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OneDrive\Shared\Gaming\"/>
    </mc:Choice>
  </mc:AlternateContent>
  <bookViews>
    <workbookView xWindow="0" yWindow="0" windowWidth="28800" windowHeight="11610"/>
  </bookViews>
  <sheets>
    <sheet name="Results" sheetId="1" r:id="rId1"/>
    <sheet name="Dmg over Time (Attack)" sheetId="2" r:id="rId2"/>
    <sheet name="Calcs" sheetId="3" r:id="rId3"/>
    <sheet name="Inputs" sheetId="4" r:id="rId4"/>
    <sheet name="Species Data" sheetId="5" r:id="rId5"/>
    <sheet name="Basic Moves" sheetId="6" r:id="rId6"/>
    <sheet name="Charged Moves" sheetId="7" r:id="rId7"/>
  </sheets>
  <definedNames>
    <definedName name="_xlnm._FilterDatabase" localSheetId="5" hidden="1">'Basic Moves'!$A$1:$J$43</definedName>
    <definedName name="_xlnm._FilterDatabase" localSheetId="2" hidden="1">Calcs!$A$1:$O$845</definedName>
    <definedName name="_xlnm._FilterDatabase" localSheetId="6" hidden="1">'Charged Moves'!$A$1:$J$96</definedName>
    <definedName name="_xlnm._FilterDatabase" localSheetId="3" hidden="1">Inputs!$A$1:$V$849</definedName>
    <definedName name="_xlnm._FilterDatabase" localSheetId="0" hidden="1">Results!$A$1:$L$845</definedName>
    <definedName name="_xlnm._FilterDatabase" localSheetId="4" hidden="1">'Species Data'!$A$1:$G$152</definedName>
  </definedNames>
  <calcPr calcId="162913"/>
</workbook>
</file>

<file path=xl/calcChain.xml><?xml version="1.0" encoding="utf-8"?>
<calcChain xmlns="http://schemas.openxmlformats.org/spreadsheetml/2006/main">
  <c r="G83" i="5" l="1"/>
  <c r="F83" i="5"/>
  <c r="G84" i="5"/>
  <c r="F84" i="5"/>
  <c r="G28" i="5"/>
  <c r="F28" i="5"/>
  <c r="G27" i="5"/>
  <c r="F27" i="5"/>
  <c r="G29" i="5"/>
  <c r="F29" i="5"/>
  <c r="G85" i="5"/>
  <c r="F85" i="5"/>
  <c r="G151" i="5"/>
  <c r="F151" i="5"/>
  <c r="G7" i="5"/>
  <c r="F7" i="5"/>
  <c r="G129" i="5"/>
  <c r="F129" i="5"/>
  <c r="G3" i="5"/>
  <c r="F3" i="5"/>
  <c r="G63" i="5"/>
  <c r="F63" i="5"/>
  <c r="G62" i="5"/>
  <c r="F62" i="5"/>
  <c r="G97" i="5"/>
  <c r="F97" i="5"/>
  <c r="G96" i="5"/>
  <c r="F96" i="5"/>
  <c r="G111" i="5"/>
  <c r="F111" i="5"/>
  <c r="G40" i="5"/>
  <c r="F40" i="5"/>
  <c r="G60" i="5"/>
  <c r="F60" i="5"/>
  <c r="G138" i="5"/>
  <c r="F138" i="5"/>
  <c r="G32" i="5"/>
  <c r="F32" i="5"/>
  <c r="G24" i="5"/>
  <c r="F24" i="5"/>
  <c r="G70" i="5"/>
  <c r="F70" i="5"/>
  <c r="G52" i="5"/>
  <c r="F52" i="5"/>
  <c r="G75" i="5"/>
  <c r="F75" i="5"/>
  <c r="G135" i="5"/>
  <c r="F135" i="5"/>
  <c r="G106" i="5"/>
  <c r="F106" i="5"/>
  <c r="G76" i="5"/>
  <c r="F76" i="5"/>
  <c r="G34" i="5"/>
  <c r="F34" i="5"/>
  <c r="G61" i="5"/>
  <c r="F61" i="5"/>
  <c r="G122" i="5"/>
  <c r="F122" i="5"/>
  <c r="G86" i="5"/>
  <c r="F86" i="5"/>
  <c r="G132" i="5"/>
  <c r="F132" i="5"/>
  <c r="G133" i="5"/>
  <c r="F133" i="5"/>
  <c r="G124" i="5"/>
  <c r="F124" i="5"/>
  <c r="G46" i="5"/>
  <c r="F46" i="5"/>
  <c r="G123" i="5"/>
  <c r="F123" i="5"/>
  <c r="G56" i="5"/>
  <c r="F56" i="5"/>
  <c r="G66" i="5"/>
  <c r="F66" i="5"/>
  <c r="G134" i="5"/>
  <c r="F134" i="5"/>
  <c r="G14" i="5"/>
  <c r="F14" i="5"/>
  <c r="G118" i="5"/>
  <c r="F118" i="5"/>
  <c r="G119" i="5"/>
  <c r="F119" i="5"/>
  <c r="G149" i="5"/>
  <c r="F149" i="5"/>
  <c r="G68" i="5"/>
  <c r="F68" i="5"/>
  <c r="G71" i="5"/>
  <c r="F71" i="5"/>
  <c r="G54" i="5"/>
  <c r="F54" i="5"/>
  <c r="G55" i="5"/>
  <c r="F55" i="5"/>
  <c r="G80" i="5"/>
  <c r="F80" i="5"/>
  <c r="G21" i="5"/>
  <c r="F21" i="5"/>
  <c r="G37" i="5"/>
  <c r="F37" i="5"/>
  <c r="G36" i="5"/>
  <c r="F36" i="5"/>
  <c r="G35" i="5"/>
  <c r="F35" i="5"/>
  <c r="G144" i="5"/>
  <c r="F144" i="5"/>
  <c r="G67" i="5"/>
  <c r="F67" i="5"/>
  <c r="G69" i="5"/>
  <c r="F69" i="5"/>
  <c r="G57" i="5"/>
  <c r="F57" i="5"/>
  <c r="G30" i="5"/>
  <c r="F30" i="5"/>
  <c r="G98" i="5"/>
  <c r="F98" i="5"/>
  <c r="G42" i="5"/>
  <c r="F42" i="5"/>
  <c r="G53" i="5"/>
  <c r="F53" i="5"/>
  <c r="G41" i="5"/>
  <c r="F41" i="5"/>
  <c r="G20" i="5"/>
  <c r="F20" i="5"/>
  <c r="G126" i="5"/>
  <c r="F126" i="5"/>
  <c r="G87" i="5"/>
  <c r="F87" i="5"/>
  <c r="G50" i="5"/>
  <c r="F50" i="5"/>
  <c r="G22" i="5"/>
  <c r="F22" i="5"/>
  <c r="G125" i="5"/>
  <c r="F125" i="5"/>
  <c r="G25" i="5"/>
  <c r="F25" i="5"/>
  <c r="G26" i="5"/>
  <c r="F26" i="5"/>
  <c r="G38" i="5"/>
  <c r="F38" i="5"/>
  <c r="G78" i="5"/>
  <c r="F78" i="5"/>
  <c r="G77" i="5"/>
  <c r="F77" i="5"/>
  <c r="G127" i="5"/>
  <c r="F127" i="5"/>
  <c r="G128" i="5"/>
  <c r="F128" i="5"/>
  <c r="G115" i="5"/>
  <c r="F115" i="5"/>
  <c r="G110" i="5"/>
  <c r="F110" i="5"/>
  <c r="G48" i="5"/>
  <c r="F48" i="5"/>
  <c r="G49" i="5"/>
  <c r="F49" i="5"/>
  <c r="G43" i="5"/>
  <c r="F43" i="5"/>
  <c r="G137" i="5"/>
  <c r="F137" i="5"/>
  <c r="G136" i="5"/>
  <c r="F136" i="5"/>
  <c r="G142" i="5"/>
  <c r="F142" i="5"/>
  <c r="G148" i="5"/>
  <c r="F148" i="5"/>
  <c r="G9" i="5"/>
  <c r="F9" i="5"/>
  <c r="G72" i="5"/>
  <c r="F72" i="5"/>
  <c r="G73" i="5"/>
  <c r="F73" i="5"/>
  <c r="G74" i="5"/>
  <c r="F74" i="5"/>
  <c r="G4" i="5"/>
  <c r="F4" i="5"/>
  <c r="G64" i="5"/>
  <c r="F64" i="5"/>
  <c r="G2" i="5"/>
  <c r="F2" i="5"/>
  <c r="G109" i="5"/>
  <c r="F109" i="5"/>
  <c r="G108" i="5"/>
  <c r="F108" i="5"/>
  <c r="G107" i="5"/>
  <c r="F107" i="5"/>
  <c r="G6" i="5"/>
  <c r="F6" i="5"/>
  <c r="G51" i="5"/>
  <c r="F51" i="5"/>
  <c r="G112" i="5"/>
  <c r="F112" i="5"/>
  <c r="G79" i="5"/>
  <c r="F79" i="5"/>
  <c r="G47" i="5"/>
  <c r="F47" i="5"/>
  <c r="G113" i="5"/>
  <c r="F113" i="5"/>
  <c r="G101" i="5"/>
  <c r="F101" i="5"/>
  <c r="G81" i="5"/>
  <c r="F81" i="5"/>
  <c r="G31" i="5"/>
  <c r="F31" i="5"/>
  <c r="G23" i="5"/>
  <c r="F23" i="5"/>
  <c r="G139" i="5"/>
  <c r="F139" i="5"/>
  <c r="G140" i="5"/>
  <c r="F140" i="5"/>
  <c r="G100" i="5"/>
  <c r="F100" i="5"/>
  <c r="G99" i="5"/>
  <c r="F99" i="5"/>
  <c r="G143" i="5"/>
  <c r="F143" i="5"/>
  <c r="G44" i="5"/>
  <c r="F44" i="5"/>
  <c r="G95" i="5"/>
  <c r="F95" i="5"/>
  <c r="G45" i="5"/>
  <c r="F45" i="5"/>
  <c r="G152" i="5"/>
  <c r="F152" i="5"/>
  <c r="G150" i="5"/>
  <c r="F150" i="5"/>
  <c r="G59" i="5"/>
  <c r="F59" i="5"/>
  <c r="G94" i="5"/>
  <c r="F94" i="5"/>
  <c r="G145" i="5"/>
  <c r="F145" i="5"/>
  <c r="G18" i="5"/>
  <c r="F18" i="5"/>
  <c r="G19" i="5"/>
  <c r="F19" i="5"/>
  <c r="G88" i="5"/>
  <c r="F88" i="5"/>
  <c r="G93" i="5"/>
  <c r="F93" i="5"/>
  <c r="G91" i="5"/>
  <c r="F91" i="5"/>
  <c r="G89" i="5"/>
  <c r="F89" i="5"/>
  <c r="G92" i="5"/>
  <c r="F92" i="5"/>
  <c r="G90" i="5"/>
  <c r="F90" i="5"/>
  <c r="G121" i="5"/>
  <c r="F121" i="5"/>
  <c r="G120" i="5"/>
  <c r="F120" i="5"/>
  <c r="G114" i="5"/>
  <c r="F114" i="5"/>
  <c r="G105" i="5"/>
  <c r="F105" i="5"/>
  <c r="G5" i="5"/>
  <c r="F5" i="5"/>
  <c r="G33" i="5"/>
  <c r="F33" i="5"/>
  <c r="G39" i="5"/>
  <c r="F39" i="5"/>
  <c r="G130" i="5"/>
  <c r="F130" i="5"/>
  <c r="G116" i="5"/>
  <c r="F116" i="5"/>
  <c r="G117" i="5"/>
  <c r="F117" i="5"/>
  <c r="G102" i="5"/>
  <c r="F102" i="5"/>
  <c r="G103" i="5"/>
  <c r="F103" i="5"/>
  <c r="G104" i="5"/>
  <c r="F104" i="5"/>
  <c r="G8" i="5"/>
  <c r="F8" i="5"/>
  <c r="G65" i="5"/>
  <c r="F65" i="5"/>
  <c r="G147" i="5"/>
  <c r="F147" i="5"/>
  <c r="G12" i="5"/>
  <c r="F12" i="5"/>
  <c r="G82" i="5"/>
  <c r="F82" i="5"/>
  <c r="G13" i="5"/>
  <c r="F13" i="5"/>
  <c r="G10" i="5"/>
  <c r="F10" i="5"/>
  <c r="G146" i="5"/>
  <c r="F146" i="5"/>
  <c r="G131" i="5"/>
  <c r="F131" i="5"/>
  <c r="G15" i="5"/>
  <c r="F15" i="5"/>
  <c r="G17" i="5"/>
  <c r="F17" i="5"/>
  <c r="G16" i="5"/>
  <c r="F16" i="5"/>
  <c r="G141" i="5"/>
  <c r="F141" i="5"/>
  <c r="G58" i="5"/>
  <c r="F58" i="5"/>
  <c r="G11" i="5"/>
  <c r="F11" i="5"/>
  <c r="U845" i="4"/>
  <c r="T845" i="4"/>
  <c r="S845" i="4"/>
  <c r="R845" i="4"/>
  <c r="Q845" i="4"/>
  <c r="N845" i="4"/>
  <c r="M845" i="4"/>
  <c r="L845" i="4"/>
  <c r="K845" i="4"/>
  <c r="J845" i="4"/>
  <c r="H845" i="4"/>
  <c r="G845" i="4"/>
  <c r="F845" i="4"/>
  <c r="B845" i="4"/>
  <c r="U844" i="4"/>
  <c r="T844" i="4"/>
  <c r="S844" i="4"/>
  <c r="R844" i="4"/>
  <c r="Q844" i="4"/>
  <c r="M844" i="4"/>
  <c r="L844" i="4"/>
  <c r="K844" i="4"/>
  <c r="J844" i="4"/>
  <c r="H844" i="4"/>
  <c r="G844" i="4"/>
  <c r="F844" i="4"/>
  <c r="B844" i="4"/>
  <c r="U843" i="4"/>
  <c r="T843" i="4"/>
  <c r="S843" i="4"/>
  <c r="R843" i="4"/>
  <c r="Q843" i="4"/>
  <c r="M843" i="4"/>
  <c r="L843" i="4"/>
  <c r="K843" i="4"/>
  <c r="J843" i="4"/>
  <c r="H843" i="4"/>
  <c r="G843" i="4"/>
  <c r="F843" i="4"/>
  <c r="B843" i="4"/>
  <c r="U842" i="4"/>
  <c r="T842" i="4"/>
  <c r="S842" i="4"/>
  <c r="R842" i="4"/>
  <c r="Q842" i="4"/>
  <c r="M842" i="4"/>
  <c r="L842" i="4"/>
  <c r="K842" i="4"/>
  <c r="J842" i="4"/>
  <c r="H842" i="4"/>
  <c r="G842" i="4"/>
  <c r="F842" i="4"/>
  <c r="B842" i="4"/>
  <c r="U841" i="4"/>
  <c r="T841" i="4"/>
  <c r="S841" i="4"/>
  <c r="R841" i="4"/>
  <c r="Q841" i="4"/>
  <c r="V841" i="4" s="1"/>
  <c r="M841" i="4"/>
  <c r="L841" i="4"/>
  <c r="K841" i="4"/>
  <c r="J841" i="4"/>
  <c r="N841" i="4" s="1"/>
  <c r="H841" i="4"/>
  <c r="G841" i="4"/>
  <c r="F841" i="4"/>
  <c r="B841" i="4"/>
  <c r="U840" i="4"/>
  <c r="T840" i="4"/>
  <c r="S840" i="4"/>
  <c r="R840" i="4"/>
  <c r="Q840" i="4"/>
  <c r="M840" i="4"/>
  <c r="L840" i="4"/>
  <c r="K840" i="4"/>
  <c r="J840" i="4"/>
  <c r="H840" i="4"/>
  <c r="G840" i="4"/>
  <c r="N840" i="4" s="1"/>
  <c r="F840" i="4"/>
  <c r="B840" i="4"/>
  <c r="U839" i="4"/>
  <c r="T839" i="4"/>
  <c r="S839" i="4"/>
  <c r="R839" i="4"/>
  <c r="Q839" i="4"/>
  <c r="M839" i="4"/>
  <c r="L839" i="4"/>
  <c r="K839" i="4"/>
  <c r="J839" i="4"/>
  <c r="H839" i="4"/>
  <c r="G839" i="4"/>
  <c r="F839" i="4"/>
  <c r="B839" i="4"/>
  <c r="U838" i="4"/>
  <c r="T838" i="4"/>
  <c r="S838" i="4"/>
  <c r="R838" i="4"/>
  <c r="Q838" i="4"/>
  <c r="V838" i="4" s="1"/>
  <c r="M838" i="4"/>
  <c r="L838" i="4"/>
  <c r="K838" i="4"/>
  <c r="J838" i="4"/>
  <c r="N838" i="4" s="1"/>
  <c r="H838" i="4"/>
  <c r="G838" i="4"/>
  <c r="F838" i="4"/>
  <c r="B838" i="4"/>
  <c r="U837" i="4"/>
  <c r="T837" i="4"/>
  <c r="S837" i="4"/>
  <c r="R837" i="4"/>
  <c r="Q837" i="4"/>
  <c r="M837" i="4"/>
  <c r="L837" i="4"/>
  <c r="K837" i="4"/>
  <c r="J837" i="4"/>
  <c r="H837" i="4"/>
  <c r="G837" i="4"/>
  <c r="N837" i="4" s="1"/>
  <c r="F837" i="4"/>
  <c r="B837" i="4"/>
  <c r="U836" i="4"/>
  <c r="T836" i="4"/>
  <c r="S836" i="4"/>
  <c r="R836" i="4"/>
  <c r="Q836" i="4"/>
  <c r="M836" i="4"/>
  <c r="L836" i="4"/>
  <c r="K836" i="4"/>
  <c r="J836" i="4"/>
  <c r="N836" i="4" s="1"/>
  <c r="J836" i="3" s="1" a="1"/>
  <c r="J836" i="3" s="1"/>
  <c r="M836" i="3" s="1"/>
  <c r="H836" i="4"/>
  <c r="G836" i="4"/>
  <c r="F836" i="4"/>
  <c r="B836" i="4"/>
  <c r="U835" i="4"/>
  <c r="T835" i="4"/>
  <c r="S835" i="4"/>
  <c r="R835" i="4"/>
  <c r="Q835" i="4"/>
  <c r="M835" i="4"/>
  <c r="L835" i="4"/>
  <c r="K835" i="4"/>
  <c r="J835" i="4"/>
  <c r="H835" i="4"/>
  <c r="G835" i="4"/>
  <c r="V835" i="4" s="1"/>
  <c r="F835" i="4"/>
  <c r="B835" i="4"/>
  <c r="U834" i="4"/>
  <c r="T834" i="4"/>
  <c r="S834" i="4"/>
  <c r="R834" i="4"/>
  <c r="Q834" i="4"/>
  <c r="M834" i="4"/>
  <c r="L834" i="4"/>
  <c r="K834" i="4"/>
  <c r="J834" i="4"/>
  <c r="H834" i="4"/>
  <c r="G834" i="4"/>
  <c r="F834" i="4"/>
  <c r="B834" i="4"/>
  <c r="U833" i="4"/>
  <c r="T833" i="4"/>
  <c r="S833" i="4"/>
  <c r="R833" i="4"/>
  <c r="Q833" i="4"/>
  <c r="M833" i="4"/>
  <c r="L833" i="4"/>
  <c r="K833" i="4"/>
  <c r="J833" i="4"/>
  <c r="N833" i="4" s="1"/>
  <c r="H833" i="4"/>
  <c r="J833" i="3" s="1" a="1"/>
  <c r="J833" i="3" s="1"/>
  <c r="M833" i="3" s="1"/>
  <c r="G833" i="4"/>
  <c r="F833" i="4"/>
  <c r="B833" i="4"/>
  <c r="U832" i="4"/>
  <c r="T832" i="4"/>
  <c r="S832" i="4"/>
  <c r="R832" i="4"/>
  <c r="Q832" i="4"/>
  <c r="M832" i="4"/>
  <c r="L832" i="4"/>
  <c r="K832" i="4"/>
  <c r="J832" i="4"/>
  <c r="H832" i="4"/>
  <c r="G832" i="4"/>
  <c r="F832" i="4"/>
  <c r="B832" i="4"/>
  <c r="U831" i="4"/>
  <c r="T831" i="4"/>
  <c r="S831" i="4"/>
  <c r="R831" i="4"/>
  <c r="Q831" i="4"/>
  <c r="M831" i="4"/>
  <c r="L831" i="4"/>
  <c r="K831" i="4"/>
  <c r="J831" i="4"/>
  <c r="H831" i="4"/>
  <c r="G831" i="4"/>
  <c r="F831" i="4"/>
  <c r="B831" i="4"/>
  <c r="U830" i="4"/>
  <c r="T830" i="4"/>
  <c r="S830" i="4"/>
  <c r="R830" i="4"/>
  <c r="Q830" i="4"/>
  <c r="V830" i="4" s="1"/>
  <c r="M830" i="4"/>
  <c r="L830" i="4"/>
  <c r="K830" i="4"/>
  <c r="J830" i="4"/>
  <c r="N830" i="4" s="1"/>
  <c r="H830" i="4"/>
  <c r="G830" i="4"/>
  <c r="F830" i="4"/>
  <c r="B830" i="4"/>
  <c r="U829" i="4"/>
  <c r="T829" i="4"/>
  <c r="S829" i="4"/>
  <c r="R829" i="4"/>
  <c r="Q829" i="4"/>
  <c r="M829" i="4"/>
  <c r="L829" i="4"/>
  <c r="K829" i="4"/>
  <c r="J829" i="4"/>
  <c r="H829" i="4"/>
  <c r="G829" i="4"/>
  <c r="N829" i="4" s="1"/>
  <c r="F829" i="4"/>
  <c r="B829" i="4"/>
  <c r="U828" i="4"/>
  <c r="T828" i="4"/>
  <c r="S828" i="4"/>
  <c r="R828" i="4"/>
  <c r="Q828" i="4"/>
  <c r="M828" i="4"/>
  <c r="L828" i="4"/>
  <c r="K828" i="4"/>
  <c r="J828" i="4"/>
  <c r="H828" i="4"/>
  <c r="G828" i="4"/>
  <c r="F828" i="4"/>
  <c r="B828" i="4"/>
  <c r="U827" i="4"/>
  <c r="T827" i="4"/>
  <c r="S827" i="4"/>
  <c r="R827" i="4"/>
  <c r="Q827" i="4"/>
  <c r="V827" i="4" s="1"/>
  <c r="M827" i="4"/>
  <c r="L827" i="4"/>
  <c r="K827" i="4"/>
  <c r="J827" i="4"/>
  <c r="N827" i="4" s="1"/>
  <c r="H827" i="4"/>
  <c r="G827" i="4"/>
  <c r="F827" i="4"/>
  <c r="B827" i="4"/>
  <c r="U826" i="4"/>
  <c r="T826" i="4"/>
  <c r="S826" i="4"/>
  <c r="R826" i="4"/>
  <c r="Q826" i="4"/>
  <c r="M826" i="4"/>
  <c r="L826" i="4"/>
  <c r="K826" i="4"/>
  <c r="J826" i="4"/>
  <c r="H826" i="4"/>
  <c r="J826" i="3" s="1" a="1"/>
  <c r="J826" i="3" s="1"/>
  <c r="M826" i="3" s="1"/>
  <c r="G826" i="4"/>
  <c r="N826" i="4" s="1"/>
  <c r="F826" i="4"/>
  <c r="B826" i="4"/>
  <c r="U825" i="4"/>
  <c r="T825" i="4"/>
  <c r="S825" i="4"/>
  <c r="R825" i="4"/>
  <c r="Q825" i="4"/>
  <c r="V825" i="4" s="1"/>
  <c r="M825" i="4"/>
  <c r="L825" i="4"/>
  <c r="K825" i="4"/>
  <c r="J825" i="4"/>
  <c r="H825" i="4"/>
  <c r="G825" i="4"/>
  <c r="F825" i="4"/>
  <c r="B825" i="4"/>
  <c r="U824" i="4"/>
  <c r="T824" i="4"/>
  <c r="S824" i="4"/>
  <c r="R824" i="4"/>
  <c r="Q824" i="4"/>
  <c r="N824" i="4"/>
  <c r="M824" i="4"/>
  <c r="L824" i="4"/>
  <c r="K824" i="4"/>
  <c r="J824" i="4"/>
  <c r="H824" i="4"/>
  <c r="G824" i="4"/>
  <c r="F824" i="4"/>
  <c r="B824" i="4"/>
  <c r="U823" i="4"/>
  <c r="T823" i="4"/>
  <c r="S823" i="4"/>
  <c r="R823" i="4"/>
  <c r="Q823" i="4"/>
  <c r="M823" i="4"/>
  <c r="L823" i="4"/>
  <c r="K823" i="4"/>
  <c r="J823" i="4"/>
  <c r="H823" i="4"/>
  <c r="J823" i="3" s="1" a="1"/>
  <c r="J823" i="3" s="1"/>
  <c r="M823" i="3" s="1"/>
  <c r="G823" i="4"/>
  <c r="N823" i="4" s="1"/>
  <c r="F823" i="4"/>
  <c r="B823" i="4"/>
  <c r="U822" i="4"/>
  <c r="T822" i="4"/>
  <c r="S822" i="4"/>
  <c r="R822" i="4"/>
  <c r="Q822" i="4"/>
  <c r="V822" i="4" s="1"/>
  <c r="M822" i="4"/>
  <c r="L822" i="4"/>
  <c r="K822" i="4"/>
  <c r="J822" i="4"/>
  <c r="H822" i="4"/>
  <c r="G822" i="4"/>
  <c r="F822" i="4"/>
  <c r="B822" i="4"/>
  <c r="U821" i="4"/>
  <c r="T821" i="4"/>
  <c r="S821" i="4"/>
  <c r="V821" i="4" s="1"/>
  <c r="R821" i="4"/>
  <c r="Q821" i="4"/>
  <c r="N821" i="4"/>
  <c r="M821" i="4"/>
  <c r="L821" i="4"/>
  <c r="K821" i="4"/>
  <c r="J821" i="4"/>
  <c r="H821" i="4"/>
  <c r="G821" i="4"/>
  <c r="F821" i="4"/>
  <c r="B821" i="4"/>
  <c r="U820" i="4"/>
  <c r="T820" i="4"/>
  <c r="S820" i="4"/>
  <c r="R820" i="4"/>
  <c r="Q820" i="4"/>
  <c r="M820" i="4"/>
  <c r="L820" i="4"/>
  <c r="K820" i="4"/>
  <c r="J820" i="4"/>
  <c r="H820" i="4"/>
  <c r="G820" i="4"/>
  <c r="F820" i="4"/>
  <c r="B820" i="4"/>
  <c r="U819" i="4"/>
  <c r="T819" i="4"/>
  <c r="S819" i="4"/>
  <c r="R819" i="4"/>
  <c r="Q819" i="4"/>
  <c r="V819" i="4" s="1"/>
  <c r="M819" i="4"/>
  <c r="L819" i="4"/>
  <c r="K819" i="4"/>
  <c r="J819" i="4"/>
  <c r="H819" i="4"/>
  <c r="G819" i="4"/>
  <c r="F819" i="4"/>
  <c r="B819" i="4"/>
  <c r="U818" i="4"/>
  <c r="T818" i="4"/>
  <c r="S818" i="4"/>
  <c r="R818" i="4"/>
  <c r="Q818" i="4"/>
  <c r="V818" i="4" s="1"/>
  <c r="M818" i="4"/>
  <c r="L818" i="4"/>
  <c r="K818" i="4"/>
  <c r="N818" i="4" s="1"/>
  <c r="J818" i="3" s="1" a="1"/>
  <c r="J818" i="3" s="1"/>
  <c r="M818" i="3" s="1"/>
  <c r="J818" i="4"/>
  <c r="H818" i="4"/>
  <c r="G818" i="4"/>
  <c r="F818" i="4"/>
  <c r="B818" i="4"/>
  <c r="U817" i="4"/>
  <c r="T817" i="4"/>
  <c r="S817" i="4"/>
  <c r="R817" i="4"/>
  <c r="Q817" i="4"/>
  <c r="M817" i="4"/>
  <c r="L817" i="4"/>
  <c r="K817" i="4"/>
  <c r="J817" i="4"/>
  <c r="H817" i="4"/>
  <c r="G817" i="4"/>
  <c r="F817" i="4"/>
  <c r="B817" i="4"/>
  <c r="U816" i="4"/>
  <c r="T816" i="4"/>
  <c r="S816" i="4"/>
  <c r="V816" i="4" s="1"/>
  <c r="R816" i="4"/>
  <c r="Q816" i="4"/>
  <c r="N816" i="4"/>
  <c r="J816" i="3" s="1" a="1"/>
  <c r="J816" i="3" s="1"/>
  <c r="M816" i="3" s="1"/>
  <c r="M816" i="4"/>
  <c r="L816" i="4"/>
  <c r="K816" i="4"/>
  <c r="J816" i="4"/>
  <c r="H816" i="4"/>
  <c r="G816" i="4"/>
  <c r="F816" i="4"/>
  <c r="B816" i="4"/>
  <c r="U815" i="4"/>
  <c r="T815" i="4"/>
  <c r="S815" i="4"/>
  <c r="R815" i="4"/>
  <c r="Q815" i="4"/>
  <c r="V815" i="4" s="1"/>
  <c r="M815" i="4"/>
  <c r="L815" i="4"/>
  <c r="K815" i="4"/>
  <c r="J815" i="4"/>
  <c r="H815" i="4"/>
  <c r="G815" i="4"/>
  <c r="F815" i="4"/>
  <c r="B815" i="4"/>
  <c r="U814" i="4"/>
  <c r="T814" i="4"/>
  <c r="S814" i="4"/>
  <c r="R814" i="4"/>
  <c r="Q814" i="4"/>
  <c r="M814" i="4"/>
  <c r="L814" i="4"/>
  <c r="K814" i="4"/>
  <c r="J814" i="4"/>
  <c r="H814" i="4"/>
  <c r="G814" i="4"/>
  <c r="F814" i="4"/>
  <c r="B814" i="4"/>
  <c r="U813" i="4"/>
  <c r="T813" i="4"/>
  <c r="S813" i="4"/>
  <c r="V813" i="4" s="1"/>
  <c r="R813" i="4"/>
  <c r="Q813" i="4"/>
  <c r="N813" i="4"/>
  <c r="J813" i="3" s="1" a="1"/>
  <c r="J813" i="3" s="1"/>
  <c r="M813" i="3" s="1"/>
  <c r="M813" i="4"/>
  <c r="L813" i="4"/>
  <c r="K813" i="4"/>
  <c r="J813" i="4"/>
  <c r="H813" i="4"/>
  <c r="G813" i="4"/>
  <c r="F813" i="4"/>
  <c r="B813" i="4"/>
  <c r="U812" i="4"/>
  <c r="T812" i="4"/>
  <c r="S812" i="4"/>
  <c r="R812" i="4"/>
  <c r="Q812" i="4"/>
  <c r="M812" i="4"/>
  <c r="L812" i="4"/>
  <c r="K812" i="4"/>
  <c r="J812" i="4"/>
  <c r="H812" i="4"/>
  <c r="G812" i="4"/>
  <c r="V812" i="4" s="1"/>
  <c r="F812" i="4"/>
  <c r="B812" i="4"/>
  <c r="U811" i="4"/>
  <c r="T811" i="4"/>
  <c r="S811" i="4"/>
  <c r="R811" i="4"/>
  <c r="Q811" i="4"/>
  <c r="M811" i="4"/>
  <c r="L811" i="4"/>
  <c r="K811" i="4"/>
  <c r="J811" i="4"/>
  <c r="H811" i="4"/>
  <c r="G811" i="4"/>
  <c r="V811" i="4" s="1"/>
  <c r="F811" i="4"/>
  <c r="B811" i="4"/>
  <c r="U810" i="4"/>
  <c r="T810" i="4"/>
  <c r="S810" i="4"/>
  <c r="R810" i="4"/>
  <c r="Q810" i="4"/>
  <c r="V810" i="4" s="1"/>
  <c r="M810" i="4"/>
  <c r="L810" i="4"/>
  <c r="K810" i="4"/>
  <c r="J810" i="4"/>
  <c r="H810" i="4"/>
  <c r="G810" i="4"/>
  <c r="F810" i="4"/>
  <c r="B810" i="4"/>
  <c r="U809" i="4"/>
  <c r="T809" i="4"/>
  <c r="S809" i="4"/>
  <c r="R809" i="4"/>
  <c r="Q809" i="4"/>
  <c r="V809" i="4" s="1"/>
  <c r="M809" i="4"/>
  <c r="L809" i="4"/>
  <c r="K809" i="4"/>
  <c r="J809" i="4"/>
  <c r="N809" i="4" s="1"/>
  <c r="J809" i="3" s="1" a="1"/>
  <c r="J809" i="3" s="1"/>
  <c r="M809" i="3" s="1"/>
  <c r="H809" i="4"/>
  <c r="G809" i="4"/>
  <c r="F809" i="4"/>
  <c r="B809" i="4"/>
  <c r="U808" i="4"/>
  <c r="T808" i="4"/>
  <c r="S808" i="4"/>
  <c r="R808" i="4"/>
  <c r="Q808" i="4"/>
  <c r="M808" i="4"/>
  <c r="L808" i="4"/>
  <c r="K808" i="4"/>
  <c r="J808" i="4"/>
  <c r="H808" i="4"/>
  <c r="G808" i="4"/>
  <c r="F808" i="4"/>
  <c r="B808" i="4"/>
  <c r="U807" i="4"/>
  <c r="T807" i="4"/>
  <c r="S807" i="4"/>
  <c r="R807" i="4"/>
  <c r="Q807" i="4"/>
  <c r="M807" i="4"/>
  <c r="L807" i="4"/>
  <c r="K807" i="4"/>
  <c r="J807" i="4"/>
  <c r="H807" i="4"/>
  <c r="G807" i="4"/>
  <c r="N807" i="4" s="1"/>
  <c r="J807" i="3" s="1" a="1"/>
  <c r="J807" i="3" s="1"/>
  <c r="M807" i="3" s="1"/>
  <c r="F807" i="4"/>
  <c r="B807" i="4"/>
  <c r="U806" i="4"/>
  <c r="T806" i="4"/>
  <c r="S806" i="4"/>
  <c r="R806" i="4"/>
  <c r="Q806" i="4"/>
  <c r="V806" i="4" s="1"/>
  <c r="M806" i="4"/>
  <c r="L806" i="4"/>
  <c r="K806" i="4"/>
  <c r="J806" i="4"/>
  <c r="N806" i="4" s="1"/>
  <c r="H806" i="4"/>
  <c r="G806" i="4"/>
  <c r="F806" i="4"/>
  <c r="B806" i="4"/>
  <c r="U805" i="4"/>
  <c r="T805" i="4"/>
  <c r="S805" i="4"/>
  <c r="R805" i="4"/>
  <c r="Q805" i="4"/>
  <c r="M805" i="4"/>
  <c r="L805" i="4"/>
  <c r="K805" i="4"/>
  <c r="J805" i="4"/>
  <c r="H805" i="4"/>
  <c r="G805" i="4"/>
  <c r="N805" i="4" s="1"/>
  <c r="F805" i="4"/>
  <c r="B805" i="4"/>
  <c r="U804" i="4"/>
  <c r="T804" i="4"/>
  <c r="S804" i="4"/>
  <c r="R804" i="4"/>
  <c r="Q804" i="4"/>
  <c r="M804" i="4"/>
  <c r="L804" i="4"/>
  <c r="K804" i="4"/>
  <c r="J804" i="4"/>
  <c r="H804" i="4"/>
  <c r="G804" i="4"/>
  <c r="V804" i="4" s="1"/>
  <c r="F804" i="4"/>
  <c r="B804" i="4"/>
  <c r="U803" i="4"/>
  <c r="T803" i="4"/>
  <c r="S803" i="4"/>
  <c r="R803" i="4"/>
  <c r="Q803" i="4"/>
  <c r="V803" i="4" s="1"/>
  <c r="M803" i="4"/>
  <c r="L803" i="4"/>
  <c r="K803" i="4"/>
  <c r="J803" i="4"/>
  <c r="N803" i="4" s="1"/>
  <c r="H803" i="4"/>
  <c r="G803" i="4"/>
  <c r="F803" i="4"/>
  <c r="B803" i="4"/>
  <c r="U802" i="4"/>
  <c r="T802" i="4"/>
  <c r="S802" i="4"/>
  <c r="R802" i="4"/>
  <c r="Q802" i="4"/>
  <c r="M802" i="4"/>
  <c r="L802" i="4"/>
  <c r="K802" i="4"/>
  <c r="J802" i="4"/>
  <c r="H802" i="4"/>
  <c r="G802" i="4"/>
  <c r="F802" i="4"/>
  <c r="B802" i="4"/>
  <c r="U801" i="4"/>
  <c r="T801" i="4"/>
  <c r="S801" i="4"/>
  <c r="R801" i="4"/>
  <c r="Q801" i="4"/>
  <c r="M801" i="4"/>
  <c r="L801" i="4"/>
  <c r="K801" i="4"/>
  <c r="J801" i="4"/>
  <c r="H801" i="4"/>
  <c r="G801" i="4"/>
  <c r="F801" i="4"/>
  <c r="B801" i="4"/>
  <c r="U800" i="4"/>
  <c r="T800" i="4"/>
  <c r="S800" i="4"/>
  <c r="R800" i="4"/>
  <c r="Q800" i="4"/>
  <c r="M800" i="4"/>
  <c r="L800" i="4"/>
  <c r="K800" i="4"/>
  <c r="J800" i="4"/>
  <c r="H800" i="4"/>
  <c r="G800" i="4"/>
  <c r="N800" i="4" s="1"/>
  <c r="F800" i="4"/>
  <c r="B800" i="4"/>
  <c r="U799" i="4"/>
  <c r="T799" i="4"/>
  <c r="S799" i="4"/>
  <c r="R799" i="4"/>
  <c r="Q799" i="4"/>
  <c r="V799" i="4" s="1"/>
  <c r="M799" i="4"/>
  <c r="L799" i="4"/>
  <c r="K799" i="4"/>
  <c r="J799" i="4"/>
  <c r="H799" i="4"/>
  <c r="G799" i="4"/>
  <c r="F799" i="4"/>
  <c r="B799" i="4"/>
  <c r="U798" i="4"/>
  <c r="T798" i="4"/>
  <c r="S798" i="4"/>
  <c r="R798" i="4"/>
  <c r="Q798" i="4"/>
  <c r="V798" i="4" s="1"/>
  <c r="M798" i="4"/>
  <c r="L798" i="4"/>
  <c r="K798" i="4"/>
  <c r="J798" i="4"/>
  <c r="N798" i="4" s="1"/>
  <c r="H798" i="4"/>
  <c r="G798" i="4"/>
  <c r="F798" i="4"/>
  <c r="B798" i="4"/>
  <c r="U797" i="4"/>
  <c r="T797" i="4"/>
  <c r="S797" i="4"/>
  <c r="V797" i="4" s="1"/>
  <c r="R797" i="4"/>
  <c r="Q797" i="4"/>
  <c r="M797" i="4"/>
  <c r="L797" i="4"/>
  <c r="K797" i="4"/>
  <c r="J797" i="4"/>
  <c r="H797" i="4"/>
  <c r="G797" i="4"/>
  <c r="N797" i="4" s="1"/>
  <c r="F797" i="4"/>
  <c r="B797" i="4"/>
  <c r="U796" i="4"/>
  <c r="T796" i="4"/>
  <c r="S796" i="4"/>
  <c r="R796" i="4"/>
  <c r="Q796" i="4"/>
  <c r="M796" i="4"/>
  <c r="L796" i="4"/>
  <c r="K796" i="4"/>
  <c r="J796" i="4"/>
  <c r="H796" i="4"/>
  <c r="G796" i="4"/>
  <c r="V796" i="4" s="1"/>
  <c r="F796" i="4"/>
  <c r="B796" i="4"/>
  <c r="U795" i="4"/>
  <c r="T795" i="4"/>
  <c r="S795" i="4"/>
  <c r="R795" i="4"/>
  <c r="Q795" i="4"/>
  <c r="M795" i="4"/>
  <c r="L795" i="4"/>
  <c r="K795" i="4"/>
  <c r="J795" i="4"/>
  <c r="H795" i="4"/>
  <c r="G795" i="4"/>
  <c r="V795" i="4" s="1"/>
  <c r="F795" i="4"/>
  <c r="B795" i="4"/>
  <c r="U794" i="4"/>
  <c r="T794" i="4"/>
  <c r="S794" i="4"/>
  <c r="R794" i="4"/>
  <c r="Q794" i="4"/>
  <c r="M794" i="4"/>
  <c r="L794" i="4"/>
  <c r="K794" i="4"/>
  <c r="J794" i="4"/>
  <c r="H794" i="4"/>
  <c r="G794" i="4"/>
  <c r="F794" i="4"/>
  <c r="B794" i="4"/>
  <c r="U793" i="4"/>
  <c r="T793" i="4"/>
  <c r="S793" i="4"/>
  <c r="R793" i="4"/>
  <c r="Q793" i="4"/>
  <c r="V793" i="4" s="1"/>
  <c r="M793" i="4"/>
  <c r="L793" i="4"/>
  <c r="K793" i="4"/>
  <c r="J793" i="4"/>
  <c r="N793" i="4" s="1"/>
  <c r="H793" i="4"/>
  <c r="G793" i="4"/>
  <c r="F793" i="4"/>
  <c r="B793" i="4"/>
  <c r="U792" i="4"/>
  <c r="T792" i="4"/>
  <c r="S792" i="4"/>
  <c r="R792" i="4"/>
  <c r="Q792" i="4"/>
  <c r="M792" i="4"/>
  <c r="L792" i="4"/>
  <c r="K792" i="4"/>
  <c r="J792" i="4"/>
  <c r="H792" i="4"/>
  <c r="G792" i="4"/>
  <c r="N792" i="4" s="1"/>
  <c r="F792" i="4"/>
  <c r="B792" i="4"/>
  <c r="U791" i="4"/>
  <c r="T791" i="4"/>
  <c r="S791" i="4"/>
  <c r="R791" i="4"/>
  <c r="Q791" i="4"/>
  <c r="M791" i="4"/>
  <c r="L791" i="4"/>
  <c r="K791" i="4"/>
  <c r="J791" i="4"/>
  <c r="H791" i="4"/>
  <c r="G791" i="4"/>
  <c r="N791" i="4" s="1"/>
  <c r="F791" i="4"/>
  <c r="B791" i="4"/>
  <c r="U790" i="4"/>
  <c r="T790" i="4"/>
  <c r="S790" i="4"/>
  <c r="R790" i="4"/>
  <c r="Q790" i="4"/>
  <c r="V790" i="4" s="1"/>
  <c r="M790" i="4"/>
  <c r="L790" i="4"/>
  <c r="K790" i="4"/>
  <c r="J790" i="4"/>
  <c r="N790" i="4" s="1"/>
  <c r="H790" i="4"/>
  <c r="G790" i="4"/>
  <c r="F790" i="4"/>
  <c r="B790" i="4"/>
  <c r="U789" i="4"/>
  <c r="T789" i="4"/>
  <c r="S789" i="4"/>
  <c r="R789" i="4"/>
  <c r="Q789" i="4"/>
  <c r="M789" i="4"/>
  <c r="L789" i="4"/>
  <c r="K789" i="4"/>
  <c r="J789" i="4"/>
  <c r="H789" i="4"/>
  <c r="G789" i="4"/>
  <c r="N789" i="4" s="1"/>
  <c r="F789" i="4"/>
  <c r="B789" i="4"/>
  <c r="U788" i="4"/>
  <c r="T788" i="4"/>
  <c r="S788" i="4"/>
  <c r="R788" i="4"/>
  <c r="Q788" i="4"/>
  <c r="M788" i="4"/>
  <c r="L788" i="4"/>
  <c r="K788" i="4"/>
  <c r="J788" i="4"/>
  <c r="N788" i="4" s="1"/>
  <c r="H788" i="4"/>
  <c r="G788" i="4"/>
  <c r="F788" i="4"/>
  <c r="B788" i="4"/>
  <c r="U787" i="4"/>
  <c r="T787" i="4"/>
  <c r="S787" i="4"/>
  <c r="R787" i="4"/>
  <c r="Q787" i="4"/>
  <c r="V787" i="4" s="1"/>
  <c r="M787" i="4"/>
  <c r="L787" i="4"/>
  <c r="K787" i="4"/>
  <c r="J787" i="4"/>
  <c r="N787" i="4" s="1"/>
  <c r="H787" i="4"/>
  <c r="G787" i="4"/>
  <c r="F787" i="4"/>
  <c r="B787" i="4"/>
  <c r="U786" i="4"/>
  <c r="T786" i="4"/>
  <c r="S786" i="4"/>
  <c r="R786" i="4"/>
  <c r="Q786" i="4"/>
  <c r="V786" i="4" s="1"/>
  <c r="M786" i="4"/>
  <c r="L786" i="4"/>
  <c r="K786" i="4"/>
  <c r="N786" i="4" s="1"/>
  <c r="J786" i="4"/>
  <c r="H786" i="4"/>
  <c r="G786" i="4"/>
  <c r="F786" i="4"/>
  <c r="B786" i="4"/>
  <c r="U785" i="4"/>
  <c r="T785" i="4"/>
  <c r="S785" i="4"/>
  <c r="R785" i="4"/>
  <c r="Q785" i="4"/>
  <c r="M785" i="4"/>
  <c r="L785" i="4"/>
  <c r="K785" i="4"/>
  <c r="J785" i="4"/>
  <c r="H785" i="4"/>
  <c r="G785" i="4"/>
  <c r="F785" i="4"/>
  <c r="B785" i="4"/>
  <c r="U784" i="4"/>
  <c r="T784" i="4"/>
  <c r="S784" i="4"/>
  <c r="V784" i="4" s="1"/>
  <c r="R784" i="4"/>
  <c r="Q784" i="4"/>
  <c r="N784" i="4"/>
  <c r="M784" i="4"/>
  <c r="L784" i="4"/>
  <c r="K784" i="4"/>
  <c r="J784" i="4"/>
  <c r="H784" i="4"/>
  <c r="G784" i="4"/>
  <c r="F784" i="4"/>
  <c r="B784" i="4"/>
  <c r="U783" i="4"/>
  <c r="T783" i="4"/>
  <c r="S783" i="4"/>
  <c r="R783" i="4"/>
  <c r="Q783" i="4"/>
  <c r="M783" i="4"/>
  <c r="L783" i="4"/>
  <c r="K783" i="4"/>
  <c r="J783" i="4"/>
  <c r="H783" i="4"/>
  <c r="G783" i="4"/>
  <c r="F783" i="4"/>
  <c r="B783" i="4"/>
  <c r="U782" i="4"/>
  <c r="T782" i="4"/>
  <c r="S782" i="4"/>
  <c r="R782" i="4"/>
  <c r="Q782" i="4"/>
  <c r="M782" i="4"/>
  <c r="L782" i="4"/>
  <c r="K782" i="4"/>
  <c r="J782" i="4"/>
  <c r="H782" i="4"/>
  <c r="G782" i="4"/>
  <c r="F782" i="4"/>
  <c r="B782" i="4"/>
  <c r="U781" i="4"/>
  <c r="T781" i="4"/>
  <c r="S781" i="4"/>
  <c r="V781" i="4" s="1"/>
  <c r="R781" i="4"/>
  <c r="Q781" i="4"/>
  <c r="N781" i="4"/>
  <c r="M781" i="4"/>
  <c r="L781" i="4"/>
  <c r="K781" i="4"/>
  <c r="J781" i="4"/>
  <c r="H781" i="4"/>
  <c r="G781" i="4"/>
  <c r="F781" i="4"/>
  <c r="B781" i="4"/>
  <c r="U780" i="4"/>
  <c r="T780" i="4"/>
  <c r="S780" i="4"/>
  <c r="R780" i="4"/>
  <c r="Q780" i="4"/>
  <c r="M780" i="4"/>
  <c r="L780" i="4"/>
  <c r="K780" i="4"/>
  <c r="J780" i="4"/>
  <c r="H780" i="4"/>
  <c r="G780" i="4"/>
  <c r="F780" i="4"/>
  <c r="B780" i="4"/>
  <c r="V779" i="4"/>
  <c r="U779" i="4"/>
  <c r="T779" i="4"/>
  <c r="S779" i="4"/>
  <c r="R779" i="4"/>
  <c r="Q779" i="4"/>
  <c r="M779" i="4"/>
  <c r="L779" i="4"/>
  <c r="K779" i="4"/>
  <c r="J779" i="4"/>
  <c r="N779" i="4" s="1"/>
  <c r="H779" i="4"/>
  <c r="G779" i="4"/>
  <c r="F779" i="4"/>
  <c r="B779" i="4"/>
  <c r="U778" i="4"/>
  <c r="T778" i="4"/>
  <c r="S778" i="4"/>
  <c r="R778" i="4"/>
  <c r="Q778" i="4"/>
  <c r="V778" i="4" s="1"/>
  <c r="M778" i="4"/>
  <c r="L778" i="4"/>
  <c r="K778" i="4"/>
  <c r="J778" i="4"/>
  <c r="H778" i="4"/>
  <c r="G778" i="4"/>
  <c r="F778" i="4"/>
  <c r="B778" i="4"/>
  <c r="U777" i="4"/>
  <c r="T777" i="4"/>
  <c r="S777" i="4"/>
  <c r="R777" i="4"/>
  <c r="Q777" i="4"/>
  <c r="V777" i="4" s="1"/>
  <c r="M777" i="4"/>
  <c r="L777" i="4"/>
  <c r="K777" i="4"/>
  <c r="J777" i="4"/>
  <c r="H777" i="4"/>
  <c r="G777" i="4"/>
  <c r="F777" i="4"/>
  <c r="B777" i="4"/>
  <c r="U776" i="4"/>
  <c r="T776" i="4"/>
  <c r="S776" i="4"/>
  <c r="R776" i="4"/>
  <c r="Q776" i="4"/>
  <c r="N776" i="4"/>
  <c r="M776" i="4"/>
  <c r="L776" i="4"/>
  <c r="K776" i="4"/>
  <c r="J776" i="4"/>
  <c r="H776" i="4"/>
  <c r="G776" i="4"/>
  <c r="V776" i="4" s="1"/>
  <c r="F776" i="4"/>
  <c r="B776" i="4"/>
  <c r="U775" i="4"/>
  <c r="T775" i="4"/>
  <c r="S775" i="4"/>
  <c r="R775" i="4"/>
  <c r="Q775" i="4"/>
  <c r="M775" i="4"/>
  <c r="L775" i="4"/>
  <c r="K775" i="4"/>
  <c r="J775" i="4"/>
  <c r="H775" i="4"/>
  <c r="G775" i="4"/>
  <c r="F775" i="4"/>
  <c r="B775" i="4"/>
  <c r="U774" i="4"/>
  <c r="T774" i="4"/>
  <c r="S774" i="4"/>
  <c r="R774" i="4"/>
  <c r="Q774" i="4"/>
  <c r="M774" i="4"/>
  <c r="L774" i="4"/>
  <c r="K774" i="4"/>
  <c r="J774" i="4"/>
  <c r="H774" i="4"/>
  <c r="G774" i="4"/>
  <c r="F774" i="4"/>
  <c r="B774" i="4"/>
  <c r="U773" i="4"/>
  <c r="T773" i="4"/>
  <c r="S773" i="4"/>
  <c r="R773" i="4"/>
  <c r="Q773" i="4"/>
  <c r="N773" i="4"/>
  <c r="M773" i="4"/>
  <c r="L773" i="4"/>
  <c r="K773" i="4"/>
  <c r="J773" i="4"/>
  <c r="H773" i="4"/>
  <c r="G773" i="4"/>
  <c r="F773" i="4"/>
  <c r="B773" i="4"/>
  <c r="U772" i="4"/>
  <c r="T772" i="4"/>
  <c r="S772" i="4"/>
  <c r="R772" i="4"/>
  <c r="Q772" i="4"/>
  <c r="M772" i="4"/>
  <c r="L772" i="4"/>
  <c r="K772" i="4"/>
  <c r="J772" i="4"/>
  <c r="H772" i="4"/>
  <c r="G772" i="4"/>
  <c r="V772" i="4" s="1"/>
  <c r="F772" i="4"/>
  <c r="B772" i="4"/>
  <c r="U771" i="4"/>
  <c r="T771" i="4"/>
  <c r="S771" i="4"/>
  <c r="R771" i="4"/>
  <c r="Q771" i="4"/>
  <c r="M771" i="4"/>
  <c r="L771" i="4"/>
  <c r="K771" i="4"/>
  <c r="J771" i="4"/>
  <c r="H771" i="4"/>
  <c r="G771" i="4"/>
  <c r="V771" i="4" s="1"/>
  <c r="F771" i="4"/>
  <c r="B771" i="4"/>
  <c r="U770" i="4"/>
  <c r="T770" i="4"/>
  <c r="S770" i="4"/>
  <c r="R770" i="4"/>
  <c r="Q770" i="4"/>
  <c r="V770" i="4" s="1"/>
  <c r="N770" i="4"/>
  <c r="M770" i="4"/>
  <c r="L770" i="4"/>
  <c r="K770" i="4"/>
  <c r="J770" i="4"/>
  <c r="H770" i="4"/>
  <c r="G770" i="4"/>
  <c r="F770" i="4"/>
  <c r="B770" i="4"/>
  <c r="U769" i="4"/>
  <c r="T769" i="4"/>
  <c r="S769" i="4"/>
  <c r="R769" i="4"/>
  <c r="Q769" i="4"/>
  <c r="M769" i="4"/>
  <c r="L769" i="4"/>
  <c r="K769" i="4"/>
  <c r="J769" i="4"/>
  <c r="H769" i="4"/>
  <c r="G769" i="4"/>
  <c r="F769" i="4"/>
  <c r="B769" i="4"/>
  <c r="U768" i="4"/>
  <c r="T768" i="4"/>
  <c r="S768" i="4"/>
  <c r="R768" i="4"/>
  <c r="Q768" i="4"/>
  <c r="V768" i="4" s="1"/>
  <c r="N768" i="4"/>
  <c r="J768" i="3" s="1" a="1"/>
  <c r="J768" i="3" s="1"/>
  <c r="M768" i="3" s="1"/>
  <c r="M768" i="4"/>
  <c r="L768" i="4"/>
  <c r="K768" i="4"/>
  <c r="J768" i="4"/>
  <c r="H768" i="4"/>
  <c r="G768" i="4"/>
  <c r="F768" i="4"/>
  <c r="B768" i="4"/>
  <c r="U767" i="4"/>
  <c r="T767" i="4"/>
  <c r="S767" i="4"/>
  <c r="R767" i="4"/>
  <c r="Q767" i="4"/>
  <c r="M767" i="4"/>
  <c r="L767" i="4"/>
  <c r="K767" i="4"/>
  <c r="J767" i="4"/>
  <c r="H767" i="4"/>
  <c r="G767" i="4"/>
  <c r="N767" i="4" s="1"/>
  <c r="F767" i="4"/>
  <c r="B767" i="4"/>
  <c r="U766" i="4"/>
  <c r="T766" i="4"/>
  <c r="S766" i="4"/>
  <c r="R766" i="4"/>
  <c r="Q766" i="4"/>
  <c r="M766" i="4"/>
  <c r="L766" i="4"/>
  <c r="K766" i="4"/>
  <c r="J766" i="4"/>
  <c r="H766" i="4"/>
  <c r="G766" i="4"/>
  <c r="F766" i="4"/>
  <c r="B766" i="4"/>
  <c r="U765" i="4"/>
  <c r="T765" i="4"/>
  <c r="S765" i="4"/>
  <c r="R765" i="4"/>
  <c r="Q765" i="4"/>
  <c r="M765" i="4"/>
  <c r="L765" i="4"/>
  <c r="K765" i="4"/>
  <c r="J765" i="4"/>
  <c r="H765" i="4"/>
  <c r="G765" i="4"/>
  <c r="F765" i="4"/>
  <c r="B765" i="4"/>
  <c r="U764" i="4"/>
  <c r="T764" i="4"/>
  <c r="S764" i="4"/>
  <c r="R764" i="4"/>
  <c r="Q764" i="4"/>
  <c r="M764" i="4"/>
  <c r="L764" i="4"/>
  <c r="K764" i="4"/>
  <c r="J764" i="4"/>
  <c r="H764" i="4"/>
  <c r="G764" i="4"/>
  <c r="F764" i="4"/>
  <c r="B764" i="4"/>
  <c r="U763" i="4"/>
  <c r="T763" i="4"/>
  <c r="S763" i="4"/>
  <c r="R763" i="4"/>
  <c r="Q763" i="4"/>
  <c r="V763" i="4" s="1"/>
  <c r="M763" i="4"/>
  <c r="L763" i="4"/>
  <c r="K763" i="4"/>
  <c r="J763" i="4"/>
  <c r="N763" i="4" s="1"/>
  <c r="J763" i="3" s="1" a="1"/>
  <c r="J763" i="3" s="1"/>
  <c r="M763" i="3" s="1"/>
  <c r="H763" i="4"/>
  <c r="G763" i="4"/>
  <c r="F763" i="4"/>
  <c r="B763" i="4"/>
  <c r="U762" i="4"/>
  <c r="T762" i="4"/>
  <c r="S762" i="4"/>
  <c r="R762" i="4"/>
  <c r="Q762" i="4"/>
  <c r="V762" i="4" s="1"/>
  <c r="M762" i="4"/>
  <c r="L762" i="4"/>
  <c r="K762" i="4"/>
  <c r="J762" i="4"/>
  <c r="H762" i="4"/>
  <c r="G762" i="4"/>
  <c r="N762" i="4" s="1"/>
  <c r="F762" i="4"/>
  <c r="B762" i="4"/>
  <c r="U761" i="4"/>
  <c r="T761" i="4"/>
  <c r="S761" i="4"/>
  <c r="R761" i="4"/>
  <c r="Q761" i="4"/>
  <c r="M761" i="4"/>
  <c r="L761" i="4"/>
  <c r="K761" i="4"/>
  <c r="J761" i="4"/>
  <c r="H761" i="4"/>
  <c r="G761" i="4"/>
  <c r="F761" i="4"/>
  <c r="B761" i="4"/>
  <c r="V760" i="4"/>
  <c r="U760" i="4"/>
  <c r="T760" i="4"/>
  <c r="S760" i="4"/>
  <c r="R760" i="4"/>
  <c r="Q760" i="4"/>
  <c r="N760" i="4"/>
  <c r="M760" i="4"/>
  <c r="L760" i="4"/>
  <c r="K760" i="4"/>
  <c r="J760" i="4"/>
  <c r="H760" i="4"/>
  <c r="G760" i="4"/>
  <c r="F760" i="4"/>
  <c r="B760" i="4"/>
  <c r="U759" i="4"/>
  <c r="T759" i="4"/>
  <c r="S759" i="4"/>
  <c r="R759" i="4"/>
  <c r="Q759" i="4"/>
  <c r="M759" i="4"/>
  <c r="L759" i="4"/>
  <c r="K759" i="4"/>
  <c r="J759" i="4"/>
  <c r="H759" i="4"/>
  <c r="G759" i="4"/>
  <c r="N759" i="4" s="1"/>
  <c r="J759" i="3" s="1" a="1"/>
  <c r="J759" i="3" s="1"/>
  <c r="M759" i="3" s="1"/>
  <c r="F759" i="4"/>
  <c r="B759" i="4"/>
  <c r="U758" i="4"/>
  <c r="T758" i="4"/>
  <c r="S758" i="4"/>
  <c r="R758" i="4"/>
  <c r="Q758" i="4"/>
  <c r="V758" i="4" s="1"/>
  <c r="M758" i="4"/>
  <c r="L758" i="4"/>
  <c r="K758" i="4"/>
  <c r="J758" i="4"/>
  <c r="H758" i="4"/>
  <c r="G758" i="4"/>
  <c r="F758" i="4"/>
  <c r="B758" i="4"/>
  <c r="V757" i="4"/>
  <c r="U757" i="4"/>
  <c r="T757" i="4"/>
  <c r="S757" i="4"/>
  <c r="R757" i="4"/>
  <c r="Q757" i="4"/>
  <c r="M757" i="4"/>
  <c r="L757" i="4"/>
  <c r="K757" i="4"/>
  <c r="J757" i="4"/>
  <c r="H757" i="4"/>
  <c r="G757" i="4"/>
  <c r="N757" i="4" s="1"/>
  <c r="J757" i="3" s="1" a="1"/>
  <c r="J757" i="3" s="1"/>
  <c r="M757" i="3" s="1"/>
  <c r="F757" i="4"/>
  <c r="B757" i="4"/>
  <c r="U756" i="4"/>
  <c r="T756" i="4"/>
  <c r="S756" i="4"/>
  <c r="R756" i="4"/>
  <c r="Q756" i="4"/>
  <c r="M756" i="4"/>
  <c r="L756" i="4"/>
  <c r="K756" i="4"/>
  <c r="J756" i="4"/>
  <c r="H756" i="4"/>
  <c r="G756" i="4"/>
  <c r="V756" i="4" s="1"/>
  <c r="F756" i="4"/>
  <c r="B756" i="4"/>
  <c r="U755" i="4"/>
  <c r="T755" i="4"/>
  <c r="S755" i="4"/>
  <c r="R755" i="4"/>
  <c r="Q755" i="4"/>
  <c r="V755" i="4" s="1"/>
  <c r="M755" i="4"/>
  <c r="L755" i="4"/>
  <c r="K755" i="4"/>
  <c r="J755" i="4"/>
  <c r="N755" i="4" s="1"/>
  <c r="H755" i="4"/>
  <c r="G755" i="4"/>
  <c r="F755" i="4"/>
  <c r="B755" i="4"/>
  <c r="U754" i="4"/>
  <c r="T754" i="4"/>
  <c r="S754" i="4"/>
  <c r="R754" i="4"/>
  <c r="Q754" i="4"/>
  <c r="V754" i="4" s="1"/>
  <c r="M754" i="4"/>
  <c r="L754" i="4"/>
  <c r="K754" i="4"/>
  <c r="J754" i="4"/>
  <c r="H754" i="4"/>
  <c r="G754" i="4"/>
  <c r="N754" i="4" s="1"/>
  <c r="F754" i="4"/>
  <c r="B754" i="4"/>
  <c r="U753" i="4"/>
  <c r="T753" i="4"/>
  <c r="S753" i="4"/>
  <c r="R753" i="4"/>
  <c r="Q753" i="4"/>
  <c r="V753" i="4" s="1"/>
  <c r="M753" i="4"/>
  <c r="L753" i="4"/>
  <c r="K753" i="4"/>
  <c r="J753" i="4"/>
  <c r="N753" i="4" s="1"/>
  <c r="H753" i="4"/>
  <c r="G753" i="4"/>
  <c r="F753" i="4"/>
  <c r="B753" i="4"/>
  <c r="U752" i="4"/>
  <c r="T752" i="4"/>
  <c r="S752" i="4"/>
  <c r="R752" i="4"/>
  <c r="Q752" i="4"/>
  <c r="M752" i="4"/>
  <c r="L752" i="4"/>
  <c r="K752" i="4"/>
  <c r="J752" i="4"/>
  <c r="H752" i="4"/>
  <c r="G752" i="4"/>
  <c r="N752" i="4" s="1"/>
  <c r="F752" i="4"/>
  <c r="B752" i="4"/>
  <c r="U751" i="4"/>
  <c r="T751" i="4"/>
  <c r="S751" i="4"/>
  <c r="R751" i="4"/>
  <c r="Q751" i="4"/>
  <c r="N751" i="4"/>
  <c r="M751" i="4"/>
  <c r="L751" i="4"/>
  <c r="K751" i="4"/>
  <c r="J751" i="4"/>
  <c r="H751" i="4"/>
  <c r="G751" i="4"/>
  <c r="F751" i="4"/>
  <c r="B751" i="4"/>
  <c r="U750" i="4"/>
  <c r="T750" i="4"/>
  <c r="S750" i="4"/>
  <c r="R750" i="4"/>
  <c r="Q750" i="4"/>
  <c r="V750" i="4" s="1"/>
  <c r="M750" i="4"/>
  <c r="L750" i="4"/>
  <c r="K750" i="4"/>
  <c r="J750" i="4"/>
  <c r="N750" i="4" s="1"/>
  <c r="H750" i="4"/>
  <c r="G750" i="4"/>
  <c r="F750" i="4"/>
  <c r="B750" i="4"/>
  <c r="V749" i="4"/>
  <c r="U749" i="4"/>
  <c r="T749" i="4"/>
  <c r="S749" i="4"/>
  <c r="R749" i="4"/>
  <c r="Q749" i="4"/>
  <c r="N749" i="4"/>
  <c r="M749" i="4"/>
  <c r="L749" i="4"/>
  <c r="K749" i="4"/>
  <c r="J749" i="4"/>
  <c r="H749" i="4"/>
  <c r="G749" i="4"/>
  <c r="F749" i="4"/>
  <c r="B749" i="4"/>
  <c r="U748" i="4"/>
  <c r="T748" i="4"/>
  <c r="S748" i="4"/>
  <c r="R748" i="4"/>
  <c r="Q748" i="4"/>
  <c r="M748" i="4"/>
  <c r="L748" i="4"/>
  <c r="K748" i="4"/>
  <c r="J748" i="4"/>
  <c r="N748" i="4" s="1"/>
  <c r="H748" i="4"/>
  <c r="G748" i="4"/>
  <c r="F748" i="4"/>
  <c r="B748" i="4"/>
  <c r="U747" i="4"/>
  <c r="T747" i="4"/>
  <c r="S747" i="4"/>
  <c r="R747" i="4"/>
  <c r="Q747" i="4"/>
  <c r="V747" i="4" s="1"/>
  <c r="M747" i="4"/>
  <c r="L747" i="4"/>
  <c r="K747" i="4"/>
  <c r="J747" i="4"/>
  <c r="H747" i="4"/>
  <c r="G747" i="4"/>
  <c r="F747" i="4"/>
  <c r="B747" i="4"/>
  <c r="U746" i="4"/>
  <c r="T746" i="4"/>
  <c r="S746" i="4"/>
  <c r="R746" i="4"/>
  <c r="Q746" i="4"/>
  <c r="M746" i="4"/>
  <c r="L746" i="4"/>
  <c r="K746" i="4"/>
  <c r="J746" i="4"/>
  <c r="H746" i="4"/>
  <c r="G746" i="4"/>
  <c r="F746" i="4"/>
  <c r="B746" i="4"/>
  <c r="U745" i="4"/>
  <c r="T745" i="4"/>
  <c r="S745" i="4"/>
  <c r="R745" i="4"/>
  <c r="Q745" i="4"/>
  <c r="M745" i="4"/>
  <c r="L745" i="4"/>
  <c r="K745" i="4"/>
  <c r="J745" i="4"/>
  <c r="H745" i="4"/>
  <c r="G745" i="4"/>
  <c r="F745" i="4"/>
  <c r="B745" i="4"/>
  <c r="U744" i="4"/>
  <c r="T744" i="4"/>
  <c r="S744" i="4"/>
  <c r="R744" i="4"/>
  <c r="Q744" i="4"/>
  <c r="V744" i="4" s="1"/>
  <c r="N744" i="4"/>
  <c r="M744" i="4"/>
  <c r="L744" i="4"/>
  <c r="K744" i="4"/>
  <c r="J744" i="4"/>
  <c r="H744" i="4"/>
  <c r="G744" i="4"/>
  <c r="F744" i="4"/>
  <c r="B744" i="4"/>
  <c r="U743" i="4"/>
  <c r="T743" i="4"/>
  <c r="S743" i="4"/>
  <c r="R743" i="4"/>
  <c r="Q743" i="4"/>
  <c r="N743" i="4"/>
  <c r="M743" i="4"/>
  <c r="L743" i="4"/>
  <c r="K743" i="4"/>
  <c r="J743" i="4"/>
  <c r="H743" i="4"/>
  <c r="G743" i="4"/>
  <c r="F743" i="4"/>
  <c r="B743" i="4"/>
  <c r="U742" i="4"/>
  <c r="T742" i="4"/>
  <c r="S742" i="4"/>
  <c r="R742" i="4"/>
  <c r="Q742" i="4"/>
  <c r="V742" i="4" s="1"/>
  <c r="M742" i="4"/>
  <c r="L742" i="4"/>
  <c r="K742" i="4"/>
  <c r="J742" i="4"/>
  <c r="N742" i="4" s="1"/>
  <c r="H742" i="4"/>
  <c r="G742" i="4"/>
  <c r="F742" i="4"/>
  <c r="B742" i="4"/>
  <c r="U741" i="4"/>
  <c r="T741" i="4"/>
  <c r="S741" i="4"/>
  <c r="R741" i="4"/>
  <c r="Q741" i="4"/>
  <c r="N741" i="4"/>
  <c r="J741" i="3" s="1" a="1"/>
  <c r="J741" i="3" s="1"/>
  <c r="M741" i="3" s="1"/>
  <c r="M741" i="4"/>
  <c r="L741" i="4"/>
  <c r="K741" i="4"/>
  <c r="J741" i="4"/>
  <c r="H741" i="4"/>
  <c r="G741" i="4"/>
  <c r="V741" i="4" s="1"/>
  <c r="F741" i="4"/>
  <c r="B741" i="4"/>
  <c r="U740" i="4"/>
  <c r="T740" i="4"/>
  <c r="S740" i="4"/>
  <c r="R740" i="4"/>
  <c r="Q740" i="4"/>
  <c r="M740" i="4"/>
  <c r="L740" i="4"/>
  <c r="K740" i="4"/>
  <c r="J740" i="4"/>
  <c r="H740" i="4"/>
  <c r="G740" i="4"/>
  <c r="F740" i="4"/>
  <c r="B740" i="4"/>
  <c r="U739" i="4"/>
  <c r="T739" i="4"/>
  <c r="S739" i="4"/>
  <c r="R739" i="4"/>
  <c r="Q739" i="4"/>
  <c r="M739" i="4"/>
  <c r="L739" i="4"/>
  <c r="K739" i="4"/>
  <c r="J739" i="4"/>
  <c r="H739" i="4"/>
  <c r="G739" i="4"/>
  <c r="F739" i="4"/>
  <c r="B739" i="4"/>
  <c r="U738" i="4"/>
  <c r="T738" i="4"/>
  <c r="S738" i="4"/>
  <c r="R738" i="4"/>
  <c r="Q738" i="4"/>
  <c r="M738" i="4"/>
  <c r="L738" i="4"/>
  <c r="K738" i="4"/>
  <c r="J738" i="4"/>
  <c r="H738" i="4"/>
  <c r="G738" i="4"/>
  <c r="F738" i="4"/>
  <c r="B738" i="4"/>
  <c r="U737" i="4"/>
  <c r="T737" i="4"/>
  <c r="S737" i="4"/>
  <c r="R737" i="4"/>
  <c r="Q737" i="4"/>
  <c r="M737" i="4"/>
  <c r="L737" i="4"/>
  <c r="K737" i="4"/>
  <c r="J737" i="4"/>
  <c r="H737" i="4"/>
  <c r="G737" i="4"/>
  <c r="F737" i="4"/>
  <c r="B737" i="4"/>
  <c r="U736" i="4"/>
  <c r="T736" i="4"/>
  <c r="S736" i="4"/>
  <c r="R736" i="4"/>
  <c r="Q736" i="4"/>
  <c r="M736" i="4"/>
  <c r="L736" i="4"/>
  <c r="K736" i="4"/>
  <c r="J736" i="4"/>
  <c r="H736" i="4"/>
  <c r="G736" i="4"/>
  <c r="N736" i="4" s="1"/>
  <c r="F736" i="4"/>
  <c r="J736" i="3" s="1" a="1"/>
  <c r="J736" i="3" s="1"/>
  <c r="M736" i="3" s="1"/>
  <c r="B736" i="4"/>
  <c r="U735" i="4"/>
  <c r="T735" i="4"/>
  <c r="S735" i="4"/>
  <c r="R735" i="4"/>
  <c r="Q735" i="4"/>
  <c r="N735" i="4"/>
  <c r="M735" i="4"/>
  <c r="L735" i="4"/>
  <c r="K735" i="4"/>
  <c r="J735" i="4"/>
  <c r="H735" i="4"/>
  <c r="G735" i="4"/>
  <c r="F735" i="4"/>
  <c r="B735" i="4"/>
  <c r="U734" i="4"/>
  <c r="T734" i="4"/>
  <c r="S734" i="4"/>
  <c r="R734" i="4"/>
  <c r="Q734" i="4"/>
  <c r="V734" i="4" s="1"/>
  <c r="M734" i="4"/>
  <c r="L734" i="4"/>
  <c r="K734" i="4"/>
  <c r="J734" i="4"/>
  <c r="N734" i="4" s="1"/>
  <c r="J734" i="3" s="1" a="1"/>
  <c r="J734" i="3" s="1"/>
  <c r="M734" i="3" s="1"/>
  <c r="H734" i="4"/>
  <c r="G734" i="4"/>
  <c r="F734" i="4"/>
  <c r="B734" i="4"/>
  <c r="U733" i="4"/>
  <c r="T733" i="4"/>
  <c r="S733" i="4"/>
  <c r="R733" i="4"/>
  <c r="Q733" i="4"/>
  <c r="M733" i="4"/>
  <c r="L733" i="4"/>
  <c r="K733" i="4"/>
  <c r="J733" i="4"/>
  <c r="H733" i="4"/>
  <c r="G733" i="4"/>
  <c r="N733" i="4" s="1"/>
  <c r="F733" i="4"/>
  <c r="B733" i="4"/>
  <c r="U732" i="4"/>
  <c r="T732" i="4"/>
  <c r="S732" i="4"/>
  <c r="R732" i="4"/>
  <c r="Q732" i="4"/>
  <c r="M732" i="4"/>
  <c r="L732" i="4"/>
  <c r="K732" i="4"/>
  <c r="J732" i="4"/>
  <c r="H732" i="4"/>
  <c r="G732" i="4"/>
  <c r="F732" i="4"/>
  <c r="B732" i="4"/>
  <c r="U731" i="4"/>
  <c r="T731" i="4"/>
  <c r="S731" i="4"/>
  <c r="R731" i="4"/>
  <c r="Q731" i="4"/>
  <c r="V731" i="4" s="1"/>
  <c r="M731" i="4"/>
  <c r="L731" i="4"/>
  <c r="K731" i="4"/>
  <c r="J731" i="4"/>
  <c r="N731" i="4" s="1"/>
  <c r="H731" i="4"/>
  <c r="G731" i="4"/>
  <c r="F731" i="4"/>
  <c r="B731" i="4"/>
  <c r="U730" i="4"/>
  <c r="T730" i="4"/>
  <c r="S730" i="4"/>
  <c r="R730" i="4"/>
  <c r="Q730" i="4"/>
  <c r="M730" i="4"/>
  <c r="L730" i="4"/>
  <c r="K730" i="4"/>
  <c r="J730" i="4"/>
  <c r="H730" i="4"/>
  <c r="G730" i="4"/>
  <c r="F730" i="4"/>
  <c r="B730" i="4"/>
  <c r="U729" i="4"/>
  <c r="T729" i="4"/>
  <c r="S729" i="4"/>
  <c r="R729" i="4"/>
  <c r="Q729" i="4"/>
  <c r="M729" i="4"/>
  <c r="L729" i="4"/>
  <c r="K729" i="4"/>
  <c r="J729" i="4"/>
  <c r="H729" i="4"/>
  <c r="G729" i="4"/>
  <c r="F729" i="4"/>
  <c r="B729" i="4"/>
  <c r="U728" i="4"/>
  <c r="T728" i="4"/>
  <c r="S728" i="4"/>
  <c r="R728" i="4"/>
  <c r="Q728" i="4"/>
  <c r="V728" i="4" s="1"/>
  <c r="N728" i="4"/>
  <c r="M728" i="4"/>
  <c r="L728" i="4"/>
  <c r="K728" i="4"/>
  <c r="J728" i="4"/>
  <c r="H728" i="4"/>
  <c r="G728" i="4"/>
  <c r="F728" i="4"/>
  <c r="B728" i="4"/>
  <c r="U727" i="4"/>
  <c r="T727" i="4"/>
  <c r="S727" i="4"/>
  <c r="R727" i="4"/>
  <c r="Q727" i="4"/>
  <c r="M727" i="4"/>
  <c r="L727" i="4"/>
  <c r="K727" i="4"/>
  <c r="J727" i="4"/>
  <c r="H727" i="4"/>
  <c r="G727" i="4"/>
  <c r="F727" i="4"/>
  <c r="B727" i="4"/>
  <c r="U726" i="4"/>
  <c r="T726" i="4"/>
  <c r="S726" i="4"/>
  <c r="R726" i="4"/>
  <c r="Q726" i="4"/>
  <c r="M726" i="4"/>
  <c r="L726" i="4"/>
  <c r="K726" i="4"/>
  <c r="J726" i="4"/>
  <c r="H726" i="4"/>
  <c r="G726" i="4"/>
  <c r="F726" i="4"/>
  <c r="B726" i="4"/>
  <c r="U725" i="4"/>
  <c r="T725" i="4"/>
  <c r="S725" i="4"/>
  <c r="V725" i="4" s="1"/>
  <c r="R725" i="4"/>
  <c r="Q725" i="4"/>
  <c r="N725" i="4"/>
  <c r="M725" i="4"/>
  <c r="L725" i="4"/>
  <c r="K725" i="4"/>
  <c r="J725" i="4"/>
  <c r="H725" i="4"/>
  <c r="G725" i="4"/>
  <c r="F725" i="4"/>
  <c r="B725" i="4"/>
  <c r="U724" i="4"/>
  <c r="T724" i="4"/>
  <c r="S724" i="4"/>
  <c r="R724" i="4"/>
  <c r="Q724" i="4"/>
  <c r="M724" i="4"/>
  <c r="L724" i="4"/>
  <c r="K724" i="4"/>
  <c r="J724" i="4"/>
  <c r="H724" i="4"/>
  <c r="G724" i="4"/>
  <c r="F724" i="4"/>
  <c r="B724" i="4"/>
  <c r="U723" i="4"/>
  <c r="T723" i="4"/>
  <c r="S723" i="4"/>
  <c r="R723" i="4"/>
  <c r="Q723" i="4"/>
  <c r="M723" i="4"/>
  <c r="L723" i="4"/>
  <c r="K723" i="4"/>
  <c r="J723" i="4"/>
  <c r="H723" i="4"/>
  <c r="G723" i="4"/>
  <c r="V723" i="4" s="1"/>
  <c r="F723" i="4"/>
  <c r="B723" i="4"/>
  <c r="U722" i="4"/>
  <c r="T722" i="4"/>
  <c r="S722" i="4"/>
  <c r="R722" i="4"/>
  <c r="Q722" i="4"/>
  <c r="M722" i="4"/>
  <c r="L722" i="4"/>
  <c r="K722" i="4"/>
  <c r="N722" i="4" s="1"/>
  <c r="J722" i="4"/>
  <c r="H722" i="4"/>
  <c r="G722" i="4"/>
  <c r="F722" i="4"/>
  <c r="B722" i="4"/>
  <c r="U721" i="4"/>
  <c r="T721" i="4"/>
  <c r="S721" i="4"/>
  <c r="R721" i="4"/>
  <c r="Q721" i="4"/>
  <c r="M721" i="4"/>
  <c r="L721" i="4"/>
  <c r="K721" i="4"/>
  <c r="J721" i="4"/>
  <c r="H721" i="4"/>
  <c r="G721" i="4"/>
  <c r="F721" i="4"/>
  <c r="B721" i="4"/>
  <c r="U720" i="4"/>
  <c r="T720" i="4"/>
  <c r="S720" i="4"/>
  <c r="R720" i="4"/>
  <c r="Q720" i="4"/>
  <c r="N720" i="4"/>
  <c r="M720" i="4"/>
  <c r="L720" i="4"/>
  <c r="K720" i="4"/>
  <c r="J720" i="4"/>
  <c r="H720" i="4"/>
  <c r="G720" i="4"/>
  <c r="F720" i="4"/>
  <c r="B720" i="4"/>
  <c r="U719" i="4"/>
  <c r="T719" i="4"/>
  <c r="S719" i="4"/>
  <c r="R719" i="4"/>
  <c r="Q719" i="4"/>
  <c r="V719" i="4" s="1"/>
  <c r="M719" i="4"/>
  <c r="L719" i="4"/>
  <c r="K719" i="4"/>
  <c r="J719" i="4"/>
  <c r="H719" i="4"/>
  <c r="G719" i="4"/>
  <c r="N719" i="4" s="1"/>
  <c r="F719" i="4"/>
  <c r="B719" i="4"/>
  <c r="U718" i="4"/>
  <c r="T718" i="4"/>
  <c r="S718" i="4"/>
  <c r="R718" i="4"/>
  <c r="Q718" i="4"/>
  <c r="M718" i="4"/>
  <c r="L718" i="4"/>
  <c r="K718" i="4"/>
  <c r="J718" i="4"/>
  <c r="H718" i="4"/>
  <c r="G718" i="4"/>
  <c r="F718" i="4"/>
  <c r="B718" i="4"/>
  <c r="U717" i="4"/>
  <c r="T717" i="4"/>
  <c r="S717" i="4"/>
  <c r="R717" i="4"/>
  <c r="Q717" i="4"/>
  <c r="N717" i="4"/>
  <c r="M717" i="4"/>
  <c r="L717" i="4"/>
  <c r="K717" i="4"/>
  <c r="J717" i="4"/>
  <c r="H717" i="4"/>
  <c r="G717" i="4"/>
  <c r="F717" i="4"/>
  <c r="B717" i="4"/>
  <c r="U716" i="4"/>
  <c r="T716" i="4"/>
  <c r="S716" i="4"/>
  <c r="R716" i="4"/>
  <c r="Q716" i="4"/>
  <c r="V716" i="4" s="1"/>
  <c r="M716" i="4"/>
  <c r="L716" i="4"/>
  <c r="K716" i="4"/>
  <c r="J716" i="4"/>
  <c r="H716" i="4"/>
  <c r="G716" i="4"/>
  <c r="F716" i="4"/>
  <c r="B716" i="4"/>
  <c r="U715" i="4"/>
  <c r="T715" i="4"/>
  <c r="S715" i="4"/>
  <c r="R715" i="4"/>
  <c r="Q715" i="4"/>
  <c r="M715" i="4"/>
  <c r="L715" i="4"/>
  <c r="K715" i="4"/>
  <c r="J715" i="4"/>
  <c r="H715" i="4"/>
  <c r="G715" i="4"/>
  <c r="V715" i="4" s="1"/>
  <c r="F715" i="4"/>
  <c r="B715" i="4"/>
  <c r="U714" i="4"/>
  <c r="T714" i="4"/>
  <c r="S714" i="4"/>
  <c r="R714" i="4"/>
  <c r="Q714" i="4"/>
  <c r="V714" i="4" s="1"/>
  <c r="M714" i="4"/>
  <c r="L714" i="4"/>
  <c r="K714" i="4"/>
  <c r="J714" i="4"/>
  <c r="H714" i="4"/>
  <c r="G714" i="4"/>
  <c r="F714" i="4"/>
  <c r="B714" i="4"/>
  <c r="U713" i="4"/>
  <c r="T713" i="4"/>
  <c r="S713" i="4"/>
  <c r="R713" i="4"/>
  <c r="Q713" i="4"/>
  <c r="M713" i="4"/>
  <c r="L713" i="4"/>
  <c r="K713" i="4"/>
  <c r="J713" i="4"/>
  <c r="H713" i="4"/>
  <c r="G713" i="4"/>
  <c r="F713" i="4"/>
  <c r="B713" i="4"/>
  <c r="V712" i="4"/>
  <c r="U712" i="4"/>
  <c r="T712" i="4"/>
  <c r="S712" i="4"/>
  <c r="R712" i="4"/>
  <c r="Q712" i="4"/>
  <c r="M712" i="4"/>
  <c r="L712" i="4"/>
  <c r="K712" i="4"/>
  <c r="J712" i="4"/>
  <c r="H712" i="4"/>
  <c r="G712" i="4"/>
  <c r="N712" i="4" s="1"/>
  <c r="F712" i="4"/>
  <c r="B712" i="4"/>
  <c r="U711" i="4"/>
  <c r="T711" i="4"/>
  <c r="S711" i="4"/>
  <c r="R711" i="4"/>
  <c r="Q711" i="4"/>
  <c r="V711" i="4" s="1"/>
  <c r="M711" i="4"/>
  <c r="L711" i="4"/>
  <c r="K711" i="4"/>
  <c r="J711" i="4"/>
  <c r="H711" i="4"/>
  <c r="G711" i="4"/>
  <c r="F711" i="4"/>
  <c r="B711" i="4"/>
  <c r="U710" i="4"/>
  <c r="T710" i="4"/>
  <c r="S710" i="4"/>
  <c r="R710" i="4"/>
  <c r="Q710" i="4"/>
  <c r="V710" i="4" s="1"/>
  <c r="M710" i="4"/>
  <c r="L710" i="4"/>
  <c r="K710" i="4"/>
  <c r="J710" i="4"/>
  <c r="N710" i="4" s="1"/>
  <c r="H710" i="4"/>
  <c r="G710" i="4"/>
  <c r="F710" i="4"/>
  <c r="B710" i="4"/>
  <c r="U709" i="4"/>
  <c r="T709" i="4"/>
  <c r="S709" i="4"/>
  <c r="V709" i="4" s="1"/>
  <c r="R709" i="4"/>
  <c r="Q709" i="4"/>
  <c r="M709" i="4"/>
  <c r="L709" i="4"/>
  <c r="K709" i="4"/>
  <c r="J709" i="4"/>
  <c r="H709" i="4"/>
  <c r="G709" i="4"/>
  <c r="N709" i="4" s="1"/>
  <c r="F709" i="4"/>
  <c r="B709" i="4"/>
  <c r="U708" i="4"/>
  <c r="T708" i="4"/>
  <c r="S708" i="4"/>
  <c r="R708" i="4"/>
  <c r="Q708" i="4"/>
  <c r="M708" i="4"/>
  <c r="L708" i="4"/>
  <c r="K708" i="4"/>
  <c r="J708" i="4"/>
  <c r="H708" i="4"/>
  <c r="G708" i="4"/>
  <c r="F708" i="4"/>
  <c r="B708" i="4"/>
  <c r="U707" i="4"/>
  <c r="T707" i="4"/>
  <c r="S707" i="4"/>
  <c r="R707" i="4"/>
  <c r="Q707" i="4"/>
  <c r="M707" i="4"/>
  <c r="L707" i="4"/>
  <c r="K707" i="4"/>
  <c r="J707" i="4"/>
  <c r="H707" i="4"/>
  <c r="G707" i="4"/>
  <c r="V707" i="4" s="1"/>
  <c r="F707" i="4"/>
  <c r="B707" i="4"/>
  <c r="U706" i="4"/>
  <c r="T706" i="4"/>
  <c r="S706" i="4"/>
  <c r="R706" i="4"/>
  <c r="Q706" i="4"/>
  <c r="N706" i="4"/>
  <c r="M706" i="4"/>
  <c r="L706" i="4"/>
  <c r="K706" i="4"/>
  <c r="J706" i="4"/>
  <c r="H706" i="4"/>
  <c r="G706" i="4"/>
  <c r="F706" i="4"/>
  <c r="B706" i="4"/>
  <c r="U705" i="4"/>
  <c r="T705" i="4"/>
  <c r="S705" i="4"/>
  <c r="R705" i="4"/>
  <c r="Q705" i="4"/>
  <c r="M705" i="4"/>
  <c r="L705" i="4"/>
  <c r="K705" i="4"/>
  <c r="J705" i="4"/>
  <c r="H705" i="4"/>
  <c r="G705" i="4"/>
  <c r="F705" i="4"/>
  <c r="B705" i="4"/>
  <c r="U704" i="4"/>
  <c r="T704" i="4"/>
  <c r="S704" i="4"/>
  <c r="R704" i="4"/>
  <c r="Q704" i="4"/>
  <c r="N704" i="4"/>
  <c r="M704" i="4"/>
  <c r="L704" i="4"/>
  <c r="K704" i="4"/>
  <c r="J704" i="4"/>
  <c r="H704" i="4"/>
  <c r="G704" i="4"/>
  <c r="V704" i="4" s="1"/>
  <c r="F704" i="4"/>
  <c r="B704" i="4"/>
  <c r="U703" i="4"/>
  <c r="T703" i="4"/>
  <c r="S703" i="4"/>
  <c r="R703" i="4"/>
  <c r="Q703" i="4"/>
  <c r="M703" i="4"/>
  <c r="L703" i="4"/>
  <c r="K703" i="4"/>
  <c r="J703" i="4"/>
  <c r="H703" i="4"/>
  <c r="G703" i="4"/>
  <c r="N703" i="4" s="1"/>
  <c r="F703" i="4"/>
  <c r="B703" i="4"/>
  <c r="U702" i="4"/>
  <c r="T702" i="4"/>
  <c r="S702" i="4"/>
  <c r="R702" i="4"/>
  <c r="Q702" i="4"/>
  <c r="M702" i="4"/>
  <c r="L702" i="4"/>
  <c r="K702" i="4"/>
  <c r="J702" i="4"/>
  <c r="H702" i="4"/>
  <c r="G702" i="4"/>
  <c r="F702" i="4"/>
  <c r="B702" i="4"/>
  <c r="U701" i="4"/>
  <c r="T701" i="4"/>
  <c r="S701" i="4"/>
  <c r="R701" i="4"/>
  <c r="Q701" i="4"/>
  <c r="M701" i="4"/>
  <c r="L701" i="4"/>
  <c r="K701" i="4"/>
  <c r="J701" i="4"/>
  <c r="H701" i="4"/>
  <c r="G701" i="4"/>
  <c r="F701" i="4"/>
  <c r="B701" i="4"/>
  <c r="U700" i="4"/>
  <c r="T700" i="4"/>
  <c r="S700" i="4"/>
  <c r="R700" i="4"/>
  <c r="Q700" i="4"/>
  <c r="M700" i="4"/>
  <c r="L700" i="4"/>
  <c r="K700" i="4"/>
  <c r="J700" i="4"/>
  <c r="H700" i="4"/>
  <c r="G700" i="4"/>
  <c r="F700" i="4"/>
  <c r="B700" i="4"/>
  <c r="U699" i="4"/>
  <c r="T699" i="4"/>
  <c r="S699" i="4"/>
  <c r="R699" i="4"/>
  <c r="Q699" i="4"/>
  <c r="M699" i="4"/>
  <c r="L699" i="4"/>
  <c r="K699" i="4"/>
  <c r="J699" i="4"/>
  <c r="N699" i="4" s="1"/>
  <c r="H699" i="4"/>
  <c r="G699" i="4"/>
  <c r="F699" i="4"/>
  <c r="B699" i="4"/>
  <c r="U698" i="4"/>
  <c r="T698" i="4"/>
  <c r="S698" i="4"/>
  <c r="R698" i="4"/>
  <c r="Q698" i="4"/>
  <c r="M698" i="4"/>
  <c r="L698" i="4"/>
  <c r="K698" i="4"/>
  <c r="J698" i="4"/>
  <c r="H698" i="4"/>
  <c r="G698" i="4"/>
  <c r="N698" i="4" s="1"/>
  <c r="F698" i="4"/>
  <c r="B698" i="4"/>
  <c r="U697" i="4"/>
  <c r="T697" i="4"/>
  <c r="S697" i="4"/>
  <c r="R697" i="4"/>
  <c r="Q697" i="4"/>
  <c r="M697" i="4"/>
  <c r="L697" i="4"/>
  <c r="K697" i="4"/>
  <c r="J697" i="4"/>
  <c r="H697" i="4"/>
  <c r="G697" i="4"/>
  <c r="F697" i="4"/>
  <c r="B697" i="4"/>
  <c r="U696" i="4"/>
  <c r="T696" i="4"/>
  <c r="S696" i="4"/>
  <c r="V696" i="4" s="1"/>
  <c r="R696" i="4"/>
  <c r="Q696" i="4"/>
  <c r="N696" i="4"/>
  <c r="M696" i="4"/>
  <c r="L696" i="4"/>
  <c r="K696" i="4"/>
  <c r="J696" i="4"/>
  <c r="H696" i="4"/>
  <c r="G696" i="4"/>
  <c r="F696" i="4"/>
  <c r="B696" i="4"/>
  <c r="U695" i="4"/>
  <c r="T695" i="4"/>
  <c r="S695" i="4"/>
  <c r="R695" i="4"/>
  <c r="Q695" i="4"/>
  <c r="M695" i="4"/>
  <c r="L695" i="4"/>
  <c r="K695" i="4"/>
  <c r="J695" i="4"/>
  <c r="H695" i="4"/>
  <c r="G695" i="4"/>
  <c r="N695" i="4" s="1"/>
  <c r="F695" i="4"/>
  <c r="B695" i="4"/>
  <c r="U694" i="4"/>
  <c r="T694" i="4"/>
  <c r="S694" i="4"/>
  <c r="R694" i="4"/>
  <c r="Q694" i="4"/>
  <c r="M694" i="4"/>
  <c r="L694" i="4"/>
  <c r="K694" i="4"/>
  <c r="J694" i="4"/>
  <c r="H694" i="4"/>
  <c r="G694" i="4"/>
  <c r="F694" i="4"/>
  <c r="B694" i="4"/>
  <c r="V693" i="4"/>
  <c r="U693" i="4"/>
  <c r="T693" i="4"/>
  <c r="S693" i="4"/>
  <c r="R693" i="4"/>
  <c r="Q693" i="4"/>
  <c r="N693" i="4"/>
  <c r="M693" i="4"/>
  <c r="L693" i="4"/>
  <c r="K693" i="4"/>
  <c r="J693" i="4"/>
  <c r="H693" i="4"/>
  <c r="G693" i="4"/>
  <c r="F693" i="4"/>
  <c r="B693" i="4"/>
  <c r="U692" i="4"/>
  <c r="T692" i="4"/>
  <c r="S692" i="4"/>
  <c r="R692" i="4"/>
  <c r="Q692" i="4"/>
  <c r="M692" i="4"/>
  <c r="L692" i="4"/>
  <c r="K692" i="4"/>
  <c r="J692" i="4"/>
  <c r="H692" i="4"/>
  <c r="G692" i="4"/>
  <c r="F692" i="4"/>
  <c r="B692" i="4"/>
  <c r="U691" i="4"/>
  <c r="T691" i="4"/>
  <c r="S691" i="4"/>
  <c r="R691" i="4"/>
  <c r="Q691" i="4"/>
  <c r="V691" i="4" s="1"/>
  <c r="M691" i="4"/>
  <c r="L691" i="4"/>
  <c r="K691" i="4"/>
  <c r="J691" i="4"/>
  <c r="H691" i="4"/>
  <c r="G691" i="4"/>
  <c r="F691" i="4"/>
  <c r="B691" i="4"/>
  <c r="U690" i="4"/>
  <c r="T690" i="4"/>
  <c r="S690" i="4"/>
  <c r="R690" i="4"/>
  <c r="Q690" i="4"/>
  <c r="V690" i="4" s="1"/>
  <c r="N690" i="4"/>
  <c r="M690" i="4"/>
  <c r="L690" i="4"/>
  <c r="K690" i="4"/>
  <c r="J690" i="4"/>
  <c r="H690" i="4"/>
  <c r="G690" i="4"/>
  <c r="F690" i="4"/>
  <c r="B690" i="4"/>
  <c r="U689" i="4"/>
  <c r="T689" i="4"/>
  <c r="S689" i="4"/>
  <c r="R689" i="4"/>
  <c r="Q689" i="4"/>
  <c r="M689" i="4"/>
  <c r="L689" i="4"/>
  <c r="K689" i="4"/>
  <c r="J689" i="4"/>
  <c r="H689" i="4"/>
  <c r="G689" i="4"/>
  <c r="F689" i="4"/>
  <c r="B689" i="4"/>
  <c r="U688" i="4"/>
  <c r="T688" i="4"/>
  <c r="S688" i="4"/>
  <c r="R688" i="4"/>
  <c r="Q688" i="4"/>
  <c r="V688" i="4" s="1"/>
  <c r="N688" i="4"/>
  <c r="M688" i="4"/>
  <c r="L688" i="4"/>
  <c r="K688" i="4"/>
  <c r="J688" i="4"/>
  <c r="H688" i="4"/>
  <c r="G688" i="4"/>
  <c r="F688" i="4"/>
  <c r="B688" i="4"/>
  <c r="U687" i="4"/>
  <c r="T687" i="4"/>
  <c r="S687" i="4"/>
  <c r="R687" i="4"/>
  <c r="Q687" i="4"/>
  <c r="V687" i="4" s="1"/>
  <c r="M687" i="4"/>
  <c r="L687" i="4"/>
  <c r="K687" i="4"/>
  <c r="J687" i="4"/>
  <c r="H687" i="4"/>
  <c r="G687" i="4"/>
  <c r="N687" i="4" s="1"/>
  <c r="F687" i="4"/>
  <c r="B687" i="4"/>
  <c r="U686" i="4"/>
  <c r="T686" i="4"/>
  <c r="S686" i="4"/>
  <c r="R686" i="4"/>
  <c r="Q686" i="4"/>
  <c r="M686" i="4"/>
  <c r="L686" i="4"/>
  <c r="K686" i="4"/>
  <c r="J686" i="4"/>
  <c r="N686" i="4" s="1"/>
  <c r="H686" i="4"/>
  <c r="G686" i="4"/>
  <c r="F686" i="4"/>
  <c r="B686" i="4"/>
  <c r="U685" i="4"/>
  <c r="T685" i="4"/>
  <c r="S685" i="4"/>
  <c r="R685" i="4"/>
  <c r="Q685" i="4"/>
  <c r="M685" i="4"/>
  <c r="L685" i="4"/>
  <c r="K685" i="4"/>
  <c r="J685" i="4"/>
  <c r="H685" i="4"/>
  <c r="G685" i="4"/>
  <c r="F685" i="4"/>
  <c r="B685" i="4"/>
  <c r="U684" i="4"/>
  <c r="T684" i="4"/>
  <c r="S684" i="4"/>
  <c r="R684" i="4"/>
  <c r="Q684" i="4"/>
  <c r="M684" i="4"/>
  <c r="L684" i="4"/>
  <c r="K684" i="4"/>
  <c r="J684" i="4"/>
  <c r="H684" i="4"/>
  <c r="G684" i="4"/>
  <c r="F684" i="4"/>
  <c r="B684" i="4"/>
  <c r="U683" i="4"/>
  <c r="T683" i="4"/>
  <c r="S683" i="4"/>
  <c r="R683" i="4"/>
  <c r="Q683" i="4"/>
  <c r="V683" i="4" s="1"/>
  <c r="M683" i="4"/>
  <c r="L683" i="4"/>
  <c r="K683" i="4"/>
  <c r="J683" i="4"/>
  <c r="N683" i="4" s="1"/>
  <c r="H683" i="4"/>
  <c r="G683" i="4"/>
  <c r="F683" i="4"/>
  <c r="B683" i="4"/>
  <c r="U682" i="4"/>
  <c r="T682" i="4"/>
  <c r="S682" i="4"/>
  <c r="R682" i="4"/>
  <c r="Q682" i="4"/>
  <c r="M682" i="4"/>
  <c r="L682" i="4"/>
  <c r="K682" i="4"/>
  <c r="J682" i="4"/>
  <c r="H682" i="4"/>
  <c r="G682" i="4"/>
  <c r="N682" i="4" s="1"/>
  <c r="F682" i="4"/>
  <c r="B682" i="4"/>
  <c r="U681" i="4"/>
  <c r="T681" i="4"/>
  <c r="S681" i="4"/>
  <c r="R681" i="4"/>
  <c r="Q681" i="4"/>
  <c r="M681" i="4"/>
  <c r="L681" i="4"/>
  <c r="K681" i="4"/>
  <c r="J681" i="4"/>
  <c r="H681" i="4"/>
  <c r="G681" i="4"/>
  <c r="F681" i="4"/>
  <c r="B681" i="4"/>
  <c r="U680" i="4"/>
  <c r="T680" i="4"/>
  <c r="S680" i="4"/>
  <c r="R680" i="4"/>
  <c r="Q680" i="4"/>
  <c r="V680" i="4" s="1"/>
  <c r="N680" i="4"/>
  <c r="M680" i="4"/>
  <c r="L680" i="4"/>
  <c r="K680" i="4"/>
  <c r="J680" i="4"/>
  <c r="H680" i="4"/>
  <c r="G680" i="4"/>
  <c r="F680" i="4"/>
  <c r="B680" i="4"/>
  <c r="U679" i="4"/>
  <c r="T679" i="4"/>
  <c r="S679" i="4"/>
  <c r="R679" i="4"/>
  <c r="Q679" i="4"/>
  <c r="M679" i="4"/>
  <c r="L679" i="4"/>
  <c r="K679" i="4"/>
  <c r="J679" i="4"/>
  <c r="H679" i="4"/>
  <c r="G679" i="4"/>
  <c r="N679" i="4" s="1"/>
  <c r="F679" i="4"/>
  <c r="B679" i="4"/>
  <c r="U678" i="4"/>
  <c r="T678" i="4"/>
  <c r="S678" i="4"/>
  <c r="R678" i="4"/>
  <c r="Q678" i="4"/>
  <c r="V678" i="4" s="1"/>
  <c r="M678" i="4"/>
  <c r="L678" i="4"/>
  <c r="K678" i="4"/>
  <c r="J678" i="4"/>
  <c r="H678" i="4"/>
  <c r="G678" i="4"/>
  <c r="F678" i="4"/>
  <c r="B678" i="4"/>
  <c r="V677" i="4"/>
  <c r="U677" i="4"/>
  <c r="T677" i="4"/>
  <c r="S677" i="4"/>
  <c r="R677" i="4"/>
  <c r="Q677" i="4"/>
  <c r="M677" i="4"/>
  <c r="L677" i="4"/>
  <c r="K677" i="4"/>
  <c r="J677" i="4"/>
  <c r="H677" i="4"/>
  <c r="G677" i="4"/>
  <c r="N677" i="4" s="1"/>
  <c r="F677" i="4"/>
  <c r="B677" i="4"/>
  <c r="U676" i="4"/>
  <c r="T676" i="4"/>
  <c r="S676" i="4"/>
  <c r="R676" i="4"/>
  <c r="Q676" i="4"/>
  <c r="M676" i="4"/>
  <c r="L676" i="4"/>
  <c r="K676" i="4"/>
  <c r="J676" i="4"/>
  <c r="H676" i="4"/>
  <c r="G676" i="4"/>
  <c r="F676" i="4"/>
  <c r="B676" i="4"/>
  <c r="U675" i="4"/>
  <c r="T675" i="4"/>
  <c r="S675" i="4"/>
  <c r="R675" i="4"/>
  <c r="Q675" i="4"/>
  <c r="V675" i="4" s="1"/>
  <c r="M675" i="4"/>
  <c r="L675" i="4"/>
  <c r="K675" i="4"/>
  <c r="J675" i="4"/>
  <c r="N675" i="4" s="1"/>
  <c r="H675" i="4"/>
  <c r="G675" i="4"/>
  <c r="F675" i="4"/>
  <c r="J675" i="3" s="1" a="1"/>
  <c r="J675" i="3" s="1"/>
  <c r="M675" i="3" s="1"/>
  <c r="B675" i="4"/>
  <c r="U674" i="4"/>
  <c r="T674" i="4"/>
  <c r="S674" i="4"/>
  <c r="R674" i="4"/>
  <c r="Q674" i="4"/>
  <c r="V674" i="4" s="1"/>
  <c r="M674" i="4"/>
  <c r="L674" i="4"/>
  <c r="K674" i="4"/>
  <c r="N674" i="4" s="1"/>
  <c r="J674" i="4"/>
  <c r="H674" i="4"/>
  <c r="G674" i="4"/>
  <c r="F674" i="4"/>
  <c r="B674" i="4"/>
  <c r="U673" i="4"/>
  <c r="T673" i="4"/>
  <c r="S673" i="4"/>
  <c r="R673" i="4"/>
  <c r="Q673" i="4"/>
  <c r="M673" i="4"/>
  <c r="L673" i="4"/>
  <c r="K673" i="4"/>
  <c r="J673" i="4"/>
  <c r="H673" i="4"/>
  <c r="G673" i="4"/>
  <c r="F673" i="4"/>
  <c r="B673" i="4"/>
  <c r="U672" i="4"/>
  <c r="T672" i="4"/>
  <c r="S672" i="4"/>
  <c r="R672" i="4"/>
  <c r="Q672" i="4"/>
  <c r="V672" i="4" s="1"/>
  <c r="N672" i="4"/>
  <c r="M672" i="4"/>
  <c r="L672" i="4"/>
  <c r="K672" i="4"/>
  <c r="J672" i="4"/>
  <c r="H672" i="4"/>
  <c r="G672" i="4"/>
  <c r="F672" i="4"/>
  <c r="J672" i="3" s="1" a="1"/>
  <c r="J672" i="3" s="1"/>
  <c r="M672" i="3" s="1"/>
  <c r="B672" i="4"/>
  <c r="U671" i="4"/>
  <c r="T671" i="4"/>
  <c r="S671" i="4"/>
  <c r="R671" i="4"/>
  <c r="Q671" i="4"/>
  <c r="V671" i="4" s="1"/>
  <c r="M671" i="4"/>
  <c r="L671" i="4"/>
  <c r="K671" i="4"/>
  <c r="J671" i="4"/>
  <c r="H671" i="4"/>
  <c r="G671" i="4"/>
  <c r="N671" i="4" s="1"/>
  <c r="F671" i="4"/>
  <c r="B671" i="4"/>
  <c r="U670" i="4"/>
  <c r="T670" i="4"/>
  <c r="S670" i="4"/>
  <c r="R670" i="4"/>
  <c r="Q670" i="4"/>
  <c r="M670" i="4"/>
  <c r="L670" i="4"/>
  <c r="K670" i="4"/>
  <c r="J670" i="4"/>
  <c r="N670" i="4" s="1"/>
  <c r="H670" i="4"/>
  <c r="J670" i="3" s="1" a="1"/>
  <c r="J670" i="3" s="1"/>
  <c r="M670" i="3" s="1"/>
  <c r="G670" i="4"/>
  <c r="F670" i="4"/>
  <c r="B670" i="4"/>
  <c r="U669" i="4"/>
  <c r="T669" i="4"/>
  <c r="S669" i="4"/>
  <c r="R669" i="4"/>
  <c r="Q669" i="4"/>
  <c r="M669" i="4"/>
  <c r="L669" i="4"/>
  <c r="K669" i="4"/>
  <c r="J669" i="4"/>
  <c r="H669" i="4"/>
  <c r="G669" i="4"/>
  <c r="N669" i="4" s="1"/>
  <c r="F669" i="4"/>
  <c r="B669" i="4"/>
  <c r="U668" i="4"/>
  <c r="T668" i="4"/>
  <c r="S668" i="4"/>
  <c r="R668" i="4"/>
  <c r="Q668" i="4"/>
  <c r="M668" i="4"/>
  <c r="L668" i="4"/>
  <c r="K668" i="4"/>
  <c r="J668" i="4"/>
  <c r="H668" i="4"/>
  <c r="G668" i="4"/>
  <c r="F668" i="4"/>
  <c r="B668" i="4"/>
  <c r="U667" i="4"/>
  <c r="T667" i="4"/>
  <c r="S667" i="4"/>
  <c r="R667" i="4"/>
  <c r="Q667" i="4"/>
  <c r="M667" i="4"/>
  <c r="L667" i="4"/>
  <c r="K667" i="4"/>
  <c r="J667" i="4"/>
  <c r="N667" i="4" s="1"/>
  <c r="H667" i="4"/>
  <c r="G667" i="4"/>
  <c r="F667" i="4"/>
  <c r="B667" i="4"/>
  <c r="U666" i="4"/>
  <c r="T666" i="4"/>
  <c r="S666" i="4"/>
  <c r="R666" i="4"/>
  <c r="Q666" i="4"/>
  <c r="M666" i="4"/>
  <c r="L666" i="4"/>
  <c r="K666" i="4"/>
  <c r="J666" i="4"/>
  <c r="H666" i="4"/>
  <c r="G666" i="4"/>
  <c r="F666" i="4"/>
  <c r="B666" i="4"/>
  <c r="U665" i="4"/>
  <c r="T665" i="4"/>
  <c r="S665" i="4"/>
  <c r="R665" i="4"/>
  <c r="Q665" i="4"/>
  <c r="V665" i="4" s="1"/>
  <c r="M665" i="4"/>
  <c r="L665" i="4"/>
  <c r="K665" i="4"/>
  <c r="J665" i="4"/>
  <c r="H665" i="4"/>
  <c r="G665" i="4"/>
  <c r="F665" i="4"/>
  <c r="B665" i="4"/>
  <c r="U664" i="4"/>
  <c r="T664" i="4"/>
  <c r="S664" i="4"/>
  <c r="R664" i="4"/>
  <c r="Q664" i="4"/>
  <c r="M664" i="4"/>
  <c r="L664" i="4"/>
  <c r="K664" i="4"/>
  <c r="J664" i="4"/>
  <c r="H664" i="4"/>
  <c r="G664" i="4"/>
  <c r="N664" i="4" s="1"/>
  <c r="F664" i="4"/>
  <c r="B664" i="4"/>
  <c r="U663" i="4"/>
  <c r="T663" i="4"/>
  <c r="S663" i="4"/>
  <c r="R663" i="4"/>
  <c r="Q663" i="4"/>
  <c r="M663" i="4"/>
  <c r="L663" i="4"/>
  <c r="K663" i="4"/>
  <c r="J663" i="4"/>
  <c r="H663" i="4"/>
  <c r="G663" i="4"/>
  <c r="F663" i="4"/>
  <c r="B663" i="4"/>
  <c r="U662" i="4"/>
  <c r="T662" i="4"/>
  <c r="S662" i="4"/>
  <c r="R662" i="4"/>
  <c r="Q662" i="4"/>
  <c r="V662" i="4" s="1"/>
  <c r="M662" i="4"/>
  <c r="L662" i="4"/>
  <c r="K662" i="4"/>
  <c r="J662" i="4"/>
  <c r="H662" i="4"/>
  <c r="G662" i="4"/>
  <c r="F662" i="4"/>
  <c r="B662" i="4"/>
  <c r="U661" i="4"/>
  <c r="T661" i="4"/>
  <c r="S661" i="4"/>
  <c r="V661" i="4" s="1"/>
  <c r="R661" i="4"/>
  <c r="Q661" i="4"/>
  <c r="N661" i="4"/>
  <c r="M661" i="4"/>
  <c r="L661" i="4"/>
  <c r="K661" i="4"/>
  <c r="J661" i="4"/>
  <c r="H661" i="4"/>
  <c r="G661" i="4"/>
  <c r="F661" i="4"/>
  <c r="B661" i="4"/>
  <c r="U660" i="4"/>
  <c r="T660" i="4"/>
  <c r="S660" i="4"/>
  <c r="R660" i="4"/>
  <c r="Q660" i="4"/>
  <c r="M660" i="4"/>
  <c r="L660" i="4"/>
  <c r="K660" i="4"/>
  <c r="J660" i="4"/>
  <c r="H660" i="4"/>
  <c r="G660" i="4"/>
  <c r="F660" i="4"/>
  <c r="B660" i="4"/>
  <c r="U659" i="4"/>
  <c r="T659" i="4"/>
  <c r="S659" i="4"/>
  <c r="R659" i="4"/>
  <c r="Q659" i="4"/>
  <c r="M659" i="4"/>
  <c r="L659" i="4"/>
  <c r="K659" i="4"/>
  <c r="J659" i="4"/>
  <c r="H659" i="4"/>
  <c r="G659" i="4"/>
  <c r="V659" i="4" s="1"/>
  <c r="F659" i="4"/>
  <c r="B659" i="4"/>
  <c r="U658" i="4"/>
  <c r="T658" i="4"/>
  <c r="S658" i="4"/>
  <c r="R658" i="4"/>
  <c r="Q658" i="4"/>
  <c r="M658" i="4"/>
  <c r="L658" i="4"/>
  <c r="K658" i="4"/>
  <c r="N658" i="4" s="1"/>
  <c r="J658" i="4"/>
  <c r="H658" i="4"/>
  <c r="G658" i="4"/>
  <c r="F658" i="4"/>
  <c r="B658" i="4"/>
  <c r="U657" i="4"/>
  <c r="T657" i="4"/>
  <c r="S657" i="4"/>
  <c r="R657" i="4"/>
  <c r="Q657" i="4"/>
  <c r="M657" i="4"/>
  <c r="L657" i="4"/>
  <c r="K657" i="4"/>
  <c r="J657" i="4"/>
  <c r="H657" i="4"/>
  <c r="G657" i="4"/>
  <c r="F657" i="4"/>
  <c r="B657" i="4"/>
  <c r="U656" i="4"/>
  <c r="T656" i="4"/>
  <c r="S656" i="4"/>
  <c r="R656" i="4"/>
  <c r="Q656" i="4"/>
  <c r="V656" i="4" s="1"/>
  <c r="M656" i="4"/>
  <c r="L656" i="4"/>
  <c r="K656" i="4"/>
  <c r="J656" i="4"/>
  <c r="H656" i="4"/>
  <c r="G656" i="4"/>
  <c r="N656" i="4" s="1"/>
  <c r="J656" i="3" s="1" a="1"/>
  <c r="J656" i="3" s="1"/>
  <c r="M656" i="3" s="1"/>
  <c r="F656" i="4"/>
  <c r="B656" i="4"/>
  <c r="U655" i="4"/>
  <c r="T655" i="4"/>
  <c r="S655" i="4"/>
  <c r="R655" i="4"/>
  <c r="Q655" i="4"/>
  <c r="V655" i="4" s="1"/>
  <c r="M655" i="4"/>
  <c r="L655" i="4"/>
  <c r="K655" i="4"/>
  <c r="J655" i="4"/>
  <c r="H655" i="4"/>
  <c r="G655" i="4"/>
  <c r="F655" i="4"/>
  <c r="B655" i="4"/>
  <c r="U654" i="4"/>
  <c r="T654" i="4"/>
  <c r="S654" i="4"/>
  <c r="R654" i="4"/>
  <c r="Q654" i="4"/>
  <c r="V654" i="4" s="1"/>
  <c r="M654" i="4"/>
  <c r="L654" i="4"/>
  <c r="K654" i="4"/>
  <c r="J654" i="4"/>
  <c r="N654" i="4" s="1"/>
  <c r="H654" i="4"/>
  <c r="G654" i="4"/>
  <c r="F654" i="4"/>
  <c r="B654" i="4"/>
  <c r="U653" i="4"/>
  <c r="T653" i="4"/>
  <c r="S653" i="4"/>
  <c r="R653" i="4"/>
  <c r="Q653" i="4"/>
  <c r="M653" i="4"/>
  <c r="L653" i="4"/>
  <c r="K653" i="4"/>
  <c r="J653" i="4"/>
  <c r="H653" i="4"/>
  <c r="G653" i="4"/>
  <c r="N653" i="4" s="1"/>
  <c r="F653" i="4"/>
  <c r="B653" i="4"/>
  <c r="U652" i="4"/>
  <c r="T652" i="4"/>
  <c r="S652" i="4"/>
  <c r="R652" i="4"/>
  <c r="Q652" i="4"/>
  <c r="M652" i="4"/>
  <c r="L652" i="4"/>
  <c r="K652" i="4"/>
  <c r="J652" i="4"/>
  <c r="H652" i="4"/>
  <c r="G652" i="4"/>
  <c r="V652" i="4" s="1"/>
  <c r="F652" i="4"/>
  <c r="B652" i="4"/>
  <c r="U651" i="4"/>
  <c r="T651" i="4"/>
  <c r="S651" i="4"/>
  <c r="R651" i="4"/>
  <c r="Q651" i="4"/>
  <c r="V651" i="4" s="1"/>
  <c r="M651" i="4"/>
  <c r="L651" i="4"/>
  <c r="K651" i="4"/>
  <c r="J651" i="4"/>
  <c r="H651" i="4"/>
  <c r="G651" i="4"/>
  <c r="F651" i="4"/>
  <c r="B651" i="4"/>
  <c r="U650" i="4"/>
  <c r="T650" i="4"/>
  <c r="S650" i="4"/>
  <c r="R650" i="4"/>
  <c r="Q650" i="4"/>
  <c r="M650" i="4"/>
  <c r="L650" i="4"/>
  <c r="K650" i="4"/>
  <c r="J650" i="4"/>
  <c r="H650" i="4"/>
  <c r="G650" i="4"/>
  <c r="F650" i="4"/>
  <c r="B650" i="4"/>
  <c r="U649" i="4"/>
  <c r="T649" i="4"/>
  <c r="S649" i="4"/>
  <c r="R649" i="4"/>
  <c r="Q649" i="4"/>
  <c r="M649" i="4"/>
  <c r="L649" i="4"/>
  <c r="K649" i="4"/>
  <c r="J649" i="4"/>
  <c r="H649" i="4"/>
  <c r="G649" i="4"/>
  <c r="F649" i="4"/>
  <c r="B649" i="4"/>
  <c r="U648" i="4"/>
  <c r="T648" i="4"/>
  <c r="S648" i="4"/>
  <c r="R648" i="4"/>
  <c r="Q648" i="4"/>
  <c r="M648" i="4"/>
  <c r="L648" i="4"/>
  <c r="K648" i="4"/>
  <c r="J648" i="4"/>
  <c r="H648" i="4"/>
  <c r="G648" i="4"/>
  <c r="N648" i="4" s="1"/>
  <c r="F648" i="4"/>
  <c r="B648" i="4"/>
  <c r="U647" i="4"/>
  <c r="T647" i="4"/>
  <c r="S647" i="4"/>
  <c r="R647" i="4"/>
  <c r="Q647" i="4"/>
  <c r="V647" i="4" s="1"/>
  <c r="M647" i="4"/>
  <c r="L647" i="4"/>
  <c r="K647" i="4"/>
  <c r="J647" i="4"/>
  <c r="H647" i="4"/>
  <c r="G647" i="4"/>
  <c r="N647" i="4" s="1"/>
  <c r="F647" i="4"/>
  <c r="B647" i="4"/>
  <c r="U646" i="4"/>
  <c r="T646" i="4"/>
  <c r="S646" i="4"/>
  <c r="R646" i="4"/>
  <c r="Q646" i="4"/>
  <c r="M646" i="4"/>
  <c r="L646" i="4"/>
  <c r="K646" i="4"/>
  <c r="J646" i="4"/>
  <c r="H646" i="4"/>
  <c r="G646" i="4"/>
  <c r="F646" i="4"/>
  <c r="B646" i="4"/>
  <c r="U645" i="4"/>
  <c r="T645" i="4"/>
  <c r="S645" i="4"/>
  <c r="R645" i="4"/>
  <c r="Q645" i="4"/>
  <c r="N645" i="4"/>
  <c r="M645" i="4"/>
  <c r="L645" i="4"/>
  <c r="K645" i="4"/>
  <c r="J645" i="4"/>
  <c r="H645" i="4"/>
  <c r="G645" i="4"/>
  <c r="F645" i="4"/>
  <c r="B645" i="4"/>
  <c r="U644" i="4"/>
  <c r="T644" i="4"/>
  <c r="S644" i="4"/>
  <c r="R644" i="4"/>
  <c r="Q644" i="4"/>
  <c r="M644" i="4"/>
  <c r="L644" i="4"/>
  <c r="K644" i="4"/>
  <c r="J644" i="4"/>
  <c r="H644" i="4"/>
  <c r="G644" i="4"/>
  <c r="V644" i="4" s="1"/>
  <c r="F644" i="4"/>
  <c r="B644" i="4"/>
  <c r="U643" i="4"/>
  <c r="T643" i="4"/>
  <c r="S643" i="4"/>
  <c r="R643" i="4"/>
  <c r="Q643" i="4"/>
  <c r="M643" i="4"/>
  <c r="L643" i="4"/>
  <c r="K643" i="4"/>
  <c r="J643" i="4"/>
  <c r="H643" i="4"/>
  <c r="G643" i="4"/>
  <c r="V643" i="4" s="1"/>
  <c r="F643" i="4"/>
  <c r="B643" i="4"/>
  <c r="U642" i="4"/>
  <c r="T642" i="4"/>
  <c r="S642" i="4"/>
  <c r="R642" i="4"/>
  <c r="Q642" i="4"/>
  <c r="M642" i="4"/>
  <c r="L642" i="4"/>
  <c r="K642" i="4"/>
  <c r="J642" i="4"/>
  <c r="H642" i="4"/>
  <c r="G642" i="4"/>
  <c r="F642" i="4"/>
  <c r="B642" i="4"/>
  <c r="U641" i="4"/>
  <c r="T641" i="4"/>
  <c r="S641" i="4"/>
  <c r="R641" i="4"/>
  <c r="Q641" i="4"/>
  <c r="V641" i="4" s="1"/>
  <c r="M641" i="4"/>
  <c r="L641" i="4"/>
  <c r="K641" i="4"/>
  <c r="J641" i="4"/>
  <c r="H641" i="4"/>
  <c r="G641" i="4"/>
  <c r="F641" i="4"/>
  <c r="B641" i="4"/>
  <c r="U640" i="4"/>
  <c r="T640" i="4"/>
  <c r="S640" i="4"/>
  <c r="R640" i="4"/>
  <c r="Q640" i="4"/>
  <c r="M640" i="4"/>
  <c r="L640" i="4"/>
  <c r="K640" i="4"/>
  <c r="J640" i="4"/>
  <c r="H640" i="4"/>
  <c r="G640" i="4"/>
  <c r="N640" i="4" s="1"/>
  <c r="F640" i="4"/>
  <c r="B640" i="4"/>
  <c r="U639" i="4"/>
  <c r="T639" i="4"/>
  <c r="S639" i="4"/>
  <c r="R639" i="4"/>
  <c r="Q639" i="4"/>
  <c r="M639" i="4"/>
  <c r="L639" i="4"/>
  <c r="K639" i="4"/>
  <c r="J639" i="4"/>
  <c r="H639" i="4"/>
  <c r="G639" i="4"/>
  <c r="N639" i="4" s="1"/>
  <c r="F639" i="4"/>
  <c r="B639" i="4"/>
  <c r="U638" i="4"/>
  <c r="T638" i="4"/>
  <c r="S638" i="4"/>
  <c r="R638" i="4"/>
  <c r="Q638" i="4"/>
  <c r="M638" i="4"/>
  <c r="L638" i="4"/>
  <c r="K638" i="4"/>
  <c r="J638" i="4"/>
  <c r="N638" i="4" s="1"/>
  <c r="H638" i="4"/>
  <c r="G638" i="4"/>
  <c r="F638" i="4"/>
  <c r="B638" i="4"/>
  <c r="U637" i="4"/>
  <c r="T637" i="4"/>
  <c r="S637" i="4"/>
  <c r="R637" i="4"/>
  <c r="Q637" i="4"/>
  <c r="M637" i="4"/>
  <c r="L637" i="4"/>
  <c r="K637" i="4"/>
  <c r="J637" i="4"/>
  <c r="H637" i="4"/>
  <c r="G637" i="4"/>
  <c r="N637" i="4" s="1"/>
  <c r="F637" i="4"/>
  <c r="B637" i="4"/>
  <c r="U636" i="4"/>
  <c r="T636" i="4"/>
  <c r="S636" i="4"/>
  <c r="R636" i="4"/>
  <c r="Q636" i="4"/>
  <c r="M636" i="4"/>
  <c r="L636" i="4"/>
  <c r="K636" i="4"/>
  <c r="J636" i="4"/>
  <c r="H636" i="4"/>
  <c r="G636" i="4"/>
  <c r="V636" i="4" s="1"/>
  <c r="F636" i="4"/>
  <c r="B636" i="4"/>
  <c r="U635" i="4"/>
  <c r="T635" i="4"/>
  <c r="S635" i="4"/>
  <c r="R635" i="4"/>
  <c r="Q635" i="4"/>
  <c r="M635" i="4"/>
  <c r="L635" i="4"/>
  <c r="K635" i="4"/>
  <c r="J635" i="4"/>
  <c r="H635" i="4"/>
  <c r="G635" i="4"/>
  <c r="F635" i="4"/>
  <c r="B635" i="4"/>
  <c r="U634" i="4"/>
  <c r="T634" i="4"/>
  <c r="S634" i="4"/>
  <c r="R634" i="4"/>
  <c r="Q634" i="4"/>
  <c r="M634" i="4"/>
  <c r="L634" i="4"/>
  <c r="K634" i="4"/>
  <c r="J634" i="4"/>
  <c r="N634" i="4" s="1"/>
  <c r="H634" i="4"/>
  <c r="G634" i="4"/>
  <c r="F634" i="4"/>
  <c r="J634" i="3" s="1" a="1"/>
  <c r="J634" i="3" s="1"/>
  <c r="M634" i="3" s="1"/>
  <c r="B634" i="4"/>
  <c r="U633" i="4"/>
  <c r="T633" i="4"/>
  <c r="S633" i="4"/>
  <c r="R633" i="4"/>
  <c r="Q633" i="4"/>
  <c r="M633" i="4"/>
  <c r="L633" i="4"/>
  <c r="K633" i="4"/>
  <c r="J633" i="4"/>
  <c r="H633" i="4"/>
  <c r="G633" i="4"/>
  <c r="F633" i="4"/>
  <c r="B633" i="4"/>
  <c r="U632" i="4"/>
  <c r="T632" i="4"/>
  <c r="S632" i="4"/>
  <c r="R632" i="4"/>
  <c r="Q632" i="4"/>
  <c r="M632" i="4"/>
  <c r="L632" i="4"/>
  <c r="K632" i="4"/>
  <c r="J632" i="4"/>
  <c r="H632" i="4"/>
  <c r="J632" i="3" s="1" a="1"/>
  <c r="J632" i="3" s="1"/>
  <c r="M632" i="3" s="1"/>
  <c r="G632" i="4"/>
  <c r="N632" i="4" s="1"/>
  <c r="F632" i="4"/>
  <c r="B632" i="4"/>
  <c r="U631" i="4"/>
  <c r="T631" i="4"/>
  <c r="S631" i="4"/>
  <c r="R631" i="4"/>
  <c r="Q631" i="4"/>
  <c r="V631" i="4" s="1"/>
  <c r="M631" i="4"/>
  <c r="L631" i="4"/>
  <c r="K631" i="4"/>
  <c r="J631" i="4"/>
  <c r="H631" i="4"/>
  <c r="G631" i="4"/>
  <c r="F631" i="4"/>
  <c r="B631" i="4"/>
  <c r="U630" i="4"/>
  <c r="T630" i="4"/>
  <c r="S630" i="4"/>
  <c r="R630" i="4"/>
  <c r="Q630" i="4"/>
  <c r="V630" i="4" s="1"/>
  <c r="M630" i="4"/>
  <c r="L630" i="4"/>
  <c r="K630" i="4"/>
  <c r="J630" i="4"/>
  <c r="N630" i="4" s="1"/>
  <c r="H630" i="4"/>
  <c r="G630" i="4"/>
  <c r="F630" i="4"/>
  <c r="B630" i="4"/>
  <c r="U629" i="4"/>
  <c r="T629" i="4"/>
  <c r="S629" i="4"/>
  <c r="R629" i="4"/>
  <c r="Q629" i="4"/>
  <c r="M629" i="4"/>
  <c r="L629" i="4"/>
  <c r="K629" i="4"/>
  <c r="J629" i="4"/>
  <c r="H629" i="4"/>
  <c r="G629" i="4"/>
  <c r="N629" i="4" s="1"/>
  <c r="J629" i="3" s="1" a="1"/>
  <c r="J629" i="3" s="1"/>
  <c r="M629" i="3" s="1"/>
  <c r="F629" i="4"/>
  <c r="B629" i="4"/>
  <c r="U628" i="4"/>
  <c r="T628" i="4"/>
  <c r="S628" i="4"/>
  <c r="R628" i="4"/>
  <c r="Q628" i="4"/>
  <c r="M628" i="4"/>
  <c r="L628" i="4"/>
  <c r="K628" i="4"/>
  <c r="J628" i="4"/>
  <c r="H628" i="4"/>
  <c r="G628" i="4"/>
  <c r="V628" i="4" s="1"/>
  <c r="F628" i="4"/>
  <c r="B628" i="4"/>
  <c r="U627" i="4"/>
  <c r="T627" i="4"/>
  <c r="S627" i="4"/>
  <c r="R627" i="4"/>
  <c r="Q627" i="4"/>
  <c r="V627" i="4" s="1"/>
  <c r="M627" i="4"/>
  <c r="L627" i="4"/>
  <c r="K627" i="4"/>
  <c r="J627" i="4"/>
  <c r="H627" i="4"/>
  <c r="G627" i="4"/>
  <c r="F627" i="4"/>
  <c r="B627" i="4"/>
  <c r="U626" i="4"/>
  <c r="T626" i="4"/>
  <c r="S626" i="4"/>
  <c r="R626" i="4"/>
  <c r="Q626" i="4"/>
  <c r="M626" i="4"/>
  <c r="L626" i="4"/>
  <c r="K626" i="4"/>
  <c r="J626" i="4"/>
  <c r="H626" i="4"/>
  <c r="G626" i="4"/>
  <c r="F626" i="4"/>
  <c r="B626" i="4"/>
  <c r="U625" i="4"/>
  <c r="T625" i="4"/>
  <c r="S625" i="4"/>
  <c r="R625" i="4"/>
  <c r="Q625" i="4"/>
  <c r="M625" i="4"/>
  <c r="L625" i="4"/>
  <c r="K625" i="4"/>
  <c r="J625" i="4"/>
  <c r="H625" i="4"/>
  <c r="G625" i="4"/>
  <c r="F625" i="4"/>
  <c r="B625" i="4"/>
  <c r="U624" i="4"/>
  <c r="T624" i="4"/>
  <c r="S624" i="4"/>
  <c r="R624" i="4"/>
  <c r="Q624" i="4"/>
  <c r="M624" i="4"/>
  <c r="L624" i="4"/>
  <c r="K624" i="4"/>
  <c r="J624" i="4"/>
  <c r="H624" i="4"/>
  <c r="J624" i="3" s="1" a="1"/>
  <c r="J624" i="3" s="1"/>
  <c r="M624" i="3" s="1"/>
  <c r="G624" i="4"/>
  <c r="N624" i="4" s="1"/>
  <c r="F624" i="4"/>
  <c r="B624" i="4"/>
  <c r="U623" i="4"/>
  <c r="T623" i="4"/>
  <c r="S623" i="4"/>
  <c r="R623" i="4"/>
  <c r="Q623" i="4"/>
  <c r="V623" i="4" s="1"/>
  <c r="M623" i="4"/>
  <c r="L623" i="4"/>
  <c r="K623" i="4"/>
  <c r="J623" i="4"/>
  <c r="H623" i="4"/>
  <c r="G623" i="4"/>
  <c r="F623" i="4"/>
  <c r="B623" i="4"/>
  <c r="U622" i="4"/>
  <c r="T622" i="4"/>
  <c r="S622" i="4"/>
  <c r="R622" i="4"/>
  <c r="Q622" i="4"/>
  <c r="V622" i="4" s="1"/>
  <c r="M622" i="4"/>
  <c r="L622" i="4"/>
  <c r="K622" i="4"/>
  <c r="J622" i="4"/>
  <c r="N622" i="4" s="1"/>
  <c r="H622" i="4"/>
  <c r="G622" i="4"/>
  <c r="F622" i="4"/>
  <c r="B622" i="4"/>
  <c r="U621" i="4"/>
  <c r="T621" i="4"/>
  <c r="S621" i="4"/>
  <c r="V621" i="4" s="1"/>
  <c r="R621" i="4"/>
  <c r="Q621" i="4"/>
  <c r="M621" i="4"/>
  <c r="L621" i="4"/>
  <c r="K621" i="4"/>
  <c r="J621" i="4"/>
  <c r="H621" i="4"/>
  <c r="G621" i="4"/>
  <c r="N621" i="4" s="1"/>
  <c r="J621" i="3" s="1" a="1"/>
  <c r="F621" i="4"/>
  <c r="B621" i="4"/>
  <c r="U620" i="4"/>
  <c r="T620" i="4"/>
  <c r="S620" i="4"/>
  <c r="R620" i="4"/>
  <c r="Q620" i="4"/>
  <c r="M620" i="4"/>
  <c r="L620" i="4"/>
  <c r="K620" i="4"/>
  <c r="J620" i="4"/>
  <c r="H620" i="4"/>
  <c r="G620" i="4"/>
  <c r="V620" i="4" s="1"/>
  <c r="F620" i="4"/>
  <c r="B620" i="4"/>
  <c r="U619" i="4"/>
  <c r="T619" i="4"/>
  <c r="S619" i="4"/>
  <c r="R619" i="4"/>
  <c r="Q619" i="4"/>
  <c r="V619" i="4" s="1"/>
  <c r="M619" i="4"/>
  <c r="L619" i="4"/>
  <c r="K619" i="4"/>
  <c r="J619" i="4"/>
  <c r="H619" i="4"/>
  <c r="G619" i="4"/>
  <c r="F619" i="4"/>
  <c r="B619" i="4"/>
  <c r="U618" i="4"/>
  <c r="T618" i="4"/>
  <c r="S618" i="4"/>
  <c r="R618" i="4"/>
  <c r="Q618" i="4"/>
  <c r="M618" i="4"/>
  <c r="L618" i="4"/>
  <c r="K618" i="4"/>
  <c r="J618" i="4"/>
  <c r="H618" i="4"/>
  <c r="G618" i="4"/>
  <c r="F618" i="4"/>
  <c r="B618" i="4"/>
  <c r="U617" i="4"/>
  <c r="T617" i="4"/>
  <c r="S617" i="4"/>
  <c r="R617" i="4"/>
  <c r="Q617" i="4"/>
  <c r="V617" i="4" s="1"/>
  <c r="M617" i="4"/>
  <c r="L617" i="4"/>
  <c r="K617" i="4"/>
  <c r="J617" i="4"/>
  <c r="H617" i="4"/>
  <c r="G617" i="4"/>
  <c r="F617" i="4"/>
  <c r="B617" i="4"/>
  <c r="U616" i="4"/>
  <c r="T616" i="4"/>
  <c r="S616" i="4"/>
  <c r="R616" i="4"/>
  <c r="Q616" i="4"/>
  <c r="M616" i="4"/>
  <c r="L616" i="4"/>
  <c r="K616" i="4"/>
  <c r="J616" i="4"/>
  <c r="H616" i="4"/>
  <c r="G616" i="4"/>
  <c r="N616" i="4" s="1"/>
  <c r="F616" i="4"/>
  <c r="B616" i="4"/>
  <c r="U615" i="4"/>
  <c r="T615" i="4"/>
  <c r="S615" i="4"/>
  <c r="R615" i="4"/>
  <c r="Q615" i="4"/>
  <c r="M615" i="4"/>
  <c r="L615" i="4"/>
  <c r="K615" i="4"/>
  <c r="J615" i="4"/>
  <c r="H615" i="4"/>
  <c r="G615" i="4"/>
  <c r="N615" i="4" s="1"/>
  <c r="F615" i="4"/>
  <c r="B615" i="4"/>
  <c r="U614" i="4"/>
  <c r="T614" i="4"/>
  <c r="S614" i="4"/>
  <c r="R614" i="4"/>
  <c r="Q614" i="4"/>
  <c r="M614" i="4"/>
  <c r="L614" i="4"/>
  <c r="K614" i="4"/>
  <c r="J614" i="4"/>
  <c r="H614" i="4"/>
  <c r="G614" i="4"/>
  <c r="F614" i="4"/>
  <c r="B614" i="4"/>
  <c r="U613" i="4"/>
  <c r="T613" i="4"/>
  <c r="S613" i="4"/>
  <c r="V613" i="4" s="1"/>
  <c r="R613" i="4"/>
  <c r="Q613" i="4"/>
  <c r="N613" i="4"/>
  <c r="M613" i="4"/>
  <c r="L613" i="4"/>
  <c r="K613" i="4"/>
  <c r="J613" i="4"/>
  <c r="H613" i="4"/>
  <c r="G613" i="4"/>
  <c r="F613" i="4"/>
  <c r="B613" i="4"/>
  <c r="U612" i="4"/>
  <c r="T612" i="4"/>
  <c r="S612" i="4"/>
  <c r="R612" i="4"/>
  <c r="Q612" i="4"/>
  <c r="M612" i="4"/>
  <c r="L612" i="4"/>
  <c r="K612" i="4"/>
  <c r="J612" i="4"/>
  <c r="H612" i="4"/>
  <c r="G612" i="4"/>
  <c r="F612" i="4"/>
  <c r="B612" i="4"/>
  <c r="U611" i="4"/>
  <c r="T611" i="4"/>
  <c r="S611" i="4"/>
  <c r="R611" i="4"/>
  <c r="Q611" i="4"/>
  <c r="M611" i="4"/>
  <c r="L611" i="4"/>
  <c r="K611" i="4"/>
  <c r="J611" i="4"/>
  <c r="H611" i="4"/>
  <c r="G611" i="4"/>
  <c r="F611" i="4"/>
  <c r="B611" i="4"/>
  <c r="U610" i="4"/>
  <c r="T610" i="4"/>
  <c r="S610" i="4"/>
  <c r="R610" i="4"/>
  <c r="Q610" i="4"/>
  <c r="M610" i="4"/>
  <c r="L610" i="4"/>
  <c r="K610" i="4"/>
  <c r="J610" i="4"/>
  <c r="N610" i="4" s="1"/>
  <c r="H610" i="4"/>
  <c r="G610" i="4"/>
  <c r="F610" i="4"/>
  <c r="B610" i="4"/>
  <c r="U609" i="4"/>
  <c r="T609" i="4"/>
  <c r="S609" i="4"/>
  <c r="R609" i="4"/>
  <c r="Q609" i="4"/>
  <c r="V609" i="4" s="1"/>
  <c r="M609" i="4"/>
  <c r="L609" i="4"/>
  <c r="K609" i="4"/>
  <c r="J609" i="4"/>
  <c r="H609" i="4"/>
  <c r="G609" i="4"/>
  <c r="F609" i="4"/>
  <c r="B609" i="4"/>
  <c r="U608" i="4"/>
  <c r="T608" i="4"/>
  <c r="S608" i="4"/>
  <c r="R608" i="4"/>
  <c r="Q608" i="4"/>
  <c r="M608" i="4"/>
  <c r="L608" i="4"/>
  <c r="K608" i="4"/>
  <c r="J608" i="4"/>
  <c r="N608" i="4" s="1"/>
  <c r="H608" i="4"/>
  <c r="G608" i="4"/>
  <c r="F608" i="4"/>
  <c r="B608" i="4"/>
  <c r="U607" i="4"/>
  <c r="T607" i="4"/>
  <c r="S607" i="4"/>
  <c r="R607" i="4"/>
  <c r="Q607" i="4"/>
  <c r="M607" i="4"/>
  <c r="L607" i="4"/>
  <c r="K607" i="4"/>
  <c r="J607" i="4"/>
  <c r="H607" i="4"/>
  <c r="G607" i="4"/>
  <c r="N607" i="4" s="1"/>
  <c r="F607" i="4"/>
  <c r="B607" i="4"/>
  <c r="U606" i="4"/>
  <c r="T606" i="4"/>
  <c r="S606" i="4"/>
  <c r="R606" i="4"/>
  <c r="Q606" i="4"/>
  <c r="V606" i="4" s="1"/>
  <c r="M606" i="4"/>
  <c r="L606" i="4"/>
  <c r="K606" i="4"/>
  <c r="J606" i="4"/>
  <c r="H606" i="4"/>
  <c r="G606" i="4"/>
  <c r="F606" i="4"/>
  <c r="B606" i="4"/>
  <c r="U605" i="4"/>
  <c r="T605" i="4"/>
  <c r="S605" i="4"/>
  <c r="R605" i="4"/>
  <c r="Q605" i="4"/>
  <c r="N605" i="4"/>
  <c r="M605" i="4"/>
  <c r="L605" i="4"/>
  <c r="K605" i="4"/>
  <c r="J605" i="4"/>
  <c r="H605" i="4"/>
  <c r="G605" i="4"/>
  <c r="F605" i="4"/>
  <c r="B605" i="4"/>
  <c r="U604" i="4"/>
  <c r="T604" i="4"/>
  <c r="S604" i="4"/>
  <c r="R604" i="4"/>
  <c r="Q604" i="4"/>
  <c r="M604" i="4"/>
  <c r="L604" i="4"/>
  <c r="K604" i="4"/>
  <c r="J604" i="4"/>
  <c r="H604" i="4"/>
  <c r="G604" i="4"/>
  <c r="F604" i="4"/>
  <c r="B604" i="4"/>
  <c r="U603" i="4"/>
  <c r="T603" i="4"/>
  <c r="S603" i="4"/>
  <c r="R603" i="4"/>
  <c r="Q603" i="4"/>
  <c r="V603" i="4" s="1"/>
  <c r="M603" i="4"/>
  <c r="L603" i="4"/>
  <c r="K603" i="4"/>
  <c r="J603" i="4"/>
  <c r="H603" i="4"/>
  <c r="G603" i="4"/>
  <c r="F603" i="4"/>
  <c r="B603" i="4"/>
  <c r="U602" i="4"/>
  <c r="T602" i="4"/>
  <c r="S602" i="4"/>
  <c r="R602" i="4"/>
  <c r="Q602" i="4"/>
  <c r="M602" i="4"/>
  <c r="L602" i="4"/>
  <c r="K602" i="4"/>
  <c r="J602" i="4"/>
  <c r="N602" i="4" s="1"/>
  <c r="H602" i="4"/>
  <c r="G602" i="4"/>
  <c r="F602" i="4"/>
  <c r="B602" i="4"/>
  <c r="U601" i="4"/>
  <c r="T601" i="4"/>
  <c r="S601" i="4"/>
  <c r="R601" i="4"/>
  <c r="Q601" i="4"/>
  <c r="M601" i="4"/>
  <c r="L601" i="4"/>
  <c r="K601" i="4"/>
  <c r="J601" i="4"/>
  <c r="H601" i="4"/>
  <c r="G601" i="4"/>
  <c r="F601" i="4"/>
  <c r="B601" i="4"/>
  <c r="U600" i="4"/>
  <c r="T600" i="4"/>
  <c r="S600" i="4"/>
  <c r="R600" i="4"/>
  <c r="Q600" i="4"/>
  <c r="M600" i="4"/>
  <c r="L600" i="4"/>
  <c r="K600" i="4"/>
  <c r="J600" i="4"/>
  <c r="H600" i="4"/>
  <c r="G600" i="4"/>
  <c r="F600" i="4"/>
  <c r="B600" i="4"/>
  <c r="U599" i="4"/>
  <c r="T599" i="4"/>
  <c r="S599" i="4"/>
  <c r="R599" i="4"/>
  <c r="Q599" i="4"/>
  <c r="M599" i="4"/>
  <c r="L599" i="4"/>
  <c r="K599" i="4"/>
  <c r="J599" i="4"/>
  <c r="H599" i="4"/>
  <c r="G599" i="4"/>
  <c r="N599" i="4" s="1"/>
  <c r="F599" i="4"/>
  <c r="B599" i="4"/>
  <c r="U598" i="4"/>
  <c r="T598" i="4"/>
  <c r="S598" i="4"/>
  <c r="R598" i="4"/>
  <c r="Q598" i="4"/>
  <c r="V598" i="4" s="1"/>
  <c r="M598" i="4"/>
  <c r="L598" i="4"/>
  <c r="K598" i="4"/>
  <c r="J598" i="4"/>
  <c r="N598" i="4" s="1"/>
  <c r="H598" i="4"/>
  <c r="G598" i="4"/>
  <c r="F598" i="4"/>
  <c r="B598" i="4"/>
  <c r="U597" i="4"/>
  <c r="T597" i="4"/>
  <c r="S597" i="4"/>
  <c r="R597" i="4"/>
  <c r="Q597" i="4"/>
  <c r="M597" i="4"/>
  <c r="L597" i="4"/>
  <c r="K597" i="4"/>
  <c r="J597" i="4"/>
  <c r="H597" i="4"/>
  <c r="G597" i="4"/>
  <c r="N597" i="4" s="1"/>
  <c r="F597" i="4"/>
  <c r="B597" i="4"/>
  <c r="U596" i="4"/>
  <c r="T596" i="4"/>
  <c r="S596" i="4"/>
  <c r="R596" i="4"/>
  <c r="Q596" i="4"/>
  <c r="M596" i="4"/>
  <c r="L596" i="4"/>
  <c r="K596" i="4"/>
  <c r="J596" i="4"/>
  <c r="H596" i="4"/>
  <c r="G596" i="4"/>
  <c r="F596" i="4"/>
  <c r="B596" i="4"/>
  <c r="U595" i="4"/>
  <c r="T595" i="4"/>
  <c r="S595" i="4"/>
  <c r="R595" i="4"/>
  <c r="Q595" i="4"/>
  <c r="V595" i="4" s="1"/>
  <c r="M595" i="4"/>
  <c r="L595" i="4"/>
  <c r="K595" i="4"/>
  <c r="J595" i="4"/>
  <c r="H595" i="4"/>
  <c r="G595" i="4"/>
  <c r="F595" i="4"/>
  <c r="B595" i="4"/>
  <c r="U594" i="4"/>
  <c r="T594" i="4"/>
  <c r="S594" i="4"/>
  <c r="R594" i="4"/>
  <c r="Q594" i="4"/>
  <c r="M594" i="4"/>
  <c r="L594" i="4"/>
  <c r="K594" i="4"/>
  <c r="J594" i="4"/>
  <c r="N594" i="4" s="1"/>
  <c r="H594" i="4"/>
  <c r="G594" i="4"/>
  <c r="F594" i="4"/>
  <c r="B594" i="4"/>
  <c r="U593" i="4"/>
  <c r="T593" i="4"/>
  <c r="S593" i="4"/>
  <c r="R593" i="4"/>
  <c r="Q593" i="4"/>
  <c r="M593" i="4"/>
  <c r="L593" i="4"/>
  <c r="K593" i="4"/>
  <c r="J593" i="4"/>
  <c r="H593" i="4"/>
  <c r="G593" i="4"/>
  <c r="F593" i="4"/>
  <c r="B593" i="4"/>
  <c r="U592" i="4"/>
  <c r="T592" i="4"/>
  <c r="S592" i="4"/>
  <c r="R592" i="4"/>
  <c r="Q592" i="4"/>
  <c r="M592" i="4"/>
  <c r="L592" i="4"/>
  <c r="K592" i="4"/>
  <c r="J592" i="4"/>
  <c r="H592" i="4"/>
  <c r="G592" i="4"/>
  <c r="F592" i="4"/>
  <c r="B592" i="4"/>
  <c r="U591" i="4"/>
  <c r="T591" i="4"/>
  <c r="S591" i="4"/>
  <c r="R591" i="4"/>
  <c r="Q591" i="4"/>
  <c r="V591" i="4" s="1"/>
  <c r="M591" i="4"/>
  <c r="L591" i="4"/>
  <c r="K591" i="4"/>
  <c r="J591" i="4"/>
  <c r="H591" i="4"/>
  <c r="G591" i="4"/>
  <c r="F591" i="4"/>
  <c r="B591" i="4"/>
  <c r="U590" i="4"/>
  <c r="T590" i="4"/>
  <c r="S590" i="4"/>
  <c r="R590" i="4"/>
  <c r="Q590" i="4"/>
  <c r="M590" i="4"/>
  <c r="L590" i="4"/>
  <c r="K590" i="4"/>
  <c r="J590" i="4"/>
  <c r="H590" i="4"/>
  <c r="G590" i="4"/>
  <c r="F590" i="4"/>
  <c r="B590" i="4"/>
  <c r="U589" i="4"/>
  <c r="T589" i="4"/>
  <c r="S589" i="4"/>
  <c r="R589" i="4"/>
  <c r="Q589" i="4"/>
  <c r="N589" i="4"/>
  <c r="M589" i="4"/>
  <c r="L589" i="4"/>
  <c r="K589" i="4"/>
  <c r="J589" i="4"/>
  <c r="H589" i="4"/>
  <c r="G589" i="4"/>
  <c r="F589" i="4"/>
  <c r="B589" i="4"/>
  <c r="U588" i="4"/>
  <c r="T588" i="4"/>
  <c r="S588" i="4"/>
  <c r="R588" i="4"/>
  <c r="Q588" i="4"/>
  <c r="M588" i="4"/>
  <c r="L588" i="4"/>
  <c r="K588" i="4"/>
  <c r="J588" i="4"/>
  <c r="H588" i="4"/>
  <c r="G588" i="4"/>
  <c r="F588" i="4"/>
  <c r="B588" i="4"/>
  <c r="U587" i="4"/>
  <c r="T587" i="4"/>
  <c r="S587" i="4"/>
  <c r="R587" i="4"/>
  <c r="Q587" i="4"/>
  <c r="M587" i="4"/>
  <c r="L587" i="4"/>
  <c r="K587" i="4"/>
  <c r="J587" i="4"/>
  <c r="H587" i="4"/>
  <c r="G587" i="4"/>
  <c r="F587" i="4"/>
  <c r="B587" i="4"/>
  <c r="U586" i="4"/>
  <c r="T586" i="4"/>
  <c r="S586" i="4"/>
  <c r="R586" i="4"/>
  <c r="Q586" i="4"/>
  <c r="M586" i="4"/>
  <c r="L586" i="4"/>
  <c r="K586" i="4"/>
  <c r="J586" i="4"/>
  <c r="H586" i="4"/>
  <c r="G586" i="4"/>
  <c r="F586" i="4"/>
  <c r="B586" i="4"/>
  <c r="U585" i="4"/>
  <c r="T585" i="4"/>
  <c r="S585" i="4"/>
  <c r="R585" i="4"/>
  <c r="Q585" i="4"/>
  <c r="M585" i="4"/>
  <c r="L585" i="4"/>
  <c r="K585" i="4"/>
  <c r="J585" i="4"/>
  <c r="H585" i="4"/>
  <c r="G585" i="4"/>
  <c r="F585" i="4"/>
  <c r="B585" i="4"/>
  <c r="U584" i="4"/>
  <c r="T584" i="4"/>
  <c r="S584" i="4"/>
  <c r="R584" i="4"/>
  <c r="Q584" i="4"/>
  <c r="M584" i="4"/>
  <c r="L584" i="4"/>
  <c r="K584" i="4"/>
  <c r="J584" i="4"/>
  <c r="N584" i="4" s="1"/>
  <c r="H584" i="4"/>
  <c r="G584" i="4"/>
  <c r="F584" i="4"/>
  <c r="B584" i="4"/>
  <c r="U583" i="4"/>
  <c r="T583" i="4"/>
  <c r="S583" i="4"/>
  <c r="R583" i="4"/>
  <c r="Q583" i="4"/>
  <c r="V583" i="4" s="1"/>
  <c r="M583" i="4"/>
  <c r="L583" i="4"/>
  <c r="K583" i="4"/>
  <c r="J583" i="4"/>
  <c r="H583" i="4"/>
  <c r="G583" i="4"/>
  <c r="N583" i="4" s="1"/>
  <c r="F583" i="4"/>
  <c r="B583" i="4"/>
  <c r="U582" i="4"/>
  <c r="T582" i="4"/>
  <c r="S582" i="4"/>
  <c r="R582" i="4"/>
  <c r="Q582" i="4"/>
  <c r="M582" i="4"/>
  <c r="L582" i="4"/>
  <c r="K582" i="4"/>
  <c r="J582" i="4"/>
  <c r="H582" i="4"/>
  <c r="G582" i="4"/>
  <c r="F582" i="4"/>
  <c r="B582" i="4"/>
  <c r="U581" i="4"/>
  <c r="T581" i="4"/>
  <c r="S581" i="4"/>
  <c r="V581" i="4" s="1"/>
  <c r="R581" i="4"/>
  <c r="Q581" i="4"/>
  <c r="N581" i="4"/>
  <c r="M581" i="4"/>
  <c r="L581" i="4"/>
  <c r="K581" i="4"/>
  <c r="J581" i="4"/>
  <c r="H581" i="4"/>
  <c r="G581" i="4"/>
  <c r="F581" i="4"/>
  <c r="B581" i="4"/>
  <c r="U580" i="4"/>
  <c r="T580" i="4"/>
  <c r="S580" i="4"/>
  <c r="R580" i="4"/>
  <c r="Q580" i="4"/>
  <c r="M580" i="4"/>
  <c r="L580" i="4"/>
  <c r="K580" i="4"/>
  <c r="J580" i="4"/>
  <c r="H580" i="4"/>
  <c r="G580" i="4"/>
  <c r="F580" i="4"/>
  <c r="B580" i="4"/>
  <c r="U579" i="4"/>
  <c r="T579" i="4"/>
  <c r="S579" i="4"/>
  <c r="R579" i="4"/>
  <c r="Q579" i="4"/>
  <c r="M579" i="4"/>
  <c r="L579" i="4"/>
  <c r="K579" i="4"/>
  <c r="J579" i="4"/>
  <c r="H579" i="4"/>
  <c r="G579" i="4"/>
  <c r="V579" i="4" s="1"/>
  <c r="F579" i="4"/>
  <c r="B579" i="4"/>
  <c r="U578" i="4"/>
  <c r="T578" i="4"/>
  <c r="S578" i="4"/>
  <c r="R578" i="4"/>
  <c r="Q578" i="4"/>
  <c r="M578" i="4"/>
  <c r="L578" i="4"/>
  <c r="K578" i="4"/>
  <c r="J578" i="4"/>
  <c r="N578" i="4" s="1"/>
  <c r="H578" i="4"/>
  <c r="G578" i="4"/>
  <c r="F578" i="4"/>
  <c r="B578" i="4"/>
  <c r="U577" i="4"/>
  <c r="T577" i="4"/>
  <c r="S577" i="4"/>
  <c r="R577" i="4"/>
  <c r="Q577" i="4"/>
  <c r="V577" i="4" s="1"/>
  <c r="M577" i="4"/>
  <c r="L577" i="4"/>
  <c r="K577" i="4"/>
  <c r="J577" i="4"/>
  <c r="H577" i="4"/>
  <c r="G577" i="4"/>
  <c r="F577" i="4"/>
  <c r="B577" i="4"/>
  <c r="U576" i="4"/>
  <c r="T576" i="4"/>
  <c r="S576" i="4"/>
  <c r="R576" i="4"/>
  <c r="Q576" i="4"/>
  <c r="M576" i="4"/>
  <c r="L576" i="4"/>
  <c r="K576" i="4"/>
  <c r="J576" i="4"/>
  <c r="H576" i="4"/>
  <c r="G576" i="4"/>
  <c r="F576" i="4"/>
  <c r="B576" i="4"/>
  <c r="U575" i="4"/>
  <c r="T575" i="4"/>
  <c r="S575" i="4"/>
  <c r="R575" i="4"/>
  <c r="Q575" i="4"/>
  <c r="M575" i="4"/>
  <c r="L575" i="4"/>
  <c r="K575" i="4"/>
  <c r="J575" i="4"/>
  <c r="H575" i="4"/>
  <c r="G575" i="4"/>
  <c r="N575" i="4" s="1"/>
  <c r="F575" i="4"/>
  <c r="B575" i="4"/>
  <c r="U574" i="4"/>
  <c r="T574" i="4"/>
  <c r="S574" i="4"/>
  <c r="R574" i="4"/>
  <c r="Q574" i="4"/>
  <c r="V574" i="4" s="1"/>
  <c r="M574" i="4"/>
  <c r="L574" i="4"/>
  <c r="K574" i="4"/>
  <c r="J574" i="4"/>
  <c r="N574" i="4" s="1"/>
  <c r="H574" i="4"/>
  <c r="G574" i="4"/>
  <c r="F574" i="4"/>
  <c r="B574" i="4"/>
  <c r="U573" i="4"/>
  <c r="T573" i="4"/>
  <c r="S573" i="4"/>
  <c r="R573" i="4"/>
  <c r="Q573" i="4"/>
  <c r="M573" i="4"/>
  <c r="L573" i="4"/>
  <c r="K573" i="4"/>
  <c r="J573" i="4"/>
  <c r="H573" i="4"/>
  <c r="G573" i="4"/>
  <c r="N573" i="4" s="1"/>
  <c r="F573" i="4"/>
  <c r="B573" i="4"/>
  <c r="U572" i="4"/>
  <c r="T572" i="4"/>
  <c r="S572" i="4"/>
  <c r="R572" i="4"/>
  <c r="Q572" i="4"/>
  <c r="M572" i="4"/>
  <c r="L572" i="4"/>
  <c r="K572" i="4"/>
  <c r="J572" i="4"/>
  <c r="H572" i="4"/>
  <c r="G572" i="4"/>
  <c r="F572" i="4"/>
  <c r="B572" i="4"/>
  <c r="U571" i="4"/>
  <c r="T571" i="4"/>
  <c r="S571" i="4"/>
  <c r="R571" i="4"/>
  <c r="Q571" i="4"/>
  <c r="V571" i="4" s="1"/>
  <c r="M571" i="4"/>
  <c r="L571" i="4"/>
  <c r="K571" i="4"/>
  <c r="J571" i="4"/>
  <c r="H571" i="4"/>
  <c r="G571" i="4"/>
  <c r="F571" i="4"/>
  <c r="B571" i="4"/>
  <c r="U570" i="4"/>
  <c r="T570" i="4"/>
  <c r="S570" i="4"/>
  <c r="R570" i="4"/>
  <c r="Q570" i="4"/>
  <c r="M570" i="4"/>
  <c r="L570" i="4"/>
  <c r="K570" i="4"/>
  <c r="J570" i="4"/>
  <c r="N570" i="4" s="1"/>
  <c r="H570" i="4"/>
  <c r="G570" i="4"/>
  <c r="F570" i="4"/>
  <c r="B570" i="4"/>
  <c r="U569" i="4"/>
  <c r="T569" i="4"/>
  <c r="S569" i="4"/>
  <c r="R569" i="4"/>
  <c r="Q569" i="4"/>
  <c r="M569" i="4"/>
  <c r="L569" i="4"/>
  <c r="K569" i="4"/>
  <c r="J569" i="4"/>
  <c r="H569" i="4"/>
  <c r="G569" i="4"/>
  <c r="F569" i="4"/>
  <c r="B569" i="4"/>
  <c r="U568" i="4"/>
  <c r="T568" i="4"/>
  <c r="S568" i="4"/>
  <c r="R568" i="4"/>
  <c r="Q568" i="4"/>
  <c r="M568" i="4"/>
  <c r="L568" i="4"/>
  <c r="K568" i="4"/>
  <c r="J568" i="4"/>
  <c r="N568" i="4" s="1"/>
  <c r="H568" i="4"/>
  <c r="G568" i="4"/>
  <c r="F568" i="4"/>
  <c r="B568" i="4"/>
  <c r="U567" i="4"/>
  <c r="T567" i="4"/>
  <c r="S567" i="4"/>
  <c r="R567" i="4"/>
  <c r="Q567" i="4"/>
  <c r="V567" i="4" s="1"/>
  <c r="M567" i="4"/>
  <c r="L567" i="4"/>
  <c r="K567" i="4"/>
  <c r="J567" i="4"/>
  <c r="H567" i="4"/>
  <c r="G567" i="4"/>
  <c r="N567" i="4" s="1"/>
  <c r="F567" i="4"/>
  <c r="B567" i="4"/>
  <c r="U566" i="4"/>
  <c r="T566" i="4"/>
  <c r="S566" i="4"/>
  <c r="R566" i="4"/>
  <c r="Q566" i="4"/>
  <c r="V566" i="4" s="1"/>
  <c r="M566" i="4"/>
  <c r="L566" i="4"/>
  <c r="K566" i="4"/>
  <c r="J566" i="4"/>
  <c r="H566" i="4"/>
  <c r="G566" i="4"/>
  <c r="F566" i="4"/>
  <c r="B566" i="4"/>
  <c r="U565" i="4"/>
  <c r="T565" i="4"/>
  <c r="S565" i="4"/>
  <c r="V565" i="4" s="1"/>
  <c r="R565" i="4"/>
  <c r="Q565" i="4"/>
  <c r="N565" i="4"/>
  <c r="M565" i="4"/>
  <c r="L565" i="4"/>
  <c r="K565" i="4"/>
  <c r="J565" i="4"/>
  <c r="H565" i="4"/>
  <c r="G565" i="4"/>
  <c r="F565" i="4"/>
  <c r="B565" i="4"/>
  <c r="U564" i="4"/>
  <c r="T564" i="4"/>
  <c r="S564" i="4"/>
  <c r="R564" i="4"/>
  <c r="Q564" i="4"/>
  <c r="M564" i="4"/>
  <c r="L564" i="4"/>
  <c r="K564" i="4"/>
  <c r="J564" i="4"/>
  <c r="H564" i="4"/>
  <c r="G564" i="4"/>
  <c r="F564" i="4"/>
  <c r="B564" i="4"/>
  <c r="U563" i="4"/>
  <c r="T563" i="4"/>
  <c r="S563" i="4"/>
  <c r="R563" i="4"/>
  <c r="Q563" i="4"/>
  <c r="V563" i="4" s="1"/>
  <c r="M563" i="4"/>
  <c r="L563" i="4"/>
  <c r="K563" i="4"/>
  <c r="J563" i="4"/>
  <c r="H563" i="4"/>
  <c r="G563" i="4"/>
  <c r="F563" i="4"/>
  <c r="B563" i="4"/>
  <c r="U562" i="4"/>
  <c r="T562" i="4"/>
  <c r="S562" i="4"/>
  <c r="R562" i="4"/>
  <c r="Q562" i="4"/>
  <c r="M562" i="4"/>
  <c r="L562" i="4"/>
  <c r="K562" i="4"/>
  <c r="J562" i="4"/>
  <c r="H562" i="4"/>
  <c r="G562" i="4"/>
  <c r="F562" i="4"/>
  <c r="B562" i="4"/>
  <c r="U561" i="4"/>
  <c r="T561" i="4"/>
  <c r="S561" i="4"/>
  <c r="R561" i="4"/>
  <c r="Q561" i="4"/>
  <c r="M561" i="4"/>
  <c r="L561" i="4"/>
  <c r="K561" i="4"/>
  <c r="J561" i="4"/>
  <c r="H561" i="4"/>
  <c r="G561" i="4"/>
  <c r="F561" i="4"/>
  <c r="B561" i="4"/>
  <c r="U560" i="4"/>
  <c r="T560" i="4"/>
  <c r="S560" i="4"/>
  <c r="R560" i="4"/>
  <c r="Q560" i="4"/>
  <c r="M560" i="4"/>
  <c r="L560" i="4"/>
  <c r="K560" i="4"/>
  <c r="J560" i="4"/>
  <c r="N560" i="4" s="1"/>
  <c r="H560" i="4"/>
  <c r="G560" i="4"/>
  <c r="F560" i="4"/>
  <c r="B560" i="4"/>
  <c r="U559" i="4"/>
  <c r="T559" i="4"/>
  <c r="S559" i="4"/>
  <c r="R559" i="4"/>
  <c r="Q559" i="4"/>
  <c r="M559" i="4"/>
  <c r="L559" i="4"/>
  <c r="K559" i="4"/>
  <c r="J559" i="4"/>
  <c r="H559" i="4"/>
  <c r="G559" i="4"/>
  <c r="F559" i="4"/>
  <c r="B559" i="4"/>
  <c r="U558" i="4"/>
  <c r="T558" i="4"/>
  <c r="S558" i="4"/>
  <c r="R558" i="4"/>
  <c r="Q558" i="4"/>
  <c r="M558" i="4"/>
  <c r="L558" i="4"/>
  <c r="K558" i="4"/>
  <c r="J558" i="4"/>
  <c r="H558" i="4"/>
  <c r="G558" i="4"/>
  <c r="F558" i="4"/>
  <c r="B558" i="4"/>
  <c r="U557" i="4"/>
  <c r="T557" i="4"/>
  <c r="S557" i="4"/>
  <c r="R557" i="4"/>
  <c r="Q557" i="4"/>
  <c r="N557" i="4"/>
  <c r="M557" i="4"/>
  <c r="L557" i="4"/>
  <c r="K557" i="4"/>
  <c r="J557" i="4"/>
  <c r="H557" i="4"/>
  <c r="G557" i="4"/>
  <c r="F557" i="4"/>
  <c r="B557" i="4"/>
  <c r="U556" i="4"/>
  <c r="T556" i="4"/>
  <c r="S556" i="4"/>
  <c r="R556" i="4"/>
  <c r="Q556" i="4"/>
  <c r="M556" i="4"/>
  <c r="L556" i="4"/>
  <c r="K556" i="4"/>
  <c r="J556" i="4"/>
  <c r="H556" i="4"/>
  <c r="G556" i="4"/>
  <c r="F556" i="4"/>
  <c r="B556" i="4"/>
  <c r="U555" i="4"/>
  <c r="T555" i="4"/>
  <c r="S555" i="4"/>
  <c r="R555" i="4"/>
  <c r="Q555" i="4"/>
  <c r="M555" i="4"/>
  <c r="L555" i="4"/>
  <c r="K555" i="4"/>
  <c r="J555" i="4"/>
  <c r="H555" i="4"/>
  <c r="G555" i="4"/>
  <c r="F555" i="4"/>
  <c r="B555" i="4"/>
  <c r="V554" i="4"/>
  <c r="U554" i="4"/>
  <c r="T554" i="4"/>
  <c r="S554" i="4"/>
  <c r="R554" i="4"/>
  <c r="Q554" i="4"/>
  <c r="M554" i="4"/>
  <c r="L554" i="4"/>
  <c r="K554" i="4"/>
  <c r="N554" i="4" s="1"/>
  <c r="J554" i="4"/>
  <c r="H554" i="4"/>
  <c r="G554" i="4"/>
  <c r="F554" i="4"/>
  <c r="B554" i="4"/>
  <c r="U553" i="4"/>
  <c r="T553" i="4"/>
  <c r="S553" i="4"/>
  <c r="R553" i="4"/>
  <c r="Q553" i="4"/>
  <c r="M553" i="4"/>
  <c r="L553" i="4"/>
  <c r="K553" i="4"/>
  <c r="J553" i="4"/>
  <c r="H553" i="4"/>
  <c r="G553" i="4"/>
  <c r="F553" i="4"/>
  <c r="B553" i="4"/>
  <c r="U552" i="4"/>
  <c r="T552" i="4"/>
  <c r="S552" i="4"/>
  <c r="R552" i="4"/>
  <c r="Q552" i="4"/>
  <c r="M552" i="4"/>
  <c r="L552" i="4"/>
  <c r="K552" i="4"/>
  <c r="J552" i="4"/>
  <c r="H552" i="4"/>
  <c r="G552" i="4"/>
  <c r="F552" i="4"/>
  <c r="B552" i="4"/>
  <c r="U551" i="4"/>
  <c r="T551" i="4"/>
  <c r="S551" i="4"/>
  <c r="R551" i="4"/>
  <c r="Q551" i="4"/>
  <c r="V551" i="4" s="1"/>
  <c r="N551" i="4"/>
  <c r="J551" i="3" s="1" a="1"/>
  <c r="J551" i="3" s="1"/>
  <c r="M551" i="3" s="1"/>
  <c r="M551" i="4"/>
  <c r="L551" i="4"/>
  <c r="K551" i="4"/>
  <c r="J551" i="4"/>
  <c r="H551" i="4"/>
  <c r="G551" i="4"/>
  <c r="F551" i="4"/>
  <c r="B551" i="4"/>
  <c r="U550" i="4"/>
  <c r="T550" i="4"/>
  <c r="S550" i="4"/>
  <c r="R550" i="4"/>
  <c r="Q550" i="4"/>
  <c r="M550" i="4"/>
  <c r="L550" i="4"/>
  <c r="K550" i="4"/>
  <c r="J550" i="4"/>
  <c r="H550" i="4"/>
  <c r="G550" i="4"/>
  <c r="F550" i="4"/>
  <c r="B550" i="4"/>
  <c r="U549" i="4"/>
  <c r="T549" i="4"/>
  <c r="S549" i="4"/>
  <c r="R549" i="4"/>
  <c r="Q549" i="4"/>
  <c r="M549" i="4"/>
  <c r="L549" i="4"/>
  <c r="K549" i="4"/>
  <c r="J549" i="4"/>
  <c r="H549" i="4"/>
  <c r="G549" i="4"/>
  <c r="F549" i="4"/>
  <c r="B549" i="4"/>
  <c r="U548" i="4"/>
  <c r="T548" i="4"/>
  <c r="S548" i="4"/>
  <c r="R548" i="4"/>
  <c r="Q548" i="4"/>
  <c r="M548" i="4"/>
  <c r="L548" i="4"/>
  <c r="K548" i="4"/>
  <c r="J548" i="4"/>
  <c r="H548" i="4"/>
  <c r="G548" i="4"/>
  <c r="F548" i="4"/>
  <c r="B548" i="4"/>
  <c r="U547" i="4"/>
  <c r="T547" i="4"/>
  <c r="S547" i="4"/>
  <c r="R547" i="4"/>
  <c r="Q547" i="4"/>
  <c r="V547" i="4" s="1"/>
  <c r="M547" i="4"/>
  <c r="L547" i="4"/>
  <c r="K547" i="4"/>
  <c r="J547" i="4"/>
  <c r="H547" i="4"/>
  <c r="G547" i="4"/>
  <c r="F547" i="4"/>
  <c r="B547" i="4"/>
  <c r="U546" i="4"/>
  <c r="T546" i="4"/>
  <c r="S546" i="4"/>
  <c r="R546" i="4"/>
  <c r="Q546" i="4"/>
  <c r="M546" i="4"/>
  <c r="L546" i="4"/>
  <c r="K546" i="4"/>
  <c r="J546" i="4"/>
  <c r="H546" i="4"/>
  <c r="G546" i="4"/>
  <c r="F546" i="4"/>
  <c r="B546" i="4"/>
  <c r="U545" i="4"/>
  <c r="T545" i="4"/>
  <c r="S545" i="4"/>
  <c r="R545" i="4"/>
  <c r="Q545" i="4"/>
  <c r="M545" i="4"/>
  <c r="L545" i="4"/>
  <c r="K545" i="4"/>
  <c r="J545" i="4"/>
  <c r="H545" i="4"/>
  <c r="G545" i="4"/>
  <c r="F545" i="4"/>
  <c r="B545" i="4"/>
  <c r="U544" i="4"/>
  <c r="T544" i="4"/>
  <c r="S544" i="4"/>
  <c r="R544" i="4"/>
  <c r="Q544" i="4"/>
  <c r="M544" i="4"/>
  <c r="L544" i="4"/>
  <c r="K544" i="4"/>
  <c r="J544" i="4"/>
  <c r="H544" i="4"/>
  <c r="G544" i="4"/>
  <c r="V544" i="4" s="1"/>
  <c r="F544" i="4"/>
  <c r="B544" i="4"/>
  <c r="U543" i="4"/>
  <c r="T543" i="4"/>
  <c r="S543" i="4"/>
  <c r="R543" i="4"/>
  <c r="Q543" i="4"/>
  <c r="M543" i="4"/>
  <c r="L543" i="4"/>
  <c r="K543" i="4"/>
  <c r="J543" i="4"/>
  <c r="H543" i="4"/>
  <c r="G543" i="4"/>
  <c r="N543" i="4" s="1"/>
  <c r="F543" i="4"/>
  <c r="B543" i="4"/>
  <c r="U542" i="4"/>
  <c r="T542" i="4"/>
  <c r="S542" i="4"/>
  <c r="R542" i="4"/>
  <c r="Q542" i="4"/>
  <c r="V542" i="4" s="1"/>
  <c r="N542" i="4"/>
  <c r="M542" i="4"/>
  <c r="L542" i="4"/>
  <c r="K542" i="4"/>
  <c r="J542" i="4"/>
  <c r="H542" i="4"/>
  <c r="G542" i="4"/>
  <c r="F542" i="4"/>
  <c r="B542" i="4"/>
  <c r="U541" i="4"/>
  <c r="T541" i="4"/>
  <c r="S541" i="4"/>
  <c r="R541" i="4"/>
  <c r="Q541" i="4"/>
  <c r="M541" i="4"/>
  <c r="L541" i="4"/>
  <c r="K541" i="4"/>
  <c r="J541" i="4"/>
  <c r="H541" i="4"/>
  <c r="G541" i="4"/>
  <c r="V541" i="4" s="1"/>
  <c r="F541" i="4"/>
  <c r="B541" i="4"/>
  <c r="V540" i="4"/>
  <c r="U540" i="4"/>
  <c r="T540" i="4"/>
  <c r="S540" i="4"/>
  <c r="R540" i="4"/>
  <c r="Q540" i="4"/>
  <c r="M540" i="4"/>
  <c r="L540" i="4"/>
  <c r="K540" i="4"/>
  <c r="J540" i="4"/>
  <c r="H540" i="4"/>
  <c r="G540" i="4"/>
  <c r="N540" i="4" s="1"/>
  <c r="F540" i="4"/>
  <c r="B540" i="4"/>
  <c r="U539" i="4"/>
  <c r="T539" i="4"/>
  <c r="S539" i="4"/>
  <c r="R539" i="4"/>
  <c r="Q539" i="4"/>
  <c r="M539" i="4"/>
  <c r="L539" i="4"/>
  <c r="K539" i="4"/>
  <c r="J539" i="4"/>
  <c r="H539" i="4"/>
  <c r="G539" i="4"/>
  <c r="V539" i="4" s="1"/>
  <c r="F539" i="4"/>
  <c r="B539" i="4"/>
  <c r="U538" i="4"/>
  <c r="T538" i="4"/>
  <c r="S538" i="4"/>
  <c r="R538" i="4"/>
  <c r="Q538" i="4"/>
  <c r="M538" i="4"/>
  <c r="L538" i="4"/>
  <c r="K538" i="4"/>
  <c r="J538" i="4"/>
  <c r="N538" i="4" s="1"/>
  <c r="H538" i="4"/>
  <c r="G538" i="4"/>
  <c r="F538" i="4"/>
  <c r="B538" i="4"/>
  <c r="U537" i="4"/>
  <c r="T537" i="4"/>
  <c r="S537" i="4"/>
  <c r="R537" i="4"/>
  <c r="Q537" i="4"/>
  <c r="M537" i="4"/>
  <c r="L537" i="4"/>
  <c r="K537" i="4"/>
  <c r="J537" i="4"/>
  <c r="H537" i="4"/>
  <c r="G537" i="4"/>
  <c r="N537" i="4" s="1"/>
  <c r="F537" i="4"/>
  <c r="B537" i="4"/>
  <c r="U536" i="4"/>
  <c r="T536" i="4"/>
  <c r="S536" i="4"/>
  <c r="R536" i="4"/>
  <c r="Q536" i="4"/>
  <c r="M536" i="4"/>
  <c r="L536" i="4"/>
  <c r="K536" i="4"/>
  <c r="J536" i="4"/>
  <c r="H536" i="4"/>
  <c r="G536" i="4"/>
  <c r="V536" i="4" s="1"/>
  <c r="F536" i="4"/>
  <c r="B536" i="4"/>
  <c r="U535" i="4"/>
  <c r="T535" i="4"/>
  <c r="S535" i="4"/>
  <c r="R535" i="4"/>
  <c r="Q535" i="4"/>
  <c r="M535" i="4"/>
  <c r="L535" i="4"/>
  <c r="K535" i="4"/>
  <c r="J535" i="4"/>
  <c r="H535" i="4"/>
  <c r="G535" i="4"/>
  <c r="V535" i="4" s="1"/>
  <c r="F535" i="4"/>
  <c r="B535" i="4"/>
  <c r="U534" i="4"/>
  <c r="T534" i="4"/>
  <c r="S534" i="4"/>
  <c r="R534" i="4"/>
  <c r="Q534" i="4"/>
  <c r="M534" i="4"/>
  <c r="L534" i="4"/>
  <c r="K534" i="4"/>
  <c r="J534" i="4"/>
  <c r="H534" i="4"/>
  <c r="G534" i="4"/>
  <c r="F534" i="4"/>
  <c r="B534" i="4"/>
  <c r="U533" i="4"/>
  <c r="T533" i="4"/>
  <c r="S533" i="4"/>
  <c r="R533" i="4"/>
  <c r="Q533" i="4"/>
  <c r="V533" i="4" s="1"/>
  <c r="M533" i="4"/>
  <c r="L533" i="4"/>
  <c r="K533" i="4"/>
  <c r="J533" i="4"/>
  <c r="N533" i="4" s="1"/>
  <c r="H533" i="4"/>
  <c r="G533" i="4"/>
  <c r="F533" i="4"/>
  <c r="B533" i="4"/>
  <c r="U532" i="4"/>
  <c r="T532" i="4"/>
  <c r="S532" i="4"/>
  <c r="R532" i="4"/>
  <c r="Q532" i="4"/>
  <c r="M532" i="4"/>
  <c r="L532" i="4"/>
  <c r="K532" i="4"/>
  <c r="J532" i="4"/>
  <c r="H532" i="4"/>
  <c r="G532" i="4"/>
  <c r="N532" i="4" s="1"/>
  <c r="J532" i="3" s="1" a="1"/>
  <c r="J532" i="3" s="1"/>
  <c r="F532" i="4"/>
  <c r="B532" i="4"/>
  <c r="U531" i="4"/>
  <c r="T531" i="4"/>
  <c r="S531" i="4"/>
  <c r="R531" i="4"/>
  <c r="Q531" i="4"/>
  <c r="M531" i="4"/>
  <c r="L531" i="4"/>
  <c r="K531" i="4"/>
  <c r="J531" i="4"/>
  <c r="H531" i="4"/>
  <c r="G531" i="4"/>
  <c r="F531" i="4"/>
  <c r="B531" i="4"/>
  <c r="V530" i="4"/>
  <c r="U530" i="4"/>
  <c r="T530" i="4"/>
  <c r="S530" i="4"/>
  <c r="R530" i="4"/>
  <c r="Q530" i="4"/>
  <c r="M530" i="4"/>
  <c r="L530" i="4"/>
  <c r="K530" i="4"/>
  <c r="N530" i="4" s="1"/>
  <c r="J530" i="3" s="1" a="1"/>
  <c r="J530" i="3" s="1"/>
  <c r="M530" i="3" s="1"/>
  <c r="J530" i="4"/>
  <c r="H530" i="4"/>
  <c r="G530" i="4"/>
  <c r="F530" i="4"/>
  <c r="B530" i="4"/>
  <c r="U529" i="4"/>
  <c r="T529" i="4"/>
  <c r="S529" i="4"/>
  <c r="R529" i="4"/>
  <c r="Q529" i="4"/>
  <c r="M529" i="4"/>
  <c r="L529" i="4"/>
  <c r="K529" i="4"/>
  <c r="J529" i="4"/>
  <c r="H529" i="4"/>
  <c r="G529" i="4"/>
  <c r="F529" i="4"/>
  <c r="B529" i="4"/>
  <c r="U528" i="4"/>
  <c r="T528" i="4"/>
  <c r="S528" i="4"/>
  <c r="R528" i="4"/>
  <c r="Q528" i="4"/>
  <c r="M528" i="4"/>
  <c r="L528" i="4"/>
  <c r="K528" i="4"/>
  <c r="J528" i="4"/>
  <c r="H528" i="4"/>
  <c r="G528" i="4"/>
  <c r="F528" i="4"/>
  <c r="B528" i="4"/>
  <c r="U527" i="4"/>
  <c r="T527" i="4"/>
  <c r="S527" i="4"/>
  <c r="R527" i="4"/>
  <c r="Q527" i="4"/>
  <c r="N527" i="4"/>
  <c r="M527" i="4"/>
  <c r="L527" i="4"/>
  <c r="K527" i="4"/>
  <c r="J527" i="4"/>
  <c r="H527" i="4"/>
  <c r="G527" i="4"/>
  <c r="F527" i="4"/>
  <c r="B527" i="4"/>
  <c r="U526" i="4"/>
  <c r="T526" i="4"/>
  <c r="S526" i="4"/>
  <c r="R526" i="4"/>
  <c r="Q526" i="4"/>
  <c r="M526" i="4"/>
  <c r="L526" i="4"/>
  <c r="K526" i="4"/>
  <c r="J526" i="4"/>
  <c r="H526" i="4"/>
  <c r="G526" i="4"/>
  <c r="N526" i="4" s="1"/>
  <c r="F526" i="4"/>
  <c r="B526" i="4"/>
  <c r="U525" i="4"/>
  <c r="T525" i="4"/>
  <c r="S525" i="4"/>
  <c r="R525" i="4"/>
  <c r="Q525" i="4"/>
  <c r="M525" i="4"/>
  <c r="L525" i="4"/>
  <c r="K525" i="4"/>
  <c r="J525" i="4"/>
  <c r="H525" i="4"/>
  <c r="G525" i="4"/>
  <c r="F525" i="4"/>
  <c r="B525" i="4"/>
  <c r="U524" i="4"/>
  <c r="T524" i="4"/>
  <c r="S524" i="4"/>
  <c r="R524" i="4"/>
  <c r="Q524" i="4"/>
  <c r="M524" i="4"/>
  <c r="L524" i="4"/>
  <c r="K524" i="4"/>
  <c r="J524" i="4"/>
  <c r="H524" i="4"/>
  <c r="G524" i="4"/>
  <c r="F524" i="4"/>
  <c r="B524" i="4"/>
  <c r="V523" i="4"/>
  <c r="U523" i="4"/>
  <c r="T523" i="4"/>
  <c r="S523" i="4"/>
  <c r="R523" i="4"/>
  <c r="Q523" i="4"/>
  <c r="M523" i="4"/>
  <c r="L523" i="4"/>
  <c r="K523" i="4"/>
  <c r="J523" i="4"/>
  <c r="H523" i="4"/>
  <c r="G523" i="4"/>
  <c r="F523" i="4"/>
  <c r="B523" i="4"/>
  <c r="U522" i="4"/>
  <c r="T522" i="4"/>
  <c r="S522" i="4"/>
  <c r="R522" i="4"/>
  <c r="Q522" i="4"/>
  <c r="M522" i="4"/>
  <c r="L522" i="4"/>
  <c r="K522" i="4"/>
  <c r="J522" i="4"/>
  <c r="H522" i="4"/>
  <c r="G522" i="4"/>
  <c r="F522" i="4"/>
  <c r="B522" i="4"/>
  <c r="U521" i="4"/>
  <c r="T521" i="4"/>
  <c r="S521" i="4"/>
  <c r="R521" i="4"/>
  <c r="Q521" i="4"/>
  <c r="N521" i="4"/>
  <c r="M521" i="4"/>
  <c r="L521" i="4"/>
  <c r="K521" i="4"/>
  <c r="J521" i="4"/>
  <c r="H521" i="4"/>
  <c r="G521" i="4"/>
  <c r="F521" i="4"/>
  <c r="B521" i="4"/>
  <c r="U520" i="4"/>
  <c r="T520" i="4"/>
  <c r="S520" i="4"/>
  <c r="R520" i="4"/>
  <c r="Q520" i="4"/>
  <c r="M520" i="4"/>
  <c r="L520" i="4"/>
  <c r="K520" i="4"/>
  <c r="J520" i="4"/>
  <c r="H520" i="4"/>
  <c r="G520" i="4"/>
  <c r="V520" i="4" s="1"/>
  <c r="F520" i="4"/>
  <c r="B520" i="4"/>
  <c r="V519" i="4"/>
  <c r="U519" i="4"/>
  <c r="T519" i="4"/>
  <c r="S519" i="4"/>
  <c r="R519" i="4"/>
  <c r="Q519" i="4"/>
  <c r="M519" i="4"/>
  <c r="L519" i="4"/>
  <c r="K519" i="4"/>
  <c r="N519" i="4" s="1"/>
  <c r="J519" i="4"/>
  <c r="H519" i="4"/>
  <c r="G519" i="4"/>
  <c r="F519" i="4"/>
  <c r="B519" i="4"/>
  <c r="U518" i="4"/>
  <c r="T518" i="4"/>
  <c r="S518" i="4"/>
  <c r="R518" i="4"/>
  <c r="Q518" i="4"/>
  <c r="M518" i="4"/>
  <c r="L518" i="4"/>
  <c r="K518" i="4"/>
  <c r="J518" i="4"/>
  <c r="N518" i="4" s="1"/>
  <c r="H518" i="4"/>
  <c r="G518" i="4"/>
  <c r="V518" i="4" s="1"/>
  <c r="F518" i="4"/>
  <c r="B518" i="4"/>
  <c r="U517" i="4"/>
  <c r="T517" i="4"/>
  <c r="S517" i="4"/>
  <c r="R517" i="4"/>
  <c r="Q517" i="4"/>
  <c r="M517" i="4"/>
  <c r="L517" i="4"/>
  <c r="K517" i="4"/>
  <c r="J517" i="4"/>
  <c r="H517" i="4"/>
  <c r="G517" i="4"/>
  <c r="V517" i="4" s="1"/>
  <c r="F517" i="4"/>
  <c r="B517" i="4"/>
  <c r="U516" i="4"/>
  <c r="T516" i="4"/>
  <c r="S516" i="4"/>
  <c r="R516" i="4"/>
  <c r="Q516" i="4"/>
  <c r="M516" i="4"/>
  <c r="L516" i="4"/>
  <c r="K516" i="4"/>
  <c r="J516" i="4"/>
  <c r="H516" i="4"/>
  <c r="G516" i="4"/>
  <c r="V516" i="4" s="1"/>
  <c r="F516" i="4"/>
  <c r="B516" i="4"/>
  <c r="U515" i="4"/>
  <c r="T515" i="4"/>
  <c r="S515" i="4"/>
  <c r="R515" i="4"/>
  <c r="Q515" i="4"/>
  <c r="M515" i="4"/>
  <c r="L515" i="4"/>
  <c r="K515" i="4"/>
  <c r="J515" i="4"/>
  <c r="H515" i="4"/>
  <c r="G515" i="4"/>
  <c r="F515" i="4"/>
  <c r="B515" i="4"/>
  <c r="U514" i="4"/>
  <c r="T514" i="4"/>
  <c r="S514" i="4"/>
  <c r="R514" i="4"/>
  <c r="Q514" i="4"/>
  <c r="M514" i="4"/>
  <c r="L514" i="4"/>
  <c r="K514" i="4"/>
  <c r="J514" i="4"/>
  <c r="H514" i="4"/>
  <c r="G514" i="4"/>
  <c r="N514" i="4" s="1"/>
  <c r="F514" i="4"/>
  <c r="B514" i="4"/>
  <c r="U513" i="4"/>
  <c r="T513" i="4"/>
  <c r="S513" i="4"/>
  <c r="R513" i="4"/>
  <c r="Q513" i="4"/>
  <c r="M513" i="4"/>
  <c r="L513" i="4"/>
  <c r="K513" i="4"/>
  <c r="J513" i="4"/>
  <c r="H513" i="4"/>
  <c r="G513" i="4"/>
  <c r="N513" i="4" s="1"/>
  <c r="F513" i="4"/>
  <c r="B513" i="4"/>
  <c r="V512" i="4"/>
  <c r="U512" i="4"/>
  <c r="T512" i="4"/>
  <c r="S512" i="4"/>
  <c r="R512" i="4"/>
  <c r="Q512" i="4"/>
  <c r="M512" i="4"/>
  <c r="L512" i="4"/>
  <c r="K512" i="4"/>
  <c r="J512" i="4"/>
  <c r="N512" i="4" s="1"/>
  <c r="H512" i="4"/>
  <c r="G512" i="4"/>
  <c r="F512" i="4"/>
  <c r="B512" i="4"/>
  <c r="U511" i="4"/>
  <c r="T511" i="4"/>
  <c r="S511" i="4"/>
  <c r="R511" i="4"/>
  <c r="Q511" i="4"/>
  <c r="M511" i="4"/>
  <c r="L511" i="4"/>
  <c r="K511" i="4"/>
  <c r="J511" i="4"/>
  <c r="H511" i="4"/>
  <c r="G511" i="4"/>
  <c r="V511" i="4" s="1"/>
  <c r="F511" i="4"/>
  <c r="B511" i="4"/>
  <c r="U510" i="4"/>
  <c r="T510" i="4"/>
  <c r="S510" i="4"/>
  <c r="R510" i="4"/>
  <c r="Q510" i="4"/>
  <c r="M510" i="4"/>
  <c r="L510" i="4"/>
  <c r="K510" i="4"/>
  <c r="J510" i="4"/>
  <c r="H510" i="4"/>
  <c r="G510" i="4"/>
  <c r="F510" i="4"/>
  <c r="B510" i="4"/>
  <c r="U509" i="4"/>
  <c r="T509" i="4"/>
  <c r="S509" i="4"/>
  <c r="R509" i="4"/>
  <c r="Q509" i="4"/>
  <c r="V509" i="4" s="1"/>
  <c r="M509" i="4"/>
  <c r="L509" i="4"/>
  <c r="K509" i="4"/>
  <c r="J509" i="4"/>
  <c r="N509" i="4" s="1"/>
  <c r="H509" i="4"/>
  <c r="G509" i="4"/>
  <c r="F509" i="4"/>
  <c r="B509" i="4"/>
  <c r="U508" i="4"/>
  <c r="T508" i="4"/>
  <c r="S508" i="4"/>
  <c r="R508" i="4"/>
  <c r="Q508" i="4"/>
  <c r="M508" i="4"/>
  <c r="L508" i="4"/>
  <c r="K508" i="4"/>
  <c r="J508" i="4"/>
  <c r="H508" i="4"/>
  <c r="G508" i="4"/>
  <c r="N508" i="4" s="1"/>
  <c r="J508" i="3" s="1" a="1"/>
  <c r="F508" i="4"/>
  <c r="B508" i="4"/>
  <c r="U507" i="4"/>
  <c r="T507" i="4"/>
  <c r="S507" i="4"/>
  <c r="R507" i="4"/>
  <c r="Q507" i="4"/>
  <c r="M507" i="4"/>
  <c r="L507" i="4"/>
  <c r="K507" i="4"/>
  <c r="J507" i="4"/>
  <c r="H507" i="4"/>
  <c r="G507" i="4"/>
  <c r="F507" i="4"/>
  <c r="B507" i="4"/>
  <c r="V506" i="4"/>
  <c r="U506" i="4"/>
  <c r="T506" i="4"/>
  <c r="S506" i="4"/>
  <c r="R506" i="4"/>
  <c r="Q506" i="4"/>
  <c r="M506" i="4"/>
  <c r="L506" i="4"/>
  <c r="K506" i="4"/>
  <c r="J506" i="4"/>
  <c r="H506" i="4"/>
  <c r="G506" i="4"/>
  <c r="N506" i="4" s="1"/>
  <c r="F506" i="4"/>
  <c r="B506" i="4"/>
  <c r="V505" i="4"/>
  <c r="U505" i="4"/>
  <c r="T505" i="4"/>
  <c r="S505" i="4"/>
  <c r="R505" i="4"/>
  <c r="Q505" i="4"/>
  <c r="M505" i="4"/>
  <c r="L505" i="4"/>
  <c r="K505" i="4"/>
  <c r="J505" i="4"/>
  <c r="H505" i="4"/>
  <c r="G505" i="4"/>
  <c r="F505" i="4"/>
  <c r="B505" i="4"/>
  <c r="U504" i="4"/>
  <c r="T504" i="4"/>
  <c r="S504" i="4"/>
  <c r="R504" i="4"/>
  <c r="Q504" i="4"/>
  <c r="M504" i="4"/>
  <c r="L504" i="4"/>
  <c r="K504" i="4"/>
  <c r="J504" i="4"/>
  <c r="H504" i="4"/>
  <c r="G504" i="4"/>
  <c r="V504" i="4" s="1"/>
  <c r="F504" i="4"/>
  <c r="B504" i="4"/>
  <c r="U503" i="4"/>
  <c r="T503" i="4"/>
  <c r="S503" i="4"/>
  <c r="R503" i="4"/>
  <c r="Q503" i="4"/>
  <c r="M503" i="4"/>
  <c r="L503" i="4"/>
  <c r="K503" i="4"/>
  <c r="J503" i="4"/>
  <c r="H503" i="4"/>
  <c r="G503" i="4"/>
  <c r="F503" i="4"/>
  <c r="B503" i="4"/>
  <c r="U502" i="4"/>
  <c r="T502" i="4"/>
  <c r="S502" i="4"/>
  <c r="R502" i="4"/>
  <c r="Q502" i="4"/>
  <c r="M502" i="4"/>
  <c r="L502" i="4"/>
  <c r="K502" i="4"/>
  <c r="J502" i="4"/>
  <c r="H502" i="4"/>
  <c r="G502" i="4"/>
  <c r="F502" i="4"/>
  <c r="B502" i="4"/>
  <c r="U501" i="4"/>
  <c r="T501" i="4"/>
  <c r="S501" i="4"/>
  <c r="R501" i="4"/>
  <c r="Q501" i="4"/>
  <c r="M501" i="4"/>
  <c r="L501" i="4"/>
  <c r="K501" i="4"/>
  <c r="J501" i="4"/>
  <c r="H501" i="4"/>
  <c r="G501" i="4"/>
  <c r="N501" i="4" s="1"/>
  <c r="F501" i="4"/>
  <c r="B501" i="4"/>
  <c r="U500" i="4"/>
  <c r="T500" i="4"/>
  <c r="S500" i="4"/>
  <c r="R500" i="4"/>
  <c r="Q500" i="4"/>
  <c r="M500" i="4"/>
  <c r="L500" i="4"/>
  <c r="K500" i="4"/>
  <c r="J500" i="4"/>
  <c r="H500" i="4"/>
  <c r="G500" i="4"/>
  <c r="N500" i="4" s="1"/>
  <c r="F500" i="4"/>
  <c r="B500" i="4"/>
  <c r="U499" i="4"/>
  <c r="T499" i="4"/>
  <c r="S499" i="4"/>
  <c r="R499" i="4"/>
  <c r="Q499" i="4"/>
  <c r="V499" i="4" s="1"/>
  <c r="N499" i="4"/>
  <c r="M499" i="4"/>
  <c r="L499" i="4"/>
  <c r="K499" i="4"/>
  <c r="J499" i="4"/>
  <c r="H499" i="4"/>
  <c r="G499" i="4"/>
  <c r="F499" i="4"/>
  <c r="B499" i="4"/>
  <c r="U498" i="4"/>
  <c r="T498" i="4"/>
  <c r="S498" i="4"/>
  <c r="R498" i="4"/>
  <c r="Q498" i="4"/>
  <c r="N498" i="4"/>
  <c r="M498" i="4"/>
  <c r="L498" i="4"/>
  <c r="K498" i="4"/>
  <c r="J498" i="4"/>
  <c r="H498" i="4"/>
  <c r="G498" i="4"/>
  <c r="V498" i="4" s="1"/>
  <c r="F498" i="4"/>
  <c r="B498" i="4"/>
  <c r="U497" i="4"/>
  <c r="T497" i="4"/>
  <c r="S497" i="4"/>
  <c r="R497" i="4"/>
  <c r="Q497" i="4"/>
  <c r="M497" i="4"/>
  <c r="L497" i="4"/>
  <c r="K497" i="4"/>
  <c r="J497" i="4"/>
  <c r="H497" i="4"/>
  <c r="G497" i="4"/>
  <c r="V497" i="4" s="1"/>
  <c r="F497" i="4"/>
  <c r="B497" i="4"/>
  <c r="V496" i="4"/>
  <c r="U496" i="4"/>
  <c r="T496" i="4"/>
  <c r="S496" i="4"/>
  <c r="R496" i="4"/>
  <c r="Q496" i="4"/>
  <c r="M496" i="4"/>
  <c r="L496" i="4"/>
  <c r="K496" i="4"/>
  <c r="J496" i="4"/>
  <c r="N496" i="4" s="1"/>
  <c r="H496" i="4"/>
  <c r="G496" i="4"/>
  <c r="F496" i="4"/>
  <c r="B496" i="4"/>
  <c r="U495" i="4"/>
  <c r="T495" i="4"/>
  <c r="S495" i="4"/>
  <c r="R495" i="4"/>
  <c r="Q495" i="4"/>
  <c r="M495" i="4"/>
  <c r="L495" i="4"/>
  <c r="K495" i="4"/>
  <c r="J495" i="4"/>
  <c r="H495" i="4"/>
  <c r="G495" i="4"/>
  <c r="F495" i="4"/>
  <c r="B495" i="4"/>
  <c r="U494" i="4"/>
  <c r="T494" i="4"/>
  <c r="S494" i="4"/>
  <c r="R494" i="4"/>
  <c r="Q494" i="4"/>
  <c r="M494" i="4"/>
  <c r="L494" i="4"/>
  <c r="K494" i="4"/>
  <c r="J494" i="4"/>
  <c r="H494" i="4"/>
  <c r="G494" i="4"/>
  <c r="F494" i="4"/>
  <c r="B494" i="4"/>
  <c r="U493" i="4"/>
  <c r="T493" i="4"/>
  <c r="S493" i="4"/>
  <c r="R493" i="4"/>
  <c r="Q493" i="4"/>
  <c r="V493" i="4" s="1"/>
  <c r="N493" i="4"/>
  <c r="M493" i="4"/>
  <c r="L493" i="4"/>
  <c r="K493" i="4"/>
  <c r="J493" i="4"/>
  <c r="H493" i="4"/>
  <c r="G493" i="4"/>
  <c r="F493" i="4"/>
  <c r="B493" i="4"/>
  <c r="U492" i="4"/>
  <c r="T492" i="4"/>
  <c r="S492" i="4"/>
  <c r="R492" i="4"/>
  <c r="Q492" i="4"/>
  <c r="M492" i="4"/>
  <c r="L492" i="4"/>
  <c r="K492" i="4"/>
  <c r="J492" i="4"/>
  <c r="H492" i="4"/>
  <c r="G492" i="4"/>
  <c r="N492" i="4" s="1"/>
  <c r="F492" i="4"/>
  <c r="B492" i="4"/>
  <c r="U491" i="4"/>
  <c r="T491" i="4"/>
  <c r="S491" i="4"/>
  <c r="R491" i="4"/>
  <c r="Q491" i="4"/>
  <c r="V491" i="4" s="1"/>
  <c r="N491" i="4"/>
  <c r="M491" i="4"/>
  <c r="L491" i="4"/>
  <c r="K491" i="4"/>
  <c r="J491" i="4"/>
  <c r="H491" i="4"/>
  <c r="G491" i="4"/>
  <c r="F491" i="4"/>
  <c r="B491" i="4"/>
  <c r="U490" i="4"/>
  <c r="T490" i="4"/>
  <c r="S490" i="4"/>
  <c r="R490" i="4"/>
  <c r="Q490" i="4"/>
  <c r="M490" i="4"/>
  <c r="L490" i="4"/>
  <c r="K490" i="4"/>
  <c r="J490" i="4"/>
  <c r="H490" i="4"/>
  <c r="G490" i="4"/>
  <c r="F490" i="4"/>
  <c r="B490" i="4"/>
  <c r="V489" i="4"/>
  <c r="U489" i="4"/>
  <c r="T489" i="4"/>
  <c r="S489" i="4"/>
  <c r="R489" i="4"/>
  <c r="Q489" i="4"/>
  <c r="M489" i="4"/>
  <c r="L489" i="4"/>
  <c r="K489" i="4"/>
  <c r="J489" i="4"/>
  <c r="H489" i="4"/>
  <c r="G489" i="4"/>
  <c r="F489" i="4"/>
  <c r="B489" i="4"/>
  <c r="U488" i="4"/>
  <c r="T488" i="4"/>
  <c r="S488" i="4"/>
  <c r="R488" i="4"/>
  <c r="Q488" i="4"/>
  <c r="M488" i="4"/>
  <c r="L488" i="4"/>
  <c r="K488" i="4"/>
  <c r="J488" i="4"/>
  <c r="H488" i="4"/>
  <c r="G488" i="4"/>
  <c r="V488" i="4" s="1"/>
  <c r="F488" i="4"/>
  <c r="B488" i="4"/>
  <c r="U487" i="4"/>
  <c r="T487" i="4"/>
  <c r="S487" i="4"/>
  <c r="R487" i="4"/>
  <c r="Q487" i="4"/>
  <c r="M487" i="4"/>
  <c r="L487" i="4"/>
  <c r="K487" i="4"/>
  <c r="J487" i="4"/>
  <c r="H487" i="4"/>
  <c r="G487" i="4"/>
  <c r="F487" i="4"/>
  <c r="B487" i="4"/>
  <c r="U486" i="4"/>
  <c r="T486" i="4"/>
  <c r="S486" i="4"/>
  <c r="R486" i="4"/>
  <c r="Q486" i="4"/>
  <c r="M486" i="4"/>
  <c r="L486" i="4"/>
  <c r="K486" i="4"/>
  <c r="J486" i="4"/>
  <c r="H486" i="4"/>
  <c r="G486" i="4"/>
  <c r="F486" i="4"/>
  <c r="B486" i="4"/>
  <c r="U485" i="4"/>
  <c r="T485" i="4"/>
  <c r="S485" i="4"/>
  <c r="R485" i="4"/>
  <c r="Q485" i="4"/>
  <c r="V485" i="4" s="1"/>
  <c r="M485" i="4"/>
  <c r="L485" i="4"/>
  <c r="K485" i="4"/>
  <c r="J485" i="4"/>
  <c r="H485" i="4"/>
  <c r="G485" i="4"/>
  <c r="N485" i="4" s="1"/>
  <c r="F485" i="4"/>
  <c r="B485" i="4"/>
  <c r="U484" i="4"/>
  <c r="T484" i="4"/>
  <c r="S484" i="4"/>
  <c r="R484" i="4"/>
  <c r="Q484" i="4"/>
  <c r="M484" i="4"/>
  <c r="L484" i="4"/>
  <c r="K484" i="4"/>
  <c r="J484" i="4"/>
  <c r="H484" i="4"/>
  <c r="G484" i="4"/>
  <c r="N484" i="4" s="1"/>
  <c r="F484" i="4"/>
  <c r="B484" i="4"/>
  <c r="U483" i="4"/>
  <c r="T483" i="4"/>
  <c r="S483" i="4"/>
  <c r="R483" i="4"/>
  <c r="Q483" i="4"/>
  <c r="V483" i="4" s="1"/>
  <c r="M483" i="4"/>
  <c r="L483" i="4"/>
  <c r="K483" i="4"/>
  <c r="J483" i="4"/>
  <c r="H483" i="4"/>
  <c r="G483" i="4"/>
  <c r="N483" i="4" s="1"/>
  <c r="F483" i="4"/>
  <c r="B483" i="4"/>
  <c r="V482" i="4"/>
  <c r="U482" i="4"/>
  <c r="T482" i="4"/>
  <c r="S482" i="4"/>
  <c r="R482" i="4"/>
  <c r="Q482" i="4"/>
  <c r="N482" i="4"/>
  <c r="M482" i="4"/>
  <c r="L482" i="4"/>
  <c r="K482" i="4"/>
  <c r="J482" i="4"/>
  <c r="H482" i="4"/>
  <c r="G482" i="4"/>
  <c r="F482" i="4"/>
  <c r="B482" i="4"/>
  <c r="U481" i="4"/>
  <c r="T481" i="4"/>
  <c r="S481" i="4"/>
  <c r="R481" i="4"/>
  <c r="Q481" i="4"/>
  <c r="M481" i="4"/>
  <c r="L481" i="4"/>
  <c r="K481" i="4"/>
  <c r="J481" i="4"/>
  <c r="H481" i="4"/>
  <c r="G481" i="4"/>
  <c r="V481" i="4" s="1"/>
  <c r="F481" i="4"/>
  <c r="B481" i="4"/>
  <c r="V480" i="4"/>
  <c r="U480" i="4"/>
  <c r="T480" i="4"/>
  <c r="S480" i="4"/>
  <c r="R480" i="4"/>
  <c r="Q480" i="4"/>
  <c r="M480" i="4"/>
  <c r="L480" i="4"/>
  <c r="K480" i="4"/>
  <c r="J480" i="4"/>
  <c r="H480" i="4"/>
  <c r="G480" i="4"/>
  <c r="F480" i="4"/>
  <c r="B480" i="4"/>
  <c r="U479" i="4"/>
  <c r="T479" i="4"/>
  <c r="S479" i="4"/>
  <c r="R479" i="4"/>
  <c r="Q479" i="4"/>
  <c r="M479" i="4"/>
  <c r="L479" i="4"/>
  <c r="K479" i="4"/>
  <c r="J479" i="4"/>
  <c r="H479" i="4"/>
  <c r="G479" i="4"/>
  <c r="F479" i="4"/>
  <c r="B479" i="4"/>
  <c r="U478" i="4"/>
  <c r="T478" i="4"/>
  <c r="S478" i="4"/>
  <c r="R478" i="4"/>
  <c r="Q478" i="4"/>
  <c r="M478" i="4"/>
  <c r="L478" i="4"/>
  <c r="K478" i="4"/>
  <c r="J478" i="4"/>
  <c r="H478" i="4"/>
  <c r="G478" i="4"/>
  <c r="F478" i="4"/>
  <c r="B478" i="4"/>
  <c r="U477" i="4"/>
  <c r="T477" i="4"/>
  <c r="S477" i="4"/>
  <c r="R477" i="4"/>
  <c r="Q477" i="4"/>
  <c r="V477" i="4" s="1"/>
  <c r="M477" i="4"/>
  <c r="L477" i="4"/>
  <c r="K477" i="4"/>
  <c r="J477" i="4"/>
  <c r="H477" i="4"/>
  <c r="G477" i="4"/>
  <c r="N477" i="4" s="1"/>
  <c r="F477" i="4"/>
  <c r="B477" i="4"/>
  <c r="U476" i="4"/>
  <c r="T476" i="4"/>
  <c r="S476" i="4"/>
  <c r="R476" i="4"/>
  <c r="Q476" i="4"/>
  <c r="M476" i="4"/>
  <c r="L476" i="4"/>
  <c r="K476" i="4"/>
  <c r="J476" i="4"/>
  <c r="H476" i="4"/>
  <c r="G476" i="4"/>
  <c r="N476" i="4" s="1"/>
  <c r="F476" i="4"/>
  <c r="B476" i="4"/>
  <c r="U475" i="4"/>
  <c r="T475" i="4"/>
  <c r="S475" i="4"/>
  <c r="R475" i="4"/>
  <c r="Q475" i="4"/>
  <c r="V475" i="4" s="1"/>
  <c r="M475" i="4"/>
  <c r="L475" i="4"/>
  <c r="K475" i="4"/>
  <c r="J475" i="4"/>
  <c r="H475" i="4"/>
  <c r="G475" i="4"/>
  <c r="N475" i="4" s="1"/>
  <c r="F475" i="4"/>
  <c r="B475" i="4"/>
  <c r="V474" i="4"/>
  <c r="U474" i="4"/>
  <c r="T474" i="4"/>
  <c r="S474" i="4"/>
  <c r="R474" i="4"/>
  <c r="Q474" i="4"/>
  <c r="N474" i="4"/>
  <c r="M474" i="4"/>
  <c r="L474" i="4"/>
  <c r="K474" i="4"/>
  <c r="J474" i="4"/>
  <c r="H474" i="4"/>
  <c r="G474" i="4"/>
  <c r="F474" i="4"/>
  <c r="B474" i="4"/>
  <c r="U473" i="4"/>
  <c r="T473" i="4"/>
  <c r="S473" i="4"/>
  <c r="R473" i="4"/>
  <c r="Q473" i="4"/>
  <c r="M473" i="4"/>
  <c r="L473" i="4"/>
  <c r="K473" i="4"/>
  <c r="J473" i="4"/>
  <c r="H473" i="4"/>
  <c r="G473" i="4"/>
  <c r="V473" i="4" s="1"/>
  <c r="F473" i="4"/>
  <c r="B473" i="4"/>
  <c r="U472" i="4"/>
  <c r="T472" i="4"/>
  <c r="S472" i="4"/>
  <c r="R472" i="4"/>
  <c r="Q472" i="4"/>
  <c r="M472" i="4"/>
  <c r="L472" i="4"/>
  <c r="K472" i="4"/>
  <c r="J472" i="4"/>
  <c r="N472" i="4" s="1"/>
  <c r="H472" i="4"/>
  <c r="G472" i="4"/>
  <c r="V472" i="4" s="1"/>
  <c r="F472" i="4"/>
  <c r="B472" i="4"/>
  <c r="U471" i="4"/>
  <c r="T471" i="4"/>
  <c r="S471" i="4"/>
  <c r="R471" i="4"/>
  <c r="Q471" i="4"/>
  <c r="M471" i="4"/>
  <c r="L471" i="4"/>
  <c r="K471" i="4"/>
  <c r="J471" i="4"/>
  <c r="H471" i="4"/>
  <c r="G471" i="4"/>
  <c r="F471" i="4"/>
  <c r="B471" i="4"/>
  <c r="U470" i="4"/>
  <c r="T470" i="4"/>
  <c r="S470" i="4"/>
  <c r="R470" i="4"/>
  <c r="Q470" i="4"/>
  <c r="M470" i="4"/>
  <c r="L470" i="4"/>
  <c r="K470" i="4"/>
  <c r="J470" i="4"/>
  <c r="N470" i="4" s="1"/>
  <c r="H470" i="4"/>
  <c r="G470" i="4"/>
  <c r="F470" i="4"/>
  <c r="B470" i="4"/>
  <c r="U469" i="4"/>
  <c r="T469" i="4"/>
  <c r="S469" i="4"/>
  <c r="R469" i="4"/>
  <c r="Q469" i="4"/>
  <c r="M469" i="4"/>
  <c r="L469" i="4"/>
  <c r="K469" i="4"/>
  <c r="J469" i="4"/>
  <c r="H469" i="4"/>
  <c r="G469" i="4"/>
  <c r="N469" i="4" s="1"/>
  <c r="F469" i="4"/>
  <c r="B469" i="4"/>
  <c r="U468" i="4"/>
  <c r="T468" i="4"/>
  <c r="S468" i="4"/>
  <c r="R468" i="4"/>
  <c r="Q468" i="4"/>
  <c r="M468" i="4"/>
  <c r="L468" i="4"/>
  <c r="K468" i="4"/>
  <c r="J468" i="4"/>
  <c r="H468" i="4"/>
  <c r="G468" i="4"/>
  <c r="N468" i="4" s="1"/>
  <c r="F468" i="4"/>
  <c r="B468" i="4"/>
  <c r="U467" i="4"/>
  <c r="T467" i="4"/>
  <c r="S467" i="4"/>
  <c r="R467" i="4"/>
  <c r="Q467" i="4"/>
  <c r="V467" i="4" s="1"/>
  <c r="N467" i="4"/>
  <c r="M467" i="4"/>
  <c r="L467" i="4"/>
  <c r="K467" i="4"/>
  <c r="J467" i="4"/>
  <c r="H467" i="4"/>
  <c r="G467" i="4"/>
  <c r="F467" i="4"/>
  <c r="B467" i="4"/>
  <c r="U466" i="4"/>
  <c r="T466" i="4"/>
  <c r="S466" i="4"/>
  <c r="R466" i="4"/>
  <c r="Q466" i="4"/>
  <c r="M466" i="4"/>
  <c r="L466" i="4"/>
  <c r="K466" i="4"/>
  <c r="J466" i="4"/>
  <c r="H466" i="4"/>
  <c r="G466" i="4"/>
  <c r="F466" i="4"/>
  <c r="B466" i="4"/>
  <c r="V465" i="4"/>
  <c r="U465" i="4"/>
  <c r="T465" i="4"/>
  <c r="S465" i="4"/>
  <c r="R465" i="4"/>
  <c r="Q465" i="4"/>
  <c r="M465" i="4"/>
  <c r="L465" i="4"/>
  <c r="K465" i="4"/>
  <c r="J465" i="4"/>
  <c r="H465" i="4"/>
  <c r="G465" i="4"/>
  <c r="F465" i="4"/>
  <c r="B465" i="4"/>
  <c r="U464" i="4"/>
  <c r="T464" i="4"/>
  <c r="S464" i="4"/>
  <c r="R464" i="4"/>
  <c r="Q464" i="4"/>
  <c r="M464" i="4"/>
  <c r="L464" i="4"/>
  <c r="K464" i="4"/>
  <c r="J464" i="4"/>
  <c r="H464" i="4"/>
  <c r="G464" i="4"/>
  <c r="V464" i="4" s="1"/>
  <c r="F464" i="4"/>
  <c r="B464" i="4"/>
  <c r="U463" i="4"/>
  <c r="T463" i="4"/>
  <c r="S463" i="4"/>
  <c r="R463" i="4"/>
  <c r="Q463" i="4"/>
  <c r="M463" i="4"/>
  <c r="L463" i="4"/>
  <c r="K463" i="4"/>
  <c r="J463" i="4"/>
  <c r="H463" i="4"/>
  <c r="G463" i="4"/>
  <c r="N463" i="4" s="1"/>
  <c r="F463" i="4"/>
  <c r="B463" i="4"/>
  <c r="U462" i="4"/>
  <c r="T462" i="4"/>
  <c r="S462" i="4"/>
  <c r="R462" i="4"/>
  <c r="Q462" i="4"/>
  <c r="M462" i="4"/>
  <c r="L462" i="4"/>
  <c r="K462" i="4"/>
  <c r="J462" i="4"/>
  <c r="H462" i="4"/>
  <c r="G462" i="4"/>
  <c r="F462" i="4"/>
  <c r="B462" i="4"/>
  <c r="U461" i="4"/>
  <c r="T461" i="4"/>
  <c r="S461" i="4"/>
  <c r="R461" i="4"/>
  <c r="Q461" i="4"/>
  <c r="M461" i="4"/>
  <c r="L461" i="4"/>
  <c r="K461" i="4"/>
  <c r="J461" i="4"/>
  <c r="H461" i="4"/>
  <c r="G461" i="4"/>
  <c r="N461" i="4" s="1"/>
  <c r="F461" i="4"/>
  <c r="B461" i="4"/>
  <c r="U460" i="4"/>
  <c r="T460" i="4"/>
  <c r="S460" i="4"/>
  <c r="R460" i="4"/>
  <c r="Q460" i="4"/>
  <c r="V460" i="4" s="1"/>
  <c r="M460" i="4"/>
  <c r="L460" i="4"/>
  <c r="K460" i="4"/>
  <c r="J460" i="4"/>
  <c r="H460" i="4"/>
  <c r="G460" i="4"/>
  <c r="N460" i="4" s="1"/>
  <c r="F460" i="4"/>
  <c r="B460" i="4"/>
  <c r="U459" i="4"/>
  <c r="T459" i="4"/>
  <c r="S459" i="4"/>
  <c r="R459" i="4"/>
  <c r="Q459" i="4"/>
  <c r="M459" i="4"/>
  <c r="L459" i="4"/>
  <c r="K459" i="4"/>
  <c r="J459" i="4"/>
  <c r="H459" i="4"/>
  <c r="G459" i="4"/>
  <c r="V459" i="4" s="1"/>
  <c r="F459" i="4"/>
  <c r="B459" i="4"/>
  <c r="U458" i="4"/>
  <c r="T458" i="4"/>
  <c r="S458" i="4"/>
  <c r="R458" i="4"/>
  <c r="Q458" i="4"/>
  <c r="M458" i="4"/>
  <c r="L458" i="4"/>
  <c r="K458" i="4"/>
  <c r="J458" i="4"/>
  <c r="H458" i="4"/>
  <c r="G458" i="4"/>
  <c r="F458" i="4"/>
  <c r="B458" i="4"/>
  <c r="U457" i="4"/>
  <c r="T457" i="4"/>
  <c r="S457" i="4"/>
  <c r="R457" i="4"/>
  <c r="Q457" i="4"/>
  <c r="M457" i="4"/>
  <c r="L457" i="4"/>
  <c r="K457" i="4"/>
  <c r="J457" i="4"/>
  <c r="H457" i="4"/>
  <c r="G457" i="4"/>
  <c r="F457" i="4"/>
  <c r="B457" i="4"/>
  <c r="U456" i="4"/>
  <c r="T456" i="4"/>
  <c r="S456" i="4"/>
  <c r="R456" i="4"/>
  <c r="Q456" i="4"/>
  <c r="M456" i="4"/>
  <c r="L456" i="4"/>
  <c r="K456" i="4"/>
  <c r="J456" i="4"/>
  <c r="H456" i="4"/>
  <c r="G456" i="4"/>
  <c r="F456" i="4"/>
  <c r="B456" i="4"/>
  <c r="U455" i="4"/>
  <c r="T455" i="4"/>
  <c r="S455" i="4"/>
  <c r="R455" i="4"/>
  <c r="Q455" i="4"/>
  <c r="M455" i="4"/>
  <c r="L455" i="4"/>
  <c r="K455" i="4"/>
  <c r="J455" i="4"/>
  <c r="H455" i="4"/>
  <c r="G455" i="4"/>
  <c r="F455" i="4"/>
  <c r="B455" i="4"/>
  <c r="U454" i="4"/>
  <c r="T454" i="4"/>
  <c r="S454" i="4"/>
  <c r="R454" i="4"/>
  <c r="Q454" i="4"/>
  <c r="V454" i="4" s="1"/>
  <c r="M454" i="4"/>
  <c r="L454" i="4"/>
  <c r="K454" i="4"/>
  <c r="J454" i="4"/>
  <c r="N454" i="4" s="1"/>
  <c r="H454" i="4"/>
  <c r="G454" i="4"/>
  <c r="F454" i="4"/>
  <c r="B454" i="4"/>
  <c r="U453" i="4"/>
  <c r="T453" i="4"/>
  <c r="S453" i="4"/>
  <c r="R453" i="4"/>
  <c r="Q453" i="4"/>
  <c r="M453" i="4"/>
  <c r="L453" i="4"/>
  <c r="K453" i="4"/>
  <c r="J453" i="4"/>
  <c r="H453" i="4"/>
  <c r="G453" i="4"/>
  <c r="F453" i="4"/>
  <c r="B453" i="4"/>
  <c r="U452" i="4"/>
  <c r="T452" i="4"/>
  <c r="S452" i="4"/>
  <c r="R452" i="4"/>
  <c r="Q452" i="4"/>
  <c r="M452" i="4"/>
  <c r="L452" i="4"/>
  <c r="K452" i="4"/>
  <c r="J452" i="4"/>
  <c r="H452" i="4"/>
  <c r="G452" i="4"/>
  <c r="F452" i="4"/>
  <c r="B452" i="4"/>
  <c r="U451" i="4"/>
  <c r="T451" i="4"/>
  <c r="S451" i="4"/>
  <c r="R451" i="4"/>
  <c r="Q451" i="4"/>
  <c r="V451" i="4" s="1"/>
  <c r="M451" i="4"/>
  <c r="L451" i="4"/>
  <c r="K451" i="4"/>
  <c r="J451" i="4"/>
  <c r="N451" i="4" s="1"/>
  <c r="H451" i="4"/>
  <c r="G451" i="4"/>
  <c r="F451" i="4"/>
  <c r="B451" i="4"/>
  <c r="U450" i="4"/>
  <c r="T450" i="4"/>
  <c r="S450" i="4"/>
  <c r="R450" i="4"/>
  <c r="Q450" i="4"/>
  <c r="M450" i="4"/>
  <c r="L450" i="4"/>
  <c r="K450" i="4"/>
  <c r="J450" i="4"/>
  <c r="H450" i="4"/>
  <c r="G450" i="4"/>
  <c r="N450" i="4" s="1"/>
  <c r="F450" i="4"/>
  <c r="B450" i="4"/>
  <c r="U449" i="4"/>
  <c r="T449" i="4"/>
  <c r="S449" i="4"/>
  <c r="R449" i="4"/>
  <c r="Q449" i="4"/>
  <c r="M449" i="4"/>
  <c r="L449" i="4"/>
  <c r="K449" i="4"/>
  <c r="J449" i="4"/>
  <c r="H449" i="4"/>
  <c r="G449" i="4"/>
  <c r="F449" i="4"/>
  <c r="B449" i="4"/>
  <c r="V448" i="4"/>
  <c r="U448" i="4"/>
  <c r="T448" i="4"/>
  <c r="S448" i="4"/>
  <c r="R448" i="4"/>
  <c r="Q448" i="4"/>
  <c r="M448" i="4"/>
  <c r="L448" i="4"/>
  <c r="K448" i="4"/>
  <c r="N448" i="4" s="1"/>
  <c r="J448" i="4"/>
  <c r="H448" i="4"/>
  <c r="G448" i="4"/>
  <c r="F448" i="4"/>
  <c r="B448" i="4"/>
  <c r="U447" i="4"/>
  <c r="T447" i="4"/>
  <c r="S447" i="4"/>
  <c r="R447" i="4"/>
  <c r="Q447" i="4"/>
  <c r="M447" i="4"/>
  <c r="L447" i="4"/>
  <c r="K447" i="4"/>
  <c r="J447" i="4"/>
  <c r="H447" i="4"/>
  <c r="G447" i="4"/>
  <c r="F447" i="4"/>
  <c r="B447" i="4"/>
  <c r="U446" i="4"/>
  <c r="T446" i="4"/>
  <c r="S446" i="4"/>
  <c r="R446" i="4"/>
  <c r="Q446" i="4"/>
  <c r="M446" i="4"/>
  <c r="L446" i="4"/>
  <c r="K446" i="4"/>
  <c r="J446" i="4"/>
  <c r="H446" i="4"/>
  <c r="G446" i="4"/>
  <c r="N446" i="4" s="1"/>
  <c r="F446" i="4"/>
  <c r="B446" i="4"/>
  <c r="U445" i="4"/>
  <c r="T445" i="4"/>
  <c r="S445" i="4"/>
  <c r="R445" i="4"/>
  <c r="Q445" i="4"/>
  <c r="M445" i="4"/>
  <c r="L445" i="4"/>
  <c r="K445" i="4"/>
  <c r="J445" i="4"/>
  <c r="H445" i="4"/>
  <c r="G445" i="4"/>
  <c r="N445" i="4" s="1"/>
  <c r="F445" i="4"/>
  <c r="B445" i="4"/>
  <c r="U444" i="4"/>
  <c r="T444" i="4"/>
  <c r="S444" i="4"/>
  <c r="R444" i="4"/>
  <c r="Q444" i="4"/>
  <c r="M444" i="4"/>
  <c r="L444" i="4"/>
  <c r="K444" i="4"/>
  <c r="J444" i="4"/>
  <c r="H444" i="4"/>
  <c r="G444" i="4"/>
  <c r="N444" i="4" s="1"/>
  <c r="F444" i="4"/>
  <c r="B444" i="4"/>
  <c r="U443" i="4"/>
  <c r="T443" i="4"/>
  <c r="S443" i="4"/>
  <c r="R443" i="4"/>
  <c r="Q443" i="4"/>
  <c r="M443" i="4"/>
  <c r="L443" i="4"/>
  <c r="K443" i="4"/>
  <c r="J443" i="4"/>
  <c r="H443" i="4"/>
  <c r="G443" i="4"/>
  <c r="F443" i="4"/>
  <c r="B443" i="4"/>
  <c r="U442" i="4"/>
  <c r="T442" i="4"/>
  <c r="S442" i="4"/>
  <c r="R442" i="4"/>
  <c r="Q442" i="4"/>
  <c r="M442" i="4"/>
  <c r="L442" i="4"/>
  <c r="K442" i="4"/>
  <c r="J442" i="4"/>
  <c r="H442" i="4"/>
  <c r="G442" i="4"/>
  <c r="V442" i="4" s="1"/>
  <c r="F442" i="4"/>
  <c r="B442" i="4"/>
  <c r="V441" i="4"/>
  <c r="U441" i="4"/>
  <c r="T441" i="4"/>
  <c r="S441" i="4"/>
  <c r="R441" i="4"/>
  <c r="Q441" i="4"/>
  <c r="M441" i="4"/>
  <c r="L441" i="4"/>
  <c r="K441" i="4"/>
  <c r="J441" i="4"/>
  <c r="H441" i="4"/>
  <c r="G441" i="4"/>
  <c r="F441" i="4"/>
  <c r="B441" i="4"/>
  <c r="U440" i="4"/>
  <c r="T440" i="4"/>
  <c r="S440" i="4"/>
  <c r="R440" i="4"/>
  <c r="Q440" i="4"/>
  <c r="M440" i="4"/>
  <c r="L440" i="4"/>
  <c r="K440" i="4"/>
  <c r="J440" i="4"/>
  <c r="H440" i="4"/>
  <c r="G440" i="4"/>
  <c r="F440" i="4"/>
  <c r="B440" i="4"/>
  <c r="U439" i="4"/>
  <c r="T439" i="4"/>
  <c r="S439" i="4"/>
  <c r="R439" i="4"/>
  <c r="Q439" i="4"/>
  <c r="V439" i="4" s="1"/>
  <c r="M439" i="4"/>
  <c r="L439" i="4"/>
  <c r="K439" i="4"/>
  <c r="J439" i="4"/>
  <c r="H439" i="4"/>
  <c r="G439" i="4"/>
  <c r="F439" i="4"/>
  <c r="B439" i="4"/>
  <c r="U438" i="4"/>
  <c r="T438" i="4"/>
  <c r="S438" i="4"/>
  <c r="R438" i="4"/>
  <c r="Q438" i="4"/>
  <c r="N438" i="4"/>
  <c r="M438" i="4"/>
  <c r="L438" i="4"/>
  <c r="K438" i="4"/>
  <c r="J438" i="4"/>
  <c r="H438" i="4"/>
  <c r="G438" i="4"/>
  <c r="F438" i="4"/>
  <c r="B438" i="4"/>
  <c r="U437" i="4"/>
  <c r="T437" i="4"/>
  <c r="S437" i="4"/>
  <c r="R437" i="4"/>
  <c r="Q437" i="4"/>
  <c r="M437" i="4"/>
  <c r="L437" i="4"/>
  <c r="K437" i="4"/>
  <c r="J437" i="4"/>
  <c r="H437" i="4"/>
  <c r="G437" i="4"/>
  <c r="F437" i="4"/>
  <c r="B437" i="4"/>
  <c r="U436" i="4"/>
  <c r="T436" i="4"/>
  <c r="S436" i="4"/>
  <c r="R436" i="4"/>
  <c r="Q436" i="4"/>
  <c r="V436" i="4" s="1"/>
  <c r="M436" i="4"/>
  <c r="L436" i="4"/>
  <c r="K436" i="4"/>
  <c r="J436" i="4"/>
  <c r="H436" i="4"/>
  <c r="G436" i="4"/>
  <c r="F436" i="4"/>
  <c r="B436" i="4"/>
  <c r="V435" i="4"/>
  <c r="U435" i="4"/>
  <c r="T435" i="4"/>
  <c r="S435" i="4"/>
  <c r="R435" i="4"/>
  <c r="Q435" i="4"/>
  <c r="M435" i="4"/>
  <c r="L435" i="4"/>
  <c r="K435" i="4"/>
  <c r="J435" i="4"/>
  <c r="H435" i="4"/>
  <c r="G435" i="4"/>
  <c r="N435" i="4" s="1"/>
  <c r="F435" i="4"/>
  <c r="B435" i="4"/>
  <c r="U434" i="4"/>
  <c r="T434" i="4"/>
  <c r="S434" i="4"/>
  <c r="R434" i="4"/>
  <c r="Q434" i="4"/>
  <c r="V434" i="4" s="1"/>
  <c r="M434" i="4"/>
  <c r="L434" i="4"/>
  <c r="K434" i="4"/>
  <c r="J434" i="4"/>
  <c r="N434" i="4" s="1"/>
  <c r="H434" i="4"/>
  <c r="G434" i="4"/>
  <c r="F434" i="4"/>
  <c r="B434" i="4"/>
  <c r="U433" i="4"/>
  <c r="T433" i="4"/>
  <c r="S433" i="4"/>
  <c r="R433" i="4"/>
  <c r="Q433" i="4"/>
  <c r="M433" i="4"/>
  <c r="L433" i="4"/>
  <c r="K433" i="4"/>
  <c r="J433" i="4"/>
  <c r="N433" i="4" s="1"/>
  <c r="H433" i="4"/>
  <c r="G433" i="4"/>
  <c r="F433" i="4"/>
  <c r="B433" i="4"/>
  <c r="U432" i="4"/>
  <c r="T432" i="4"/>
  <c r="S432" i="4"/>
  <c r="R432" i="4"/>
  <c r="Q432" i="4"/>
  <c r="M432" i="4"/>
  <c r="L432" i="4"/>
  <c r="K432" i="4"/>
  <c r="J432" i="4"/>
  <c r="H432" i="4"/>
  <c r="G432" i="4"/>
  <c r="N432" i="4" s="1"/>
  <c r="F432" i="4"/>
  <c r="B432" i="4"/>
  <c r="U431" i="4"/>
  <c r="T431" i="4"/>
  <c r="S431" i="4"/>
  <c r="R431" i="4"/>
  <c r="Q431" i="4"/>
  <c r="M431" i="4"/>
  <c r="L431" i="4"/>
  <c r="K431" i="4"/>
  <c r="J431" i="4"/>
  <c r="H431" i="4"/>
  <c r="G431" i="4"/>
  <c r="F431" i="4"/>
  <c r="B431" i="4"/>
  <c r="U430" i="4"/>
  <c r="T430" i="4"/>
  <c r="S430" i="4"/>
  <c r="R430" i="4"/>
  <c r="Q430" i="4"/>
  <c r="V430" i="4" s="1"/>
  <c r="N430" i="4"/>
  <c r="M430" i="4"/>
  <c r="L430" i="4"/>
  <c r="K430" i="4"/>
  <c r="J430" i="4"/>
  <c r="H430" i="4"/>
  <c r="G430" i="4"/>
  <c r="F430" i="4"/>
  <c r="B430" i="4"/>
  <c r="U429" i="4"/>
  <c r="T429" i="4"/>
  <c r="S429" i="4"/>
  <c r="R429" i="4"/>
  <c r="Q429" i="4"/>
  <c r="M429" i="4"/>
  <c r="L429" i="4"/>
  <c r="K429" i="4"/>
  <c r="J429" i="4"/>
  <c r="H429" i="4"/>
  <c r="G429" i="4"/>
  <c r="V429" i="4" s="1"/>
  <c r="F429" i="4"/>
  <c r="B429" i="4"/>
  <c r="U428" i="4"/>
  <c r="T428" i="4"/>
  <c r="S428" i="4"/>
  <c r="R428" i="4"/>
  <c r="Q428" i="4"/>
  <c r="V428" i="4" s="1"/>
  <c r="M428" i="4"/>
  <c r="L428" i="4"/>
  <c r="K428" i="4"/>
  <c r="J428" i="4"/>
  <c r="N428" i="4" s="1"/>
  <c r="H428" i="4"/>
  <c r="G428" i="4"/>
  <c r="F428" i="4"/>
  <c r="B428" i="4"/>
  <c r="U427" i="4"/>
  <c r="T427" i="4"/>
  <c r="S427" i="4"/>
  <c r="R427" i="4"/>
  <c r="Q427" i="4"/>
  <c r="M427" i="4"/>
  <c r="L427" i="4"/>
  <c r="K427" i="4"/>
  <c r="J427" i="4"/>
  <c r="H427" i="4"/>
  <c r="G427" i="4"/>
  <c r="V427" i="4" s="1"/>
  <c r="F427" i="4"/>
  <c r="B427" i="4"/>
  <c r="U426" i="4"/>
  <c r="T426" i="4"/>
  <c r="S426" i="4"/>
  <c r="R426" i="4"/>
  <c r="Q426" i="4"/>
  <c r="M426" i="4"/>
  <c r="L426" i="4"/>
  <c r="K426" i="4"/>
  <c r="J426" i="4"/>
  <c r="H426" i="4"/>
  <c r="G426" i="4"/>
  <c r="F426" i="4"/>
  <c r="B426" i="4"/>
  <c r="U425" i="4"/>
  <c r="T425" i="4"/>
  <c r="S425" i="4"/>
  <c r="R425" i="4"/>
  <c r="Q425" i="4"/>
  <c r="M425" i="4"/>
  <c r="L425" i="4"/>
  <c r="K425" i="4"/>
  <c r="J425" i="4"/>
  <c r="N425" i="4" s="1"/>
  <c r="H425" i="4"/>
  <c r="G425" i="4"/>
  <c r="F425" i="4"/>
  <c r="B425" i="4"/>
  <c r="U424" i="4"/>
  <c r="T424" i="4"/>
  <c r="S424" i="4"/>
  <c r="R424" i="4"/>
  <c r="Q424" i="4"/>
  <c r="V424" i="4" s="1"/>
  <c r="M424" i="4"/>
  <c r="L424" i="4"/>
  <c r="K424" i="4"/>
  <c r="J424" i="4"/>
  <c r="H424" i="4"/>
  <c r="G424" i="4"/>
  <c r="F424" i="4"/>
  <c r="B424" i="4"/>
  <c r="U423" i="4"/>
  <c r="T423" i="4"/>
  <c r="S423" i="4"/>
  <c r="R423" i="4"/>
  <c r="Q423" i="4"/>
  <c r="M423" i="4"/>
  <c r="L423" i="4"/>
  <c r="K423" i="4"/>
  <c r="J423" i="4"/>
  <c r="H423" i="4"/>
  <c r="G423" i="4"/>
  <c r="F423" i="4"/>
  <c r="B423" i="4"/>
  <c r="U422" i="4"/>
  <c r="T422" i="4"/>
  <c r="S422" i="4"/>
  <c r="R422" i="4"/>
  <c r="Q422" i="4"/>
  <c r="N422" i="4"/>
  <c r="M422" i="4"/>
  <c r="L422" i="4"/>
  <c r="K422" i="4"/>
  <c r="J422" i="4"/>
  <c r="H422" i="4"/>
  <c r="G422" i="4"/>
  <c r="F422" i="4"/>
  <c r="B422" i="4"/>
  <c r="U421" i="4"/>
  <c r="T421" i="4"/>
  <c r="S421" i="4"/>
  <c r="R421" i="4"/>
  <c r="Q421" i="4"/>
  <c r="M421" i="4"/>
  <c r="L421" i="4"/>
  <c r="K421" i="4"/>
  <c r="J421" i="4"/>
  <c r="H421" i="4"/>
  <c r="G421" i="4"/>
  <c r="F421" i="4"/>
  <c r="B421" i="4"/>
  <c r="U420" i="4"/>
  <c r="T420" i="4"/>
  <c r="S420" i="4"/>
  <c r="R420" i="4"/>
  <c r="Q420" i="4"/>
  <c r="M420" i="4"/>
  <c r="L420" i="4"/>
  <c r="K420" i="4"/>
  <c r="J420" i="4"/>
  <c r="H420" i="4"/>
  <c r="G420" i="4"/>
  <c r="V420" i="4" s="1"/>
  <c r="F420" i="4"/>
  <c r="B420" i="4"/>
  <c r="V419" i="4"/>
  <c r="U419" i="4"/>
  <c r="T419" i="4"/>
  <c r="S419" i="4"/>
  <c r="R419" i="4"/>
  <c r="Q419" i="4"/>
  <c r="M419" i="4"/>
  <c r="L419" i="4"/>
  <c r="K419" i="4"/>
  <c r="N419" i="4" s="1"/>
  <c r="J419" i="4"/>
  <c r="H419" i="4"/>
  <c r="G419" i="4"/>
  <c r="F419" i="4"/>
  <c r="B419" i="4"/>
  <c r="U418" i="4"/>
  <c r="T418" i="4"/>
  <c r="S418" i="4"/>
  <c r="R418" i="4"/>
  <c r="Q418" i="4"/>
  <c r="M418" i="4"/>
  <c r="L418" i="4"/>
  <c r="K418" i="4"/>
  <c r="J418" i="4"/>
  <c r="H418" i="4"/>
  <c r="G418" i="4"/>
  <c r="F418" i="4"/>
  <c r="B418" i="4"/>
  <c r="V417" i="4"/>
  <c r="U417" i="4"/>
  <c r="T417" i="4"/>
  <c r="S417" i="4"/>
  <c r="R417" i="4"/>
  <c r="Q417" i="4"/>
  <c r="M417" i="4"/>
  <c r="L417" i="4"/>
  <c r="K417" i="4"/>
  <c r="J417" i="4"/>
  <c r="N417" i="4" s="1"/>
  <c r="H417" i="4"/>
  <c r="G417" i="4"/>
  <c r="F417" i="4"/>
  <c r="B417" i="4"/>
  <c r="U416" i="4"/>
  <c r="T416" i="4"/>
  <c r="S416" i="4"/>
  <c r="R416" i="4"/>
  <c r="Q416" i="4"/>
  <c r="M416" i="4"/>
  <c r="L416" i="4"/>
  <c r="K416" i="4"/>
  <c r="J416" i="4"/>
  <c r="H416" i="4"/>
  <c r="G416" i="4"/>
  <c r="N416" i="4" s="1"/>
  <c r="F416" i="4"/>
  <c r="B416" i="4"/>
  <c r="U415" i="4"/>
  <c r="T415" i="4"/>
  <c r="S415" i="4"/>
  <c r="R415" i="4"/>
  <c r="Q415" i="4"/>
  <c r="M415" i="4"/>
  <c r="L415" i="4"/>
  <c r="K415" i="4"/>
  <c r="J415" i="4"/>
  <c r="H415" i="4"/>
  <c r="G415" i="4"/>
  <c r="F415" i="4"/>
  <c r="B415" i="4"/>
  <c r="U414" i="4"/>
  <c r="T414" i="4"/>
  <c r="S414" i="4"/>
  <c r="R414" i="4"/>
  <c r="Q414" i="4"/>
  <c r="V414" i="4" s="1"/>
  <c r="N414" i="4"/>
  <c r="M414" i="4"/>
  <c r="L414" i="4"/>
  <c r="K414" i="4"/>
  <c r="J414" i="4"/>
  <c r="H414" i="4"/>
  <c r="G414" i="4"/>
  <c r="F414" i="4"/>
  <c r="B414" i="4"/>
  <c r="U413" i="4"/>
  <c r="T413" i="4"/>
  <c r="S413" i="4"/>
  <c r="R413" i="4"/>
  <c r="Q413" i="4"/>
  <c r="M413" i="4"/>
  <c r="L413" i="4"/>
  <c r="K413" i="4"/>
  <c r="J413" i="4"/>
  <c r="H413" i="4"/>
  <c r="G413" i="4"/>
  <c r="V413" i="4" s="1"/>
  <c r="F413" i="4"/>
  <c r="B413" i="4"/>
  <c r="V412" i="4"/>
  <c r="U412" i="4"/>
  <c r="T412" i="4"/>
  <c r="S412" i="4"/>
  <c r="R412" i="4"/>
  <c r="Q412" i="4"/>
  <c r="M412" i="4"/>
  <c r="L412" i="4"/>
  <c r="K412" i="4"/>
  <c r="J412" i="4"/>
  <c r="N412" i="4" s="1"/>
  <c r="H412" i="4"/>
  <c r="G412" i="4"/>
  <c r="F412" i="4"/>
  <c r="B412" i="4"/>
  <c r="V411" i="4"/>
  <c r="U411" i="4"/>
  <c r="T411" i="4"/>
  <c r="S411" i="4"/>
  <c r="R411" i="4"/>
  <c r="Q411" i="4"/>
  <c r="N411" i="4"/>
  <c r="M411" i="4"/>
  <c r="L411" i="4"/>
  <c r="K411" i="4"/>
  <c r="J411" i="4"/>
  <c r="H411" i="4"/>
  <c r="G411" i="4"/>
  <c r="F411" i="4"/>
  <c r="B411" i="4"/>
  <c r="U410" i="4"/>
  <c r="T410" i="4"/>
  <c r="S410" i="4"/>
  <c r="R410" i="4"/>
  <c r="Q410" i="4"/>
  <c r="V410" i="4" s="1"/>
  <c r="M410" i="4"/>
  <c r="L410" i="4"/>
  <c r="K410" i="4"/>
  <c r="J410" i="4"/>
  <c r="H410" i="4"/>
  <c r="G410" i="4"/>
  <c r="F410" i="4"/>
  <c r="B410" i="4"/>
  <c r="U409" i="4"/>
  <c r="T409" i="4"/>
  <c r="S409" i="4"/>
  <c r="R409" i="4"/>
  <c r="Q409" i="4"/>
  <c r="M409" i="4"/>
  <c r="L409" i="4"/>
  <c r="K409" i="4"/>
  <c r="J409" i="4"/>
  <c r="H409" i="4"/>
  <c r="G409" i="4"/>
  <c r="V409" i="4" s="1"/>
  <c r="F409" i="4"/>
  <c r="B409" i="4"/>
  <c r="U408" i="4"/>
  <c r="T408" i="4"/>
  <c r="S408" i="4"/>
  <c r="R408" i="4"/>
  <c r="Q408" i="4"/>
  <c r="V408" i="4" s="1"/>
  <c r="M408" i="4"/>
  <c r="L408" i="4"/>
  <c r="K408" i="4"/>
  <c r="J408" i="4"/>
  <c r="H408" i="4"/>
  <c r="G408" i="4"/>
  <c r="N408" i="4" s="1"/>
  <c r="F408" i="4"/>
  <c r="B408" i="4"/>
  <c r="U407" i="4"/>
  <c r="T407" i="4"/>
  <c r="S407" i="4"/>
  <c r="R407" i="4"/>
  <c r="Q407" i="4"/>
  <c r="V407" i="4" s="1"/>
  <c r="M407" i="4"/>
  <c r="L407" i="4"/>
  <c r="K407" i="4"/>
  <c r="J407" i="4"/>
  <c r="H407" i="4"/>
  <c r="G407" i="4"/>
  <c r="F407" i="4"/>
  <c r="B407" i="4"/>
  <c r="U406" i="4"/>
  <c r="T406" i="4"/>
  <c r="S406" i="4"/>
  <c r="R406" i="4"/>
  <c r="Q406" i="4"/>
  <c r="M406" i="4"/>
  <c r="L406" i="4"/>
  <c r="K406" i="4"/>
  <c r="J406" i="4"/>
  <c r="H406" i="4"/>
  <c r="G406" i="4"/>
  <c r="N406" i="4" s="1"/>
  <c r="F406" i="4"/>
  <c r="B406" i="4"/>
  <c r="U405" i="4"/>
  <c r="T405" i="4"/>
  <c r="S405" i="4"/>
  <c r="R405" i="4"/>
  <c r="Q405" i="4"/>
  <c r="M405" i="4"/>
  <c r="L405" i="4"/>
  <c r="K405" i="4"/>
  <c r="J405" i="4"/>
  <c r="H405" i="4"/>
  <c r="G405" i="4"/>
  <c r="F405" i="4"/>
  <c r="B405" i="4"/>
  <c r="U404" i="4"/>
  <c r="T404" i="4"/>
  <c r="S404" i="4"/>
  <c r="R404" i="4"/>
  <c r="Q404" i="4"/>
  <c r="V404" i="4" s="1"/>
  <c r="M404" i="4"/>
  <c r="L404" i="4"/>
  <c r="K404" i="4"/>
  <c r="J404" i="4"/>
  <c r="N404" i="4" s="1"/>
  <c r="H404" i="4"/>
  <c r="G404" i="4"/>
  <c r="F404" i="4"/>
  <c r="B404" i="4"/>
  <c r="U403" i="4"/>
  <c r="T403" i="4"/>
  <c r="S403" i="4"/>
  <c r="R403" i="4"/>
  <c r="Q403" i="4"/>
  <c r="N403" i="4"/>
  <c r="M403" i="4"/>
  <c r="L403" i="4"/>
  <c r="K403" i="4"/>
  <c r="J403" i="4"/>
  <c r="H403" i="4"/>
  <c r="G403" i="4"/>
  <c r="V403" i="4" s="1"/>
  <c r="F403" i="4"/>
  <c r="B403" i="4"/>
  <c r="U402" i="4"/>
  <c r="T402" i="4"/>
  <c r="S402" i="4"/>
  <c r="R402" i="4"/>
  <c r="Q402" i="4"/>
  <c r="V402" i="4" s="1"/>
  <c r="M402" i="4"/>
  <c r="L402" i="4"/>
  <c r="K402" i="4"/>
  <c r="J402" i="4"/>
  <c r="N402" i="4" s="1"/>
  <c r="H402" i="4"/>
  <c r="G402" i="4"/>
  <c r="F402" i="4"/>
  <c r="B402" i="4"/>
  <c r="U401" i="4"/>
  <c r="T401" i="4"/>
  <c r="S401" i="4"/>
  <c r="R401" i="4"/>
  <c r="Q401" i="4"/>
  <c r="M401" i="4"/>
  <c r="L401" i="4"/>
  <c r="K401" i="4"/>
  <c r="J401" i="4"/>
  <c r="H401" i="4"/>
  <c r="G401" i="4"/>
  <c r="F401" i="4"/>
  <c r="B401" i="4"/>
  <c r="U400" i="4"/>
  <c r="T400" i="4"/>
  <c r="S400" i="4"/>
  <c r="R400" i="4"/>
  <c r="Q400" i="4"/>
  <c r="M400" i="4"/>
  <c r="L400" i="4"/>
  <c r="K400" i="4"/>
  <c r="J400" i="4"/>
  <c r="H400" i="4"/>
  <c r="G400" i="4"/>
  <c r="N400" i="4" s="1"/>
  <c r="F400" i="4"/>
  <c r="B400" i="4"/>
  <c r="U399" i="4"/>
  <c r="T399" i="4"/>
  <c r="S399" i="4"/>
  <c r="R399" i="4"/>
  <c r="Q399" i="4"/>
  <c r="M399" i="4"/>
  <c r="L399" i="4"/>
  <c r="K399" i="4"/>
  <c r="J399" i="4"/>
  <c r="N399" i="4" s="1"/>
  <c r="H399" i="4"/>
  <c r="G399" i="4"/>
  <c r="F399" i="4"/>
  <c r="B399" i="4"/>
  <c r="U398" i="4"/>
  <c r="T398" i="4"/>
  <c r="S398" i="4"/>
  <c r="R398" i="4"/>
  <c r="Q398" i="4"/>
  <c r="V398" i="4" s="1"/>
  <c r="M398" i="4"/>
  <c r="L398" i="4"/>
  <c r="K398" i="4"/>
  <c r="J398" i="4"/>
  <c r="H398" i="4"/>
  <c r="G398" i="4"/>
  <c r="N398" i="4" s="1"/>
  <c r="F398" i="4"/>
  <c r="B398" i="4"/>
  <c r="U397" i="4"/>
  <c r="T397" i="4"/>
  <c r="S397" i="4"/>
  <c r="R397" i="4"/>
  <c r="Q397" i="4"/>
  <c r="M397" i="4"/>
  <c r="L397" i="4"/>
  <c r="K397" i="4"/>
  <c r="J397" i="4"/>
  <c r="H397" i="4"/>
  <c r="G397" i="4"/>
  <c r="F397" i="4"/>
  <c r="B397" i="4"/>
  <c r="U396" i="4"/>
  <c r="T396" i="4"/>
  <c r="S396" i="4"/>
  <c r="R396" i="4"/>
  <c r="Q396" i="4"/>
  <c r="V396" i="4" s="1"/>
  <c r="M396" i="4"/>
  <c r="L396" i="4"/>
  <c r="K396" i="4"/>
  <c r="J396" i="4"/>
  <c r="N396" i="4" s="1"/>
  <c r="H396" i="4"/>
  <c r="G396" i="4"/>
  <c r="F396" i="4"/>
  <c r="B396" i="4"/>
  <c r="U395" i="4"/>
  <c r="T395" i="4"/>
  <c r="S395" i="4"/>
  <c r="R395" i="4"/>
  <c r="Q395" i="4"/>
  <c r="M395" i="4"/>
  <c r="L395" i="4"/>
  <c r="K395" i="4"/>
  <c r="J395" i="4"/>
  <c r="H395" i="4"/>
  <c r="G395" i="4"/>
  <c r="V395" i="4" s="1"/>
  <c r="F395" i="4"/>
  <c r="B395" i="4"/>
  <c r="U394" i="4"/>
  <c r="T394" i="4"/>
  <c r="S394" i="4"/>
  <c r="R394" i="4"/>
  <c r="Q394" i="4"/>
  <c r="M394" i="4"/>
  <c r="L394" i="4"/>
  <c r="K394" i="4"/>
  <c r="J394" i="4"/>
  <c r="H394" i="4"/>
  <c r="G394" i="4"/>
  <c r="F394" i="4"/>
  <c r="B394" i="4"/>
  <c r="U393" i="4"/>
  <c r="T393" i="4"/>
  <c r="S393" i="4"/>
  <c r="R393" i="4"/>
  <c r="Q393" i="4"/>
  <c r="M393" i="4"/>
  <c r="L393" i="4"/>
  <c r="K393" i="4"/>
  <c r="J393" i="4"/>
  <c r="N393" i="4" s="1"/>
  <c r="H393" i="4"/>
  <c r="G393" i="4"/>
  <c r="F393" i="4"/>
  <c r="B393" i="4"/>
  <c r="U392" i="4"/>
  <c r="T392" i="4"/>
  <c r="S392" i="4"/>
  <c r="R392" i="4"/>
  <c r="Q392" i="4"/>
  <c r="V392" i="4" s="1"/>
  <c r="M392" i="4"/>
  <c r="L392" i="4"/>
  <c r="K392" i="4"/>
  <c r="J392" i="4"/>
  <c r="H392" i="4"/>
  <c r="G392" i="4"/>
  <c r="F392" i="4"/>
  <c r="B392" i="4"/>
  <c r="U391" i="4"/>
  <c r="T391" i="4"/>
  <c r="S391" i="4"/>
  <c r="R391" i="4"/>
  <c r="Q391" i="4"/>
  <c r="M391" i="4"/>
  <c r="L391" i="4"/>
  <c r="K391" i="4"/>
  <c r="J391" i="4"/>
  <c r="H391" i="4"/>
  <c r="G391" i="4"/>
  <c r="F391" i="4"/>
  <c r="B391" i="4"/>
  <c r="U390" i="4"/>
  <c r="T390" i="4"/>
  <c r="S390" i="4"/>
  <c r="R390" i="4"/>
  <c r="Q390" i="4"/>
  <c r="N390" i="4"/>
  <c r="M390" i="4"/>
  <c r="L390" i="4"/>
  <c r="K390" i="4"/>
  <c r="J390" i="4"/>
  <c r="H390" i="4"/>
  <c r="G390" i="4"/>
  <c r="F390" i="4"/>
  <c r="B390" i="4"/>
  <c r="U389" i="4"/>
  <c r="T389" i="4"/>
  <c r="S389" i="4"/>
  <c r="R389" i="4"/>
  <c r="Q389" i="4"/>
  <c r="M389" i="4"/>
  <c r="L389" i="4"/>
  <c r="K389" i="4"/>
  <c r="J389" i="4"/>
  <c r="H389" i="4"/>
  <c r="G389" i="4"/>
  <c r="F389" i="4"/>
  <c r="B389" i="4"/>
  <c r="U388" i="4"/>
  <c r="T388" i="4"/>
  <c r="S388" i="4"/>
  <c r="R388" i="4"/>
  <c r="Q388" i="4"/>
  <c r="M388" i="4"/>
  <c r="L388" i="4"/>
  <c r="K388" i="4"/>
  <c r="J388" i="4"/>
  <c r="H388" i="4"/>
  <c r="G388" i="4"/>
  <c r="V388" i="4" s="1"/>
  <c r="F388" i="4"/>
  <c r="B388" i="4"/>
  <c r="V387" i="4"/>
  <c r="U387" i="4"/>
  <c r="T387" i="4"/>
  <c r="S387" i="4"/>
  <c r="R387" i="4"/>
  <c r="Q387" i="4"/>
  <c r="M387" i="4"/>
  <c r="L387" i="4"/>
  <c r="K387" i="4"/>
  <c r="N387" i="4" s="1"/>
  <c r="J387" i="4"/>
  <c r="H387" i="4"/>
  <c r="G387" i="4"/>
  <c r="F387" i="4"/>
  <c r="B387" i="4"/>
  <c r="U386" i="4"/>
  <c r="T386" i="4"/>
  <c r="S386" i="4"/>
  <c r="R386" i="4"/>
  <c r="Q386" i="4"/>
  <c r="M386" i="4"/>
  <c r="L386" i="4"/>
  <c r="K386" i="4"/>
  <c r="J386" i="4"/>
  <c r="H386" i="4"/>
  <c r="G386" i="4"/>
  <c r="F386" i="4"/>
  <c r="B386" i="4"/>
  <c r="V385" i="4"/>
  <c r="U385" i="4"/>
  <c r="T385" i="4"/>
  <c r="S385" i="4"/>
  <c r="R385" i="4"/>
  <c r="Q385" i="4"/>
  <c r="M385" i="4"/>
  <c r="L385" i="4"/>
  <c r="K385" i="4"/>
  <c r="J385" i="4"/>
  <c r="N385" i="4" s="1"/>
  <c r="H385" i="4"/>
  <c r="G385" i="4"/>
  <c r="F385" i="4"/>
  <c r="B385" i="4"/>
  <c r="U384" i="4"/>
  <c r="T384" i="4"/>
  <c r="S384" i="4"/>
  <c r="R384" i="4"/>
  <c r="Q384" i="4"/>
  <c r="M384" i="4"/>
  <c r="L384" i="4"/>
  <c r="K384" i="4"/>
  <c r="J384" i="4"/>
  <c r="H384" i="4"/>
  <c r="G384" i="4"/>
  <c r="N384" i="4" s="1"/>
  <c r="F384" i="4"/>
  <c r="B384" i="4"/>
  <c r="U383" i="4"/>
  <c r="T383" i="4"/>
  <c r="S383" i="4"/>
  <c r="R383" i="4"/>
  <c r="Q383" i="4"/>
  <c r="M383" i="4"/>
  <c r="L383" i="4"/>
  <c r="K383" i="4"/>
  <c r="J383" i="4"/>
  <c r="H383" i="4"/>
  <c r="G383" i="4"/>
  <c r="F383" i="4"/>
  <c r="B383" i="4"/>
  <c r="U382" i="4"/>
  <c r="T382" i="4"/>
  <c r="S382" i="4"/>
  <c r="R382" i="4"/>
  <c r="Q382" i="4"/>
  <c r="V382" i="4" s="1"/>
  <c r="N382" i="4"/>
  <c r="M382" i="4"/>
  <c r="L382" i="4"/>
  <c r="K382" i="4"/>
  <c r="J382" i="4"/>
  <c r="H382" i="4"/>
  <c r="G382" i="4"/>
  <c r="F382" i="4"/>
  <c r="B382" i="4"/>
  <c r="U381" i="4"/>
  <c r="T381" i="4"/>
  <c r="S381" i="4"/>
  <c r="R381" i="4"/>
  <c r="Q381" i="4"/>
  <c r="M381" i="4"/>
  <c r="L381" i="4"/>
  <c r="K381" i="4"/>
  <c r="J381" i="4"/>
  <c r="H381" i="4"/>
  <c r="G381" i="4"/>
  <c r="V381" i="4" s="1"/>
  <c r="F381" i="4"/>
  <c r="B381" i="4"/>
  <c r="V380" i="4"/>
  <c r="U380" i="4"/>
  <c r="T380" i="4"/>
  <c r="S380" i="4"/>
  <c r="R380" i="4"/>
  <c r="Q380" i="4"/>
  <c r="M380" i="4"/>
  <c r="L380" i="4"/>
  <c r="K380" i="4"/>
  <c r="J380" i="4"/>
  <c r="N380" i="4" s="1"/>
  <c r="H380" i="4"/>
  <c r="G380" i="4"/>
  <c r="F380" i="4"/>
  <c r="B380" i="4"/>
  <c r="V379" i="4"/>
  <c r="U379" i="4"/>
  <c r="T379" i="4"/>
  <c r="S379" i="4"/>
  <c r="R379" i="4"/>
  <c r="Q379" i="4"/>
  <c r="N379" i="4"/>
  <c r="M379" i="4"/>
  <c r="L379" i="4"/>
  <c r="K379" i="4"/>
  <c r="J379" i="4"/>
  <c r="H379" i="4"/>
  <c r="G379" i="4"/>
  <c r="F379" i="4"/>
  <c r="B379" i="4"/>
  <c r="U378" i="4"/>
  <c r="T378" i="4"/>
  <c r="S378" i="4"/>
  <c r="R378" i="4"/>
  <c r="Q378" i="4"/>
  <c r="V378" i="4" s="1"/>
  <c r="M378" i="4"/>
  <c r="L378" i="4"/>
  <c r="K378" i="4"/>
  <c r="J378" i="4"/>
  <c r="H378" i="4"/>
  <c r="G378" i="4"/>
  <c r="F378" i="4"/>
  <c r="B378" i="4"/>
  <c r="U377" i="4"/>
  <c r="T377" i="4"/>
  <c r="S377" i="4"/>
  <c r="R377" i="4"/>
  <c r="Q377" i="4"/>
  <c r="M377" i="4"/>
  <c r="L377" i="4"/>
  <c r="K377" i="4"/>
  <c r="J377" i="4"/>
  <c r="H377" i="4"/>
  <c r="G377" i="4"/>
  <c r="V377" i="4" s="1"/>
  <c r="F377" i="4"/>
  <c r="B377" i="4"/>
  <c r="U376" i="4"/>
  <c r="T376" i="4"/>
  <c r="S376" i="4"/>
  <c r="R376" i="4"/>
  <c r="Q376" i="4"/>
  <c r="V376" i="4" s="1"/>
  <c r="M376" i="4"/>
  <c r="L376" i="4"/>
  <c r="K376" i="4"/>
  <c r="J376" i="4"/>
  <c r="H376" i="4"/>
  <c r="G376" i="4"/>
  <c r="N376" i="4" s="1"/>
  <c r="F376" i="4"/>
  <c r="B376" i="4"/>
  <c r="U375" i="4"/>
  <c r="T375" i="4"/>
  <c r="S375" i="4"/>
  <c r="R375" i="4"/>
  <c r="Q375" i="4"/>
  <c r="V375" i="4" s="1"/>
  <c r="M375" i="4"/>
  <c r="L375" i="4"/>
  <c r="K375" i="4"/>
  <c r="J375" i="4"/>
  <c r="H375" i="4"/>
  <c r="G375" i="4"/>
  <c r="F375" i="4"/>
  <c r="B375" i="4"/>
  <c r="U374" i="4"/>
  <c r="T374" i="4"/>
  <c r="S374" i="4"/>
  <c r="R374" i="4"/>
  <c r="Q374" i="4"/>
  <c r="M374" i="4"/>
  <c r="L374" i="4"/>
  <c r="K374" i="4"/>
  <c r="J374" i="4"/>
  <c r="H374" i="4"/>
  <c r="G374" i="4"/>
  <c r="N374" i="4" s="1"/>
  <c r="F374" i="4"/>
  <c r="B374" i="4"/>
  <c r="U373" i="4"/>
  <c r="T373" i="4"/>
  <c r="S373" i="4"/>
  <c r="R373" i="4"/>
  <c r="Q373" i="4"/>
  <c r="M373" i="4"/>
  <c r="L373" i="4"/>
  <c r="K373" i="4"/>
  <c r="J373" i="4"/>
  <c r="H373" i="4"/>
  <c r="G373" i="4"/>
  <c r="F373" i="4"/>
  <c r="B373" i="4"/>
  <c r="U372" i="4"/>
  <c r="T372" i="4"/>
  <c r="S372" i="4"/>
  <c r="R372" i="4"/>
  <c r="Q372" i="4"/>
  <c r="V372" i="4" s="1"/>
  <c r="M372" i="4"/>
  <c r="L372" i="4"/>
  <c r="K372" i="4"/>
  <c r="J372" i="4"/>
  <c r="N372" i="4" s="1"/>
  <c r="H372" i="4"/>
  <c r="G372" i="4"/>
  <c r="F372" i="4"/>
  <c r="B372" i="4"/>
  <c r="U371" i="4"/>
  <c r="T371" i="4"/>
  <c r="S371" i="4"/>
  <c r="R371" i="4"/>
  <c r="Q371" i="4"/>
  <c r="N371" i="4"/>
  <c r="M371" i="4"/>
  <c r="L371" i="4"/>
  <c r="K371" i="4"/>
  <c r="J371" i="4"/>
  <c r="H371" i="4"/>
  <c r="G371" i="4"/>
  <c r="V371" i="4" s="1"/>
  <c r="F371" i="4"/>
  <c r="B371" i="4"/>
  <c r="U370" i="4"/>
  <c r="T370" i="4"/>
  <c r="S370" i="4"/>
  <c r="R370" i="4"/>
  <c r="Q370" i="4"/>
  <c r="V370" i="4" s="1"/>
  <c r="M370" i="4"/>
  <c r="L370" i="4"/>
  <c r="K370" i="4"/>
  <c r="J370" i="4"/>
  <c r="N370" i="4" s="1"/>
  <c r="H370" i="4"/>
  <c r="G370" i="4"/>
  <c r="F370" i="4"/>
  <c r="B370" i="4"/>
  <c r="U369" i="4"/>
  <c r="T369" i="4"/>
  <c r="S369" i="4"/>
  <c r="R369" i="4"/>
  <c r="Q369" i="4"/>
  <c r="M369" i="4"/>
  <c r="L369" i="4"/>
  <c r="K369" i="4"/>
  <c r="J369" i="4"/>
  <c r="H369" i="4"/>
  <c r="G369" i="4"/>
  <c r="F369" i="4"/>
  <c r="B369" i="4"/>
  <c r="U368" i="4"/>
  <c r="T368" i="4"/>
  <c r="S368" i="4"/>
  <c r="R368" i="4"/>
  <c r="Q368" i="4"/>
  <c r="M368" i="4"/>
  <c r="L368" i="4"/>
  <c r="K368" i="4"/>
  <c r="J368" i="4"/>
  <c r="H368" i="4"/>
  <c r="G368" i="4"/>
  <c r="N368" i="4" s="1"/>
  <c r="F368" i="4"/>
  <c r="B368" i="4"/>
  <c r="U367" i="4"/>
  <c r="T367" i="4"/>
  <c r="S367" i="4"/>
  <c r="R367" i="4"/>
  <c r="Q367" i="4"/>
  <c r="M367" i="4"/>
  <c r="L367" i="4"/>
  <c r="K367" i="4"/>
  <c r="J367" i="4"/>
  <c r="N367" i="4" s="1"/>
  <c r="H367" i="4"/>
  <c r="G367" i="4"/>
  <c r="F367" i="4"/>
  <c r="B367" i="4"/>
  <c r="U366" i="4"/>
  <c r="T366" i="4"/>
  <c r="S366" i="4"/>
  <c r="R366" i="4"/>
  <c r="Q366" i="4"/>
  <c r="V366" i="4" s="1"/>
  <c r="M366" i="4"/>
  <c r="L366" i="4"/>
  <c r="K366" i="4"/>
  <c r="J366" i="4"/>
  <c r="H366" i="4"/>
  <c r="G366" i="4"/>
  <c r="N366" i="4" s="1"/>
  <c r="F366" i="4"/>
  <c r="B366" i="4"/>
  <c r="U365" i="4"/>
  <c r="T365" i="4"/>
  <c r="S365" i="4"/>
  <c r="R365" i="4"/>
  <c r="Q365" i="4"/>
  <c r="M365" i="4"/>
  <c r="L365" i="4"/>
  <c r="K365" i="4"/>
  <c r="J365" i="4"/>
  <c r="H365" i="4"/>
  <c r="G365" i="4"/>
  <c r="F365" i="4"/>
  <c r="B365" i="4"/>
  <c r="U364" i="4"/>
  <c r="T364" i="4"/>
  <c r="S364" i="4"/>
  <c r="R364" i="4"/>
  <c r="Q364" i="4"/>
  <c r="V364" i="4" s="1"/>
  <c r="M364" i="4"/>
  <c r="L364" i="4"/>
  <c r="K364" i="4"/>
  <c r="J364" i="4"/>
  <c r="N364" i="4" s="1"/>
  <c r="H364" i="4"/>
  <c r="G364" i="4"/>
  <c r="F364" i="4"/>
  <c r="B364" i="4"/>
  <c r="V363" i="4"/>
  <c r="U363" i="4"/>
  <c r="T363" i="4"/>
  <c r="S363" i="4"/>
  <c r="R363" i="4"/>
  <c r="Q363" i="4"/>
  <c r="M363" i="4"/>
  <c r="L363" i="4"/>
  <c r="K363" i="4"/>
  <c r="N363" i="4" s="1"/>
  <c r="J363" i="4"/>
  <c r="H363" i="4"/>
  <c r="G363" i="4"/>
  <c r="F363" i="4"/>
  <c r="B363" i="4"/>
  <c r="U362" i="4"/>
  <c r="T362" i="4"/>
  <c r="S362" i="4"/>
  <c r="R362" i="4"/>
  <c r="Q362" i="4"/>
  <c r="M362" i="4"/>
  <c r="L362" i="4"/>
  <c r="K362" i="4"/>
  <c r="J362" i="4"/>
  <c r="H362" i="4"/>
  <c r="G362" i="4"/>
  <c r="F362" i="4"/>
  <c r="B362" i="4"/>
  <c r="U361" i="4"/>
  <c r="T361" i="4"/>
  <c r="S361" i="4"/>
  <c r="R361" i="4"/>
  <c r="Q361" i="4"/>
  <c r="M361" i="4"/>
  <c r="L361" i="4"/>
  <c r="K361" i="4"/>
  <c r="J361" i="4"/>
  <c r="N361" i="4" s="1"/>
  <c r="H361" i="4"/>
  <c r="G361" i="4"/>
  <c r="F361" i="4"/>
  <c r="B361" i="4"/>
  <c r="U360" i="4"/>
  <c r="T360" i="4"/>
  <c r="S360" i="4"/>
  <c r="R360" i="4"/>
  <c r="Q360" i="4"/>
  <c r="V360" i="4" s="1"/>
  <c r="M360" i="4"/>
  <c r="L360" i="4"/>
  <c r="K360" i="4"/>
  <c r="J360" i="4"/>
  <c r="H360" i="4"/>
  <c r="G360" i="4"/>
  <c r="F360" i="4"/>
  <c r="B360" i="4"/>
  <c r="U359" i="4"/>
  <c r="T359" i="4"/>
  <c r="S359" i="4"/>
  <c r="R359" i="4"/>
  <c r="Q359" i="4"/>
  <c r="M359" i="4"/>
  <c r="L359" i="4"/>
  <c r="K359" i="4"/>
  <c r="J359" i="4"/>
  <c r="H359" i="4"/>
  <c r="G359" i="4"/>
  <c r="F359" i="4"/>
  <c r="B359" i="4"/>
  <c r="U358" i="4"/>
  <c r="T358" i="4"/>
  <c r="S358" i="4"/>
  <c r="R358" i="4"/>
  <c r="Q358" i="4"/>
  <c r="N358" i="4"/>
  <c r="M358" i="4"/>
  <c r="L358" i="4"/>
  <c r="K358" i="4"/>
  <c r="J358" i="4"/>
  <c r="H358" i="4"/>
  <c r="G358" i="4"/>
  <c r="F358" i="4"/>
  <c r="B358" i="4"/>
  <c r="U357" i="4"/>
  <c r="T357" i="4"/>
  <c r="S357" i="4"/>
  <c r="R357" i="4"/>
  <c r="Q357" i="4"/>
  <c r="M357" i="4"/>
  <c r="L357" i="4"/>
  <c r="K357" i="4"/>
  <c r="J357" i="4"/>
  <c r="H357" i="4"/>
  <c r="G357" i="4"/>
  <c r="F357" i="4"/>
  <c r="B357" i="4"/>
  <c r="U356" i="4"/>
  <c r="T356" i="4"/>
  <c r="S356" i="4"/>
  <c r="R356" i="4"/>
  <c r="Q356" i="4"/>
  <c r="M356" i="4"/>
  <c r="L356" i="4"/>
  <c r="K356" i="4"/>
  <c r="J356" i="4"/>
  <c r="H356" i="4"/>
  <c r="G356" i="4"/>
  <c r="V356" i="4" s="1"/>
  <c r="F356" i="4"/>
  <c r="B356" i="4"/>
  <c r="V355" i="4"/>
  <c r="U355" i="4"/>
  <c r="T355" i="4"/>
  <c r="S355" i="4"/>
  <c r="R355" i="4"/>
  <c r="Q355" i="4"/>
  <c r="M355" i="4"/>
  <c r="L355" i="4"/>
  <c r="K355" i="4"/>
  <c r="N355" i="4" s="1"/>
  <c r="J355" i="4"/>
  <c r="H355" i="4"/>
  <c r="G355" i="4"/>
  <c r="F355" i="4"/>
  <c r="B355" i="4"/>
  <c r="U354" i="4"/>
  <c r="T354" i="4"/>
  <c r="S354" i="4"/>
  <c r="R354" i="4"/>
  <c r="Q354" i="4"/>
  <c r="M354" i="4"/>
  <c r="L354" i="4"/>
  <c r="K354" i="4"/>
  <c r="J354" i="4"/>
  <c r="H354" i="4"/>
  <c r="G354" i="4"/>
  <c r="F354" i="4"/>
  <c r="B354" i="4"/>
  <c r="V353" i="4"/>
  <c r="U353" i="4"/>
  <c r="T353" i="4"/>
  <c r="S353" i="4"/>
  <c r="R353" i="4"/>
  <c r="Q353" i="4"/>
  <c r="M353" i="4"/>
  <c r="L353" i="4"/>
  <c r="K353" i="4"/>
  <c r="J353" i="4"/>
  <c r="N353" i="4" s="1"/>
  <c r="H353" i="4"/>
  <c r="G353" i="4"/>
  <c r="F353" i="4"/>
  <c r="B353" i="4"/>
  <c r="U352" i="4"/>
  <c r="T352" i="4"/>
  <c r="S352" i="4"/>
  <c r="R352" i="4"/>
  <c r="Q352" i="4"/>
  <c r="M352" i="4"/>
  <c r="L352" i="4"/>
  <c r="K352" i="4"/>
  <c r="J352" i="4"/>
  <c r="H352" i="4"/>
  <c r="G352" i="4"/>
  <c r="N352" i="4" s="1"/>
  <c r="F352" i="4"/>
  <c r="B352" i="4"/>
  <c r="U351" i="4"/>
  <c r="T351" i="4"/>
  <c r="S351" i="4"/>
  <c r="R351" i="4"/>
  <c r="Q351" i="4"/>
  <c r="M351" i="4"/>
  <c r="L351" i="4"/>
  <c r="K351" i="4"/>
  <c r="J351" i="4"/>
  <c r="H351" i="4"/>
  <c r="G351" i="4"/>
  <c r="F351" i="4"/>
  <c r="B351" i="4"/>
  <c r="U350" i="4"/>
  <c r="T350" i="4"/>
  <c r="S350" i="4"/>
  <c r="R350" i="4"/>
  <c r="Q350" i="4"/>
  <c r="V350" i="4" s="1"/>
  <c r="N350" i="4"/>
  <c r="M350" i="4"/>
  <c r="L350" i="4"/>
  <c r="K350" i="4"/>
  <c r="J350" i="4"/>
  <c r="H350" i="4"/>
  <c r="G350" i="4"/>
  <c r="F350" i="4"/>
  <c r="B350" i="4"/>
  <c r="U349" i="4"/>
  <c r="T349" i="4"/>
  <c r="S349" i="4"/>
  <c r="R349" i="4"/>
  <c r="Q349" i="4"/>
  <c r="M349" i="4"/>
  <c r="L349" i="4"/>
  <c r="K349" i="4"/>
  <c r="J349" i="4"/>
  <c r="H349" i="4"/>
  <c r="G349" i="4"/>
  <c r="V349" i="4" s="1"/>
  <c r="F349" i="4"/>
  <c r="B349" i="4"/>
  <c r="V348" i="4"/>
  <c r="U348" i="4"/>
  <c r="T348" i="4"/>
  <c r="S348" i="4"/>
  <c r="R348" i="4"/>
  <c r="Q348" i="4"/>
  <c r="M348" i="4"/>
  <c r="L348" i="4"/>
  <c r="K348" i="4"/>
  <c r="J348" i="4"/>
  <c r="N348" i="4" s="1"/>
  <c r="H348" i="4"/>
  <c r="G348" i="4"/>
  <c r="F348" i="4"/>
  <c r="B348" i="4"/>
  <c r="U347" i="4"/>
  <c r="T347" i="4"/>
  <c r="S347" i="4"/>
  <c r="R347" i="4"/>
  <c r="Q347" i="4"/>
  <c r="M347" i="4"/>
  <c r="L347" i="4"/>
  <c r="K347" i="4"/>
  <c r="J347" i="4"/>
  <c r="H347" i="4"/>
  <c r="G347" i="4"/>
  <c r="N347" i="4" s="1"/>
  <c r="F347" i="4"/>
  <c r="B347" i="4"/>
  <c r="U346" i="4"/>
  <c r="T346" i="4"/>
  <c r="S346" i="4"/>
  <c r="R346" i="4"/>
  <c r="Q346" i="4"/>
  <c r="V346" i="4" s="1"/>
  <c r="M346" i="4"/>
  <c r="L346" i="4"/>
  <c r="K346" i="4"/>
  <c r="J346" i="4"/>
  <c r="H346" i="4"/>
  <c r="G346" i="4"/>
  <c r="F346" i="4"/>
  <c r="B346" i="4"/>
  <c r="V345" i="4"/>
  <c r="U345" i="4"/>
  <c r="T345" i="4"/>
  <c r="S345" i="4"/>
  <c r="R345" i="4"/>
  <c r="Q345" i="4"/>
  <c r="M345" i="4"/>
  <c r="L345" i="4"/>
  <c r="K345" i="4"/>
  <c r="J345" i="4"/>
  <c r="H345" i="4"/>
  <c r="G345" i="4"/>
  <c r="F345" i="4"/>
  <c r="B345" i="4"/>
  <c r="U344" i="4"/>
  <c r="T344" i="4"/>
  <c r="S344" i="4"/>
  <c r="R344" i="4"/>
  <c r="Q344" i="4"/>
  <c r="M344" i="4"/>
  <c r="L344" i="4"/>
  <c r="K344" i="4"/>
  <c r="J344" i="4"/>
  <c r="H344" i="4"/>
  <c r="G344" i="4"/>
  <c r="N344" i="4" s="1"/>
  <c r="F344" i="4"/>
  <c r="B344" i="4"/>
  <c r="U343" i="4"/>
  <c r="T343" i="4"/>
  <c r="S343" i="4"/>
  <c r="R343" i="4"/>
  <c r="Q343" i="4"/>
  <c r="V343" i="4" s="1"/>
  <c r="M343" i="4"/>
  <c r="L343" i="4"/>
  <c r="K343" i="4"/>
  <c r="J343" i="4"/>
  <c r="H343" i="4"/>
  <c r="G343" i="4"/>
  <c r="F343" i="4"/>
  <c r="B343" i="4"/>
  <c r="U342" i="4"/>
  <c r="T342" i="4"/>
  <c r="S342" i="4"/>
  <c r="R342" i="4"/>
  <c r="Q342" i="4"/>
  <c r="N342" i="4"/>
  <c r="M342" i="4"/>
  <c r="L342" i="4"/>
  <c r="K342" i="4"/>
  <c r="J342" i="4"/>
  <c r="H342" i="4"/>
  <c r="G342" i="4"/>
  <c r="F342" i="4"/>
  <c r="B342" i="4"/>
  <c r="U341" i="4"/>
  <c r="T341" i="4"/>
  <c r="S341" i="4"/>
  <c r="R341" i="4"/>
  <c r="Q341" i="4"/>
  <c r="M341" i="4"/>
  <c r="L341" i="4"/>
  <c r="K341" i="4"/>
  <c r="J341" i="4"/>
  <c r="H341" i="4"/>
  <c r="G341" i="4"/>
  <c r="F341" i="4"/>
  <c r="B341" i="4"/>
  <c r="U340" i="4"/>
  <c r="T340" i="4"/>
  <c r="S340" i="4"/>
  <c r="R340" i="4"/>
  <c r="Q340" i="4"/>
  <c r="V340" i="4" s="1"/>
  <c r="M340" i="4"/>
  <c r="L340" i="4"/>
  <c r="K340" i="4"/>
  <c r="J340" i="4"/>
  <c r="H340" i="4"/>
  <c r="G340" i="4"/>
  <c r="F340" i="4"/>
  <c r="B340" i="4"/>
  <c r="U339" i="4"/>
  <c r="T339" i="4"/>
  <c r="S339" i="4"/>
  <c r="R339" i="4"/>
  <c r="Q339" i="4"/>
  <c r="M339" i="4"/>
  <c r="L339" i="4"/>
  <c r="K339" i="4"/>
  <c r="J339" i="4"/>
  <c r="H339" i="4"/>
  <c r="G339" i="4"/>
  <c r="N339" i="4" s="1"/>
  <c r="F339" i="4"/>
  <c r="B339" i="4"/>
  <c r="U338" i="4"/>
  <c r="T338" i="4"/>
  <c r="S338" i="4"/>
  <c r="R338" i="4"/>
  <c r="Q338" i="4"/>
  <c r="V338" i="4" s="1"/>
  <c r="M338" i="4"/>
  <c r="L338" i="4"/>
  <c r="K338" i="4"/>
  <c r="J338" i="4"/>
  <c r="N338" i="4" s="1"/>
  <c r="H338" i="4"/>
  <c r="G338" i="4"/>
  <c r="F338" i="4"/>
  <c r="B338" i="4"/>
  <c r="U337" i="4"/>
  <c r="T337" i="4"/>
  <c r="S337" i="4"/>
  <c r="R337" i="4"/>
  <c r="Q337" i="4"/>
  <c r="M337" i="4"/>
  <c r="L337" i="4"/>
  <c r="K337" i="4"/>
  <c r="J337" i="4"/>
  <c r="N337" i="4" s="1"/>
  <c r="H337" i="4"/>
  <c r="G337" i="4"/>
  <c r="F337" i="4"/>
  <c r="B337" i="4"/>
  <c r="U336" i="4"/>
  <c r="T336" i="4"/>
  <c r="S336" i="4"/>
  <c r="R336" i="4"/>
  <c r="Q336" i="4"/>
  <c r="M336" i="4"/>
  <c r="L336" i="4"/>
  <c r="K336" i="4"/>
  <c r="J336" i="4"/>
  <c r="H336" i="4"/>
  <c r="G336" i="4"/>
  <c r="N336" i="4" s="1"/>
  <c r="F336" i="4"/>
  <c r="B336" i="4"/>
  <c r="U335" i="4"/>
  <c r="T335" i="4"/>
  <c r="S335" i="4"/>
  <c r="R335" i="4"/>
  <c r="Q335" i="4"/>
  <c r="M335" i="4"/>
  <c r="L335" i="4"/>
  <c r="K335" i="4"/>
  <c r="J335" i="4"/>
  <c r="H335" i="4"/>
  <c r="G335" i="4"/>
  <c r="F335" i="4"/>
  <c r="B335" i="4"/>
  <c r="U334" i="4"/>
  <c r="T334" i="4"/>
  <c r="S334" i="4"/>
  <c r="R334" i="4"/>
  <c r="Q334" i="4"/>
  <c r="V334" i="4" s="1"/>
  <c r="N334" i="4"/>
  <c r="M334" i="4"/>
  <c r="L334" i="4"/>
  <c r="K334" i="4"/>
  <c r="J334" i="4"/>
  <c r="H334" i="4"/>
  <c r="G334" i="4"/>
  <c r="F334" i="4"/>
  <c r="B334" i="4"/>
  <c r="U333" i="4"/>
  <c r="T333" i="4"/>
  <c r="S333" i="4"/>
  <c r="R333" i="4"/>
  <c r="Q333" i="4"/>
  <c r="M333" i="4"/>
  <c r="L333" i="4"/>
  <c r="K333" i="4"/>
  <c r="J333" i="4"/>
  <c r="H333" i="4"/>
  <c r="G333" i="4"/>
  <c r="F333" i="4"/>
  <c r="B333" i="4"/>
  <c r="V332" i="4"/>
  <c r="U332" i="4"/>
  <c r="T332" i="4"/>
  <c r="S332" i="4"/>
  <c r="R332" i="4"/>
  <c r="Q332" i="4"/>
  <c r="M332" i="4"/>
  <c r="L332" i="4"/>
  <c r="K332" i="4"/>
  <c r="J332" i="4"/>
  <c r="N332" i="4" s="1"/>
  <c r="H332" i="4"/>
  <c r="G332" i="4"/>
  <c r="F332" i="4"/>
  <c r="B332" i="4"/>
  <c r="U331" i="4"/>
  <c r="T331" i="4"/>
  <c r="S331" i="4"/>
  <c r="R331" i="4"/>
  <c r="Q331" i="4"/>
  <c r="M331" i="4"/>
  <c r="L331" i="4"/>
  <c r="K331" i="4"/>
  <c r="J331" i="4"/>
  <c r="H331" i="4"/>
  <c r="G331" i="4"/>
  <c r="V331" i="4" s="1"/>
  <c r="F331" i="4"/>
  <c r="B331" i="4"/>
  <c r="U330" i="4"/>
  <c r="T330" i="4"/>
  <c r="S330" i="4"/>
  <c r="R330" i="4"/>
  <c r="Q330" i="4"/>
  <c r="M330" i="4"/>
  <c r="L330" i="4"/>
  <c r="K330" i="4"/>
  <c r="J330" i="4"/>
  <c r="H330" i="4"/>
  <c r="G330" i="4"/>
  <c r="F330" i="4"/>
  <c r="B330" i="4"/>
  <c r="U329" i="4"/>
  <c r="T329" i="4"/>
  <c r="S329" i="4"/>
  <c r="R329" i="4"/>
  <c r="Q329" i="4"/>
  <c r="M329" i="4"/>
  <c r="L329" i="4"/>
  <c r="K329" i="4"/>
  <c r="J329" i="4"/>
  <c r="N329" i="4" s="1"/>
  <c r="H329" i="4"/>
  <c r="G329" i="4"/>
  <c r="F329" i="4"/>
  <c r="B329" i="4"/>
  <c r="U328" i="4"/>
  <c r="T328" i="4"/>
  <c r="S328" i="4"/>
  <c r="R328" i="4"/>
  <c r="Q328" i="4"/>
  <c r="M328" i="4"/>
  <c r="L328" i="4"/>
  <c r="K328" i="4"/>
  <c r="J328" i="4"/>
  <c r="H328" i="4"/>
  <c r="G328" i="4"/>
  <c r="F328" i="4"/>
  <c r="B328" i="4"/>
  <c r="U327" i="4"/>
  <c r="T327" i="4"/>
  <c r="S327" i="4"/>
  <c r="R327" i="4"/>
  <c r="Q327" i="4"/>
  <c r="M327" i="4"/>
  <c r="L327" i="4"/>
  <c r="K327" i="4"/>
  <c r="J327" i="4"/>
  <c r="H327" i="4"/>
  <c r="G327" i="4"/>
  <c r="F327" i="4"/>
  <c r="B327" i="4"/>
  <c r="U326" i="4"/>
  <c r="T326" i="4"/>
  <c r="S326" i="4"/>
  <c r="R326" i="4"/>
  <c r="Q326" i="4"/>
  <c r="N326" i="4"/>
  <c r="M326" i="4"/>
  <c r="L326" i="4"/>
  <c r="K326" i="4"/>
  <c r="J326" i="4"/>
  <c r="H326" i="4"/>
  <c r="G326" i="4"/>
  <c r="F326" i="4"/>
  <c r="B326" i="4"/>
  <c r="U325" i="4"/>
  <c r="T325" i="4"/>
  <c r="S325" i="4"/>
  <c r="R325" i="4"/>
  <c r="Q325" i="4"/>
  <c r="M325" i="4"/>
  <c r="L325" i="4"/>
  <c r="K325" i="4"/>
  <c r="J325" i="4"/>
  <c r="H325" i="4"/>
  <c r="G325" i="4"/>
  <c r="F325" i="4"/>
  <c r="B325" i="4"/>
  <c r="V324" i="4"/>
  <c r="U324" i="4"/>
  <c r="T324" i="4"/>
  <c r="S324" i="4"/>
  <c r="R324" i="4"/>
  <c r="Q324" i="4"/>
  <c r="M324" i="4"/>
  <c r="L324" i="4"/>
  <c r="K324" i="4"/>
  <c r="J324" i="4"/>
  <c r="N324" i="4" s="1"/>
  <c r="H324" i="4"/>
  <c r="G324" i="4"/>
  <c r="F324" i="4"/>
  <c r="B324" i="4"/>
  <c r="U323" i="4"/>
  <c r="T323" i="4"/>
  <c r="S323" i="4"/>
  <c r="R323" i="4"/>
  <c r="Q323" i="4"/>
  <c r="M323" i="4"/>
  <c r="L323" i="4"/>
  <c r="K323" i="4"/>
  <c r="J323" i="4"/>
  <c r="H323" i="4"/>
  <c r="G323" i="4"/>
  <c r="V323" i="4" s="1"/>
  <c r="F323" i="4"/>
  <c r="B323" i="4"/>
  <c r="U322" i="4"/>
  <c r="T322" i="4"/>
  <c r="S322" i="4"/>
  <c r="R322" i="4"/>
  <c r="Q322" i="4"/>
  <c r="V322" i="4" s="1"/>
  <c r="M322" i="4"/>
  <c r="L322" i="4"/>
  <c r="K322" i="4"/>
  <c r="J322" i="4"/>
  <c r="H322" i="4"/>
  <c r="G322" i="4"/>
  <c r="F322" i="4"/>
  <c r="B322" i="4"/>
  <c r="U321" i="4"/>
  <c r="T321" i="4"/>
  <c r="S321" i="4"/>
  <c r="R321" i="4"/>
  <c r="Q321" i="4"/>
  <c r="M321" i="4"/>
  <c r="L321" i="4"/>
  <c r="K321" i="4"/>
  <c r="J321" i="4"/>
  <c r="H321" i="4"/>
  <c r="G321" i="4"/>
  <c r="V321" i="4" s="1"/>
  <c r="F321" i="4"/>
  <c r="B321" i="4"/>
  <c r="U320" i="4"/>
  <c r="T320" i="4"/>
  <c r="S320" i="4"/>
  <c r="R320" i="4"/>
  <c r="Q320" i="4"/>
  <c r="M320" i="4"/>
  <c r="L320" i="4"/>
  <c r="K320" i="4"/>
  <c r="J320" i="4"/>
  <c r="H320" i="4"/>
  <c r="G320" i="4"/>
  <c r="F320" i="4"/>
  <c r="B320" i="4"/>
  <c r="U319" i="4"/>
  <c r="T319" i="4"/>
  <c r="S319" i="4"/>
  <c r="R319" i="4"/>
  <c r="Q319" i="4"/>
  <c r="V319" i="4" s="1"/>
  <c r="M319" i="4"/>
  <c r="L319" i="4"/>
  <c r="K319" i="4"/>
  <c r="J319" i="4"/>
  <c r="H319" i="4"/>
  <c r="G319" i="4"/>
  <c r="F319" i="4"/>
  <c r="B319" i="4"/>
  <c r="U318" i="4"/>
  <c r="T318" i="4"/>
  <c r="S318" i="4"/>
  <c r="R318" i="4"/>
  <c r="Q318" i="4"/>
  <c r="V318" i="4" s="1"/>
  <c r="M318" i="4"/>
  <c r="L318" i="4"/>
  <c r="K318" i="4"/>
  <c r="J318" i="4"/>
  <c r="H318" i="4"/>
  <c r="G318" i="4"/>
  <c r="N318" i="4" s="1"/>
  <c r="F318" i="4"/>
  <c r="B318" i="4"/>
  <c r="U317" i="4"/>
  <c r="T317" i="4"/>
  <c r="S317" i="4"/>
  <c r="R317" i="4"/>
  <c r="Q317" i="4"/>
  <c r="M317" i="4"/>
  <c r="L317" i="4"/>
  <c r="K317" i="4"/>
  <c r="J317" i="4"/>
  <c r="H317" i="4"/>
  <c r="G317" i="4"/>
  <c r="V317" i="4" s="1"/>
  <c r="F317" i="4"/>
  <c r="B317" i="4"/>
  <c r="V316" i="4"/>
  <c r="U316" i="4"/>
  <c r="T316" i="4"/>
  <c r="S316" i="4"/>
  <c r="R316" i="4"/>
  <c r="Q316" i="4"/>
  <c r="M316" i="4"/>
  <c r="L316" i="4"/>
  <c r="K316" i="4"/>
  <c r="J316" i="4"/>
  <c r="N316" i="4" s="1"/>
  <c r="H316" i="4"/>
  <c r="G316" i="4"/>
  <c r="F316" i="4"/>
  <c r="B316" i="4"/>
  <c r="V315" i="4"/>
  <c r="U315" i="4"/>
  <c r="T315" i="4"/>
  <c r="S315" i="4"/>
  <c r="R315" i="4"/>
  <c r="Q315" i="4"/>
  <c r="N315" i="4"/>
  <c r="M315" i="4"/>
  <c r="L315" i="4"/>
  <c r="K315" i="4"/>
  <c r="J315" i="4"/>
  <c r="H315" i="4"/>
  <c r="G315" i="4"/>
  <c r="F315" i="4"/>
  <c r="B315" i="4"/>
  <c r="U314" i="4"/>
  <c r="T314" i="4"/>
  <c r="S314" i="4"/>
  <c r="R314" i="4"/>
  <c r="Q314" i="4"/>
  <c r="V314" i="4" s="1"/>
  <c r="M314" i="4"/>
  <c r="L314" i="4"/>
  <c r="K314" i="4"/>
  <c r="J314" i="4"/>
  <c r="H314" i="4"/>
  <c r="G314" i="4"/>
  <c r="F314" i="4"/>
  <c r="B314" i="4"/>
  <c r="U313" i="4"/>
  <c r="T313" i="4"/>
  <c r="S313" i="4"/>
  <c r="R313" i="4"/>
  <c r="Q313" i="4"/>
  <c r="M313" i="4"/>
  <c r="L313" i="4"/>
  <c r="K313" i="4"/>
  <c r="J313" i="4"/>
  <c r="H313" i="4"/>
  <c r="G313" i="4"/>
  <c r="V313" i="4" s="1"/>
  <c r="F313" i="4"/>
  <c r="B313" i="4"/>
  <c r="U312" i="4"/>
  <c r="T312" i="4"/>
  <c r="S312" i="4"/>
  <c r="R312" i="4"/>
  <c r="Q312" i="4"/>
  <c r="V312" i="4" s="1"/>
  <c r="M312" i="4"/>
  <c r="L312" i="4"/>
  <c r="K312" i="4"/>
  <c r="J312" i="4"/>
  <c r="H312" i="4"/>
  <c r="G312" i="4"/>
  <c r="N312" i="4" s="1"/>
  <c r="F312" i="4"/>
  <c r="B312" i="4"/>
  <c r="U311" i="4"/>
  <c r="T311" i="4"/>
  <c r="S311" i="4"/>
  <c r="R311" i="4"/>
  <c r="Q311" i="4"/>
  <c r="V311" i="4" s="1"/>
  <c r="M311" i="4"/>
  <c r="L311" i="4"/>
  <c r="K311" i="4"/>
  <c r="J311" i="4"/>
  <c r="N311" i="4" s="1"/>
  <c r="H311" i="4"/>
  <c r="G311" i="4"/>
  <c r="F311" i="4"/>
  <c r="B311" i="4"/>
  <c r="U310" i="4"/>
  <c r="T310" i="4"/>
  <c r="S310" i="4"/>
  <c r="R310" i="4"/>
  <c r="Q310" i="4"/>
  <c r="M310" i="4"/>
  <c r="L310" i="4"/>
  <c r="K310" i="4"/>
  <c r="J310" i="4"/>
  <c r="H310" i="4"/>
  <c r="G310" i="4"/>
  <c r="N310" i="4" s="1"/>
  <c r="F310" i="4"/>
  <c r="B310" i="4"/>
  <c r="U309" i="4"/>
  <c r="T309" i="4"/>
  <c r="S309" i="4"/>
  <c r="R309" i="4"/>
  <c r="Q309" i="4"/>
  <c r="M309" i="4"/>
  <c r="L309" i="4"/>
  <c r="K309" i="4"/>
  <c r="J309" i="4"/>
  <c r="H309" i="4"/>
  <c r="G309" i="4"/>
  <c r="F309" i="4"/>
  <c r="B309" i="4"/>
  <c r="U308" i="4"/>
  <c r="T308" i="4"/>
  <c r="S308" i="4"/>
  <c r="R308" i="4"/>
  <c r="Q308" i="4"/>
  <c r="V308" i="4" s="1"/>
  <c r="M308" i="4"/>
  <c r="L308" i="4"/>
  <c r="K308" i="4"/>
  <c r="J308" i="4"/>
  <c r="N308" i="4" s="1"/>
  <c r="H308" i="4"/>
  <c r="G308" i="4"/>
  <c r="F308" i="4"/>
  <c r="B308" i="4"/>
  <c r="U307" i="4"/>
  <c r="T307" i="4"/>
  <c r="S307" i="4"/>
  <c r="R307" i="4"/>
  <c r="Q307" i="4"/>
  <c r="N307" i="4"/>
  <c r="M307" i="4"/>
  <c r="L307" i="4"/>
  <c r="K307" i="4"/>
  <c r="J307" i="4"/>
  <c r="H307" i="4"/>
  <c r="G307" i="4"/>
  <c r="V307" i="4" s="1"/>
  <c r="F307" i="4"/>
  <c r="B307" i="4"/>
  <c r="U306" i="4"/>
  <c r="T306" i="4"/>
  <c r="S306" i="4"/>
  <c r="R306" i="4"/>
  <c r="Q306" i="4"/>
  <c r="V306" i="4" s="1"/>
  <c r="M306" i="4"/>
  <c r="L306" i="4"/>
  <c r="K306" i="4"/>
  <c r="J306" i="4"/>
  <c r="N306" i="4" s="1"/>
  <c r="H306" i="4"/>
  <c r="G306" i="4"/>
  <c r="F306" i="4"/>
  <c r="B306" i="4"/>
  <c r="U305" i="4"/>
  <c r="T305" i="4"/>
  <c r="S305" i="4"/>
  <c r="R305" i="4"/>
  <c r="Q305" i="4"/>
  <c r="M305" i="4"/>
  <c r="L305" i="4"/>
  <c r="K305" i="4"/>
  <c r="J305" i="4"/>
  <c r="H305" i="4"/>
  <c r="G305" i="4"/>
  <c r="F305" i="4"/>
  <c r="B305" i="4"/>
  <c r="U304" i="4"/>
  <c r="T304" i="4"/>
  <c r="S304" i="4"/>
  <c r="R304" i="4"/>
  <c r="Q304" i="4"/>
  <c r="M304" i="4"/>
  <c r="L304" i="4"/>
  <c r="K304" i="4"/>
  <c r="J304" i="4"/>
  <c r="H304" i="4"/>
  <c r="G304" i="4"/>
  <c r="N304" i="4" s="1"/>
  <c r="F304" i="4"/>
  <c r="B304" i="4"/>
  <c r="U303" i="4"/>
  <c r="T303" i="4"/>
  <c r="S303" i="4"/>
  <c r="R303" i="4"/>
  <c r="Q303" i="4"/>
  <c r="M303" i="4"/>
  <c r="L303" i="4"/>
  <c r="K303" i="4"/>
  <c r="J303" i="4"/>
  <c r="N303" i="4" s="1"/>
  <c r="H303" i="4"/>
  <c r="G303" i="4"/>
  <c r="F303" i="4"/>
  <c r="B303" i="4"/>
  <c r="U302" i="4"/>
  <c r="T302" i="4"/>
  <c r="S302" i="4"/>
  <c r="R302" i="4"/>
  <c r="Q302" i="4"/>
  <c r="M302" i="4"/>
  <c r="L302" i="4"/>
  <c r="K302" i="4"/>
  <c r="J302" i="4"/>
  <c r="H302" i="4"/>
  <c r="G302" i="4"/>
  <c r="N302" i="4" s="1"/>
  <c r="F302" i="4"/>
  <c r="B302" i="4"/>
  <c r="U301" i="4"/>
  <c r="T301" i="4"/>
  <c r="S301" i="4"/>
  <c r="R301" i="4"/>
  <c r="Q301" i="4"/>
  <c r="N301" i="4"/>
  <c r="M301" i="4"/>
  <c r="L301" i="4"/>
  <c r="K301" i="4"/>
  <c r="J301" i="4"/>
  <c r="H301" i="4"/>
  <c r="G301" i="4"/>
  <c r="V301" i="4" s="1"/>
  <c r="F301" i="4"/>
  <c r="B301" i="4"/>
  <c r="V300" i="4"/>
  <c r="U300" i="4"/>
  <c r="T300" i="4"/>
  <c r="S300" i="4"/>
  <c r="R300" i="4"/>
  <c r="Q300" i="4"/>
  <c r="M300" i="4"/>
  <c r="L300" i="4"/>
  <c r="K300" i="4"/>
  <c r="J300" i="4"/>
  <c r="H300" i="4"/>
  <c r="G300" i="4"/>
  <c r="F300" i="4"/>
  <c r="B300" i="4"/>
  <c r="U299" i="4"/>
  <c r="T299" i="4"/>
  <c r="S299" i="4"/>
  <c r="R299" i="4"/>
  <c r="Q299" i="4"/>
  <c r="M299" i="4"/>
  <c r="L299" i="4"/>
  <c r="K299" i="4"/>
  <c r="J299" i="4"/>
  <c r="H299" i="4"/>
  <c r="G299" i="4"/>
  <c r="V299" i="4" s="1"/>
  <c r="F299" i="4"/>
  <c r="B299" i="4"/>
  <c r="U298" i="4"/>
  <c r="T298" i="4"/>
  <c r="S298" i="4"/>
  <c r="R298" i="4"/>
  <c r="Q298" i="4"/>
  <c r="V298" i="4" s="1"/>
  <c r="M298" i="4"/>
  <c r="L298" i="4"/>
  <c r="K298" i="4"/>
  <c r="J298" i="4"/>
  <c r="N298" i="4" s="1"/>
  <c r="H298" i="4"/>
  <c r="G298" i="4"/>
  <c r="F298" i="4"/>
  <c r="B298" i="4"/>
  <c r="U297" i="4"/>
  <c r="T297" i="4"/>
  <c r="S297" i="4"/>
  <c r="R297" i="4"/>
  <c r="Q297" i="4"/>
  <c r="M297" i="4"/>
  <c r="L297" i="4"/>
  <c r="K297" i="4"/>
  <c r="J297" i="4"/>
  <c r="H297" i="4"/>
  <c r="G297" i="4"/>
  <c r="F297" i="4"/>
  <c r="B297" i="4"/>
  <c r="U296" i="4"/>
  <c r="T296" i="4"/>
  <c r="S296" i="4"/>
  <c r="R296" i="4"/>
  <c r="Q296" i="4"/>
  <c r="M296" i="4"/>
  <c r="L296" i="4"/>
  <c r="K296" i="4"/>
  <c r="J296" i="4"/>
  <c r="H296" i="4"/>
  <c r="G296" i="4"/>
  <c r="F296" i="4"/>
  <c r="B296" i="4"/>
  <c r="U295" i="4"/>
  <c r="T295" i="4"/>
  <c r="S295" i="4"/>
  <c r="R295" i="4"/>
  <c r="Q295" i="4"/>
  <c r="M295" i="4"/>
  <c r="L295" i="4"/>
  <c r="K295" i="4"/>
  <c r="J295" i="4"/>
  <c r="H295" i="4"/>
  <c r="G295" i="4"/>
  <c r="F295" i="4"/>
  <c r="B295" i="4"/>
  <c r="U294" i="4"/>
  <c r="T294" i="4"/>
  <c r="S294" i="4"/>
  <c r="R294" i="4"/>
  <c r="Q294" i="4"/>
  <c r="N294" i="4"/>
  <c r="M294" i="4"/>
  <c r="L294" i="4"/>
  <c r="K294" i="4"/>
  <c r="J294" i="4"/>
  <c r="H294" i="4"/>
  <c r="G294" i="4"/>
  <c r="F294" i="4"/>
  <c r="B294" i="4"/>
  <c r="U293" i="4"/>
  <c r="T293" i="4"/>
  <c r="S293" i="4"/>
  <c r="R293" i="4"/>
  <c r="Q293" i="4"/>
  <c r="N293" i="4"/>
  <c r="M293" i="4"/>
  <c r="L293" i="4"/>
  <c r="K293" i="4"/>
  <c r="J293" i="4"/>
  <c r="H293" i="4"/>
  <c r="G293" i="4"/>
  <c r="V293" i="4" s="1"/>
  <c r="F293" i="4"/>
  <c r="B293" i="4"/>
  <c r="U292" i="4"/>
  <c r="T292" i="4"/>
  <c r="S292" i="4"/>
  <c r="R292" i="4"/>
  <c r="Q292" i="4"/>
  <c r="M292" i="4"/>
  <c r="L292" i="4"/>
  <c r="K292" i="4"/>
  <c r="J292" i="4"/>
  <c r="N292" i="4" s="1"/>
  <c r="H292" i="4"/>
  <c r="G292" i="4"/>
  <c r="V292" i="4" s="1"/>
  <c r="F292" i="4"/>
  <c r="B292" i="4"/>
  <c r="U291" i="4"/>
  <c r="T291" i="4"/>
  <c r="S291" i="4"/>
  <c r="R291" i="4"/>
  <c r="Q291" i="4"/>
  <c r="M291" i="4"/>
  <c r="L291" i="4"/>
  <c r="K291" i="4"/>
  <c r="J291" i="4"/>
  <c r="H291" i="4"/>
  <c r="G291" i="4"/>
  <c r="V291" i="4" s="1"/>
  <c r="F291" i="4"/>
  <c r="B291" i="4"/>
  <c r="U290" i="4"/>
  <c r="T290" i="4"/>
  <c r="S290" i="4"/>
  <c r="R290" i="4"/>
  <c r="Q290" i="4"/>
  <c r="M290" i="4"/>
  <c r="L290" i="4"/>
  <c r="K290" i="4"/>
  <c r="J290" i="4"/>
  <c r="H290" i="4"/>
  <c r="G290" i="4"/>
  <c r="F290" i="4"/>
  <c r="B290" i="4"/>
  <c r="U289" i="4"/>
  <c r="T289" i="4"/>
  <c r="S289" i="4"/>
  <c r="R289" i="4"/>
  <c r="Q289" i="4"/>
  <c r="M289" i="4"/>
  <c r="L289" i="4"/>
  <c r="K289" i="4"/>
  <c r="J289" i="4"/>
  <c r="H289" i="4"/>
  <c r="G289" i="4"/>
  <c r="V289" i="4" s="1"/>
  <c r="F289" i="4"/>
  <c r="B289" i="4"/>
  <c r="U288" i="4"/>
  <c r="T288" i="4"/>
  <c r="S288" i="4"/>
  <c r="R288" i="4"/>
  <c r="Q288" i="4"/>
  <c r="M288" i="4"/>
  <c r="L288" i="4"/>
  <c r="K288" i="4"/>
  <c r="J288" i="4"/>
  <c r="H288" i="4"/>
  <c r="G288" i="4"/>
  <c r="F288" i="4"/>
  <c r="B288" i="4"/>
  <c r="U287" i="4"/>
  <c r="T287" i="4"/>
  <c r="S287" i="4"/>
  <c r="R287" i="4"/>
  <c r="Q287" i="4"/>
  <c r="M287" i="4"/>
  <c r="L287" i="4"/>
  <c r="K287" i="4"/>
  <c r="J287" i="4"/>
  <c r="H287" i="4"/>
  <c r="G287" i="4"/>
  <c r="F287" i="4"/>
  <c r="B287" i="4"/>
  <c r="U286" i="4"/>
  <c r="T286" i="4"/>
  <c r="S286" i="4"/>
  <c r="R286" i="4"/>
  <c r="Q286" i="4"/>
  <c r="V286" i="4" s="1"/>
  <c r="N286" i="4"/>
  <c r="M286" i="4"/>
  <c r="L286" i="4"/>
  <c r="K286" i="4"/>
  <c r="J286" i="4"/>
  <c r="H286" i="4"/>
  <c r="G286" i="4"/>
  <c r="F286" i="4"/>
  <c r="B286" i="4"/>
  <c r="U285" i="4"/>
  <c r="T285" i="4"/>
  <c r="S285" i="4"/>
  <c r="R285" i="4"/>
  <c r="Q285" i="4"/>
  <c r="M285" i="4"/>
  <c r="L285" i="4"/>
  <c r="K285" i="4"/>
  <c r="J285" i="4"/>
  <c r="H285" i="4"/>
  <c r="G285" i="4"/>
  <c r="V285" i="4" s="1"/>
  <c r="F285" i="4"/>
  <c r="B285" i="4"/>
  <c r="U284" i="4"/>
  <c r="T284" i="4"/>
  <c r="S284" i="4"/>
  <c r="R284" i="4"/>
  <c r="Q284" i="4"/>
  <c r="M284" i="4"/>
  <c r="L284" i="4"/>
  <c r="K284" i="4"/>
  <c r="J284" i="4"/>
  <c r="N284" i="4" s="1"/>
  <c r="H284" i="4"/>
  <c r="G284" i="4"/>
  <c r="V284" i="4" s="1"/>
  <c r="F284" i="4"/>
  <c r="B284" i="4"/>
  <c r="V283" i="4"/>
  <c r="U283" i="4"/>
  <c r="T283" i="4"/>
  <c r="S283" i="4"/>
  <c r="R283" i="4"/>
  <c r="Q283" i="4"/>
  <c r="M283" i="4"/>
  <c r="L283" i="4"/>
  <c r="K283" i="4"/>
  <c r="J283" i="4"/>
  <c r="H283" i="4"/>
  <c r="G283" i="4"/>
  <c r="N283" i="4" s="1"/>
  <c r="F283" i="4"/>
  <c r="B283" i="4"/>
  <c r="U282" i="4"/>
  <c r="T282" i="4"/>
  <c r="S282" i="4"/>
  <c r="R282" i="4"/>
  <c r="Q282" i="4"/>
  <c r="V282" i="4" s="1"/>
  <c r="M282" i="4"/>
  <c r="L282" i="4"/>
  <c r="K282" i="4"/>
  <c r="J282" i="4"/>
  <c r="H282" i="4"/>
  <c r="G282" i="4"/>
  <c r="F282" i="4"/>
  <c r="B282" i="4"/>
  <c r="V281" i="4"/>
  <c r="U281" i="4"/>
  <c r="T281" i="4"/>
  <c r="S281" i="4"/>
  <c r="R281" i="4"/>
  <c r="Q281" i="4"/>
  <c r="M281" i="4"/>
  <c r="L281" i="4"/>
  <c r="K281" i="4"/>
  <c r="J281" i="4"/>
  <c r="N281" i="4" s="1"/>
  <c r="H281" i="4"/>
  <c r="G281" i="4"/>
  <c r="F281" i="4"/>
  <c r="B281" i="4"/>
  <c r="U280" i="4"/>
  <c r="T280" i="4"/>
  <c r="S280" i="4"/>
  <c r="R280" i="4"/>
  <c r="Q280" i="4"/>
  <c r="M280" i="4"/>
  <c r="L280" i="4"/>
  <c r="K280" i="4"/>
  <c r="J280" i="4"/>
  <c r="H280" i="4"/>
  <c r="G280" i="4"/>
  <c r="N280" i="4" s="1"/>
  <c r="F280" i="4"/>
  <c r="B280" i="4"/>
  <c r="U279" i="4"/>
  <c r="T279" i="4"/>
  <c r="S279" i="4"/>
  <c r="R279" i="4"/>
  <c r="Q279" i="4"/>
  <c r="V279" i="4" s="1"/>
  <c r="M279" i="4"/>
  <c r="L279" i="4"/>
  <c r="K279" i="4"/>
  <c r="J279" i="4"/>
  <c r="H279" i="4"/>
  <c r="G279" i="4"/>
  <c r="F279" i="4"/>
  <c r="B279" i="4"/>
  <c r="U278" i="4"/>
  <c r="T278" i="4"/>
  <c r="S278" i="4"/>
  <c r="R278" i="4"/>
  <c r="Q278" i="4"/>
  <c r="N278" i="4"/>
  <c r="M278" i="4"/>
  <c r="L278" i="4"/>
  <c r="K278" i="4"/>
  <c r="J278" i="4"/>
  <c r="H278" i="4"/>
  <c r="G278" i="4"/>
  <c r="F278" i="4"/>
  <c r="B278" i="4"/>
  <c r="U277" i="4"/>
  <c r="T277" i="4"/>
  <c r="S277" i="4"/>
  <c r="R277" i="4"/>
  <c r="Q277" i="4"/>
  <c r="M277" i="4"/>
  <c r="L277" i="4"/>
  <c r="K277" i="4"/>
  <c r="J277" i="4"/>
  <c r="H277" i="4"/>
  <c r="G277" i="4"/>
  <c r="F277" i="4"/>
  <c r="B277" i="4"/>
  <c r="U276" i="4"/>
  <c r="T276" i="4"/>
  <c r="S276" i="4"/>
  <c r="R276" i="4"/>
  <c r="Q276" i="4"/>
  <c r="V276" i="4" s="1"/>
  <c r="M276" i="4"/>
  <c r="L276" i="4"/>
  <c r="K276" i="4"/>
  <c r="J276" i="4"/>
  <c r="H276" i="4"/>
  <c r="G276" i="4"/>
  <c r="F276" i="4"/>
  <c r="B276" i="4"/>
  <c r="U275" i="4"/>
  <c r="T275" i="4"/>
  <c r="S275" i="4"/>
  <c r="R275" i="4"/>
  <c r="Q275" i="4"/>
  <c r="M275" i="4"/>
  <c r="L275" i="4"/>
  <c r="K275" i="4"/>
  <c r="J275" i="4"/>
  <c r="H275" i="4"/>
  <c r="G275" i="4"/>
  <c r="V275" i="4" s="1"/>
  <c r="F275" i="4"/>
  <c r="B275" i="4"/>
  <c r="U274" i="4"/>
  <c r="T274" i="4"/>
  <c r="S274" i="4"/>
  <c r="R274" i="4"/>
  <c r="Q274" i="4"/>
  <c r="M274" i="4"/>
  <c r="L274" i="4"/>
  <c r="K274" i="4"/>
  <c r="J274" i="4"/>
  <c r="N274" i="4" s="1"/>
  <c r="H274" i="4"/>
  <c r="G274" i="4"/>
  <c r="F274" i="4"/>
  <c r="B274" i="4"/>
  <c r="U273" i="4"/>
  <c r="T273" i="4"/>
  <c r="S273" i="4"/>
  <c r="R273" i="4"/>
  <c r="Q273" i="4"/>
  <c r="M273" i="4"/>
  <c r="L273" i="4"/>
  <c r="K273" i="4"/>
  <c r="J273" i="4"/>
  <c r="H273" i="4"/>
  <c r="G273" i="4"/>
  <c r="F273" i="4"/>
  <c r="B273" i="4"/>
  <c r="U272" i="4"/>
  <c r="T272" i="4"/>
  <c r="S272" i="4"/>
  <c r="R272" i="4"/>
  <c r="Q272" i="4"/>
  <c r="M272" i="4"/>
  <c r="L272" i="4"/>
  <c r="K272" i="4"/>
  <c r="J272" i="4"/>
  <c r="H272" i="4"/>
  <c r="G272" i="4"/>
  <c r="N272" i="4" s="1"/>
  <c r="F272" i="4"/>
  <c r="B272" i="4"/>
  <c r="U271" i="4"/>
  <c r="T271" i="4"/>
  <c r="S271" i="4"/>
  <c r="R271" i="4"/>
  <c r="Q271" i="4"/>
  <c r="M271" i="4"/>
  <c r="L271" i="4"/>
  <c r="K271" i="4"/>
  <c r="J271" i="4"/>
  <c r="H271" i="4"/>
  <c r="G271" i="4"/>
  <c r="F271" i="4"/>
  <c r="B271" i="4"/>
  <c r="U270" i="4"/>
  <c r="T270" i="4"/>
  <c r="S270" i="4"/>
  <c r="R270" i="4"/>
  <c r="Q270" i="4"/>
  <c r="N270" i="4"/>
  <c r="M270" i="4"/>
  <c r="L270" i="4"/>
  <c r="K270" i="4"/>
  <c r="J270" i="4"/>
  <c r="H270" i="4"/>
  <c r="G270" i="4"/>
  <c r="F270" i="4"/>
  <c r="B270" i="4"/>
  <c r="U269" i="4"/>
  <c r="T269" i="4"/>
  <c r="S269" i="4"/>
  <c r="R269" i="4"/>
  <c r="Q269" i="4"/>
  <c r="M269" i="4"/>
  <c r="L269" i="4"/>
  <c r="K269" i="4"/>
  <c r="J269" i="4"/>
  <c r="H269" i="4"/>
  <c r="G269" i="4"/>
  <c r="F269" i="4"/>
  <c r="B269" i="4"/>
  <c r="U268" i="4"/>
  <c r="T268" i="4"/>
  <c r="S268" i="4"/>
  <c r="R268" i="4"/>
  <c r="Q268" i="4"/>
  <c r="M268" i="4"/>
  <c r="L268" i="4"/>
  <c r="K268" i="4"/>
  <c r="J268" i="4"/>
  <c r="H268" i="4"/>
  <c r="G268" i="4"/>
  <c r="F268" i="4"/>
  <c r="B268" i="4"/>
  <c r="U267" i="4"/>
  <c r="T267" i="4"/>
  <c r="S267" i="4"/>
  <c r="R267" i="4"/>
  <c r="Q267" i="4"/>
  <c r="M267" i="4"/>
  <c r="L267" i="4"/>
  <c r="K267" i="4"/>
  <c r="J267" i="4"/>
  <c r="N267" i="4" s="1"/>
  <c r="H267" i="4"/>
  <c r="G267" i="4"/>
  <c r="V267" i="4" s="1"/>
  <c r="F267" i="4"/>
  <c r="B267" i="4"/>
  <c r="U266" i="4"/>
  <c r="T266" i="4"/>
  <c r="S266" i="4"/>
  <c r="R266" i="4"/>
  <c r="Q266" i="4"/>
  <c r="M266" i="4"/>
  <c r="L266" i="4"/>
  <c r="K266" i="4"/>
  <c r="J266" i="4"/>
  <c r="N266" i="4" s="1"/>
  <c r="H266" i="4"/>
  <c r="G266" i="4"/>
  <c r="F266" i="4"/>
  <c r="B266" i="4"/>
  <c r="U265" i="4"/>
  <c r="T265" i="4"/>
  <c r="S265" i="4"/>
  <c r="R265" i="4"/>
  <c r="Q265" i="4"/>
  <c r="M265" i="4"/>
  <c r="L265" i="4"/>
  <c r="K265" i="4"/>
  <c r="J265" i="4"/>
  <c r="H265" i="4"/>
  <c r="G265" i="4"/>
  <c r="F265" i="4"/>
  <c r="B265" i="4"/>
  <c r="U264" i="4"/>
  <c r="T264" i="4"/>
  <c r="S264" i="4"/>
  <c r="R264" i="4"/>
  <c r="Q264" i="4"/>
  <c r="V264" i="4" s="1"/>
  <c r="M264" i="4"/>
  <c r="L264" i="4"/>
  <c r="K264" i="4"/>
  <c r="J264" i="4"/>
  <c r="H264" i="4"/>
  <c r="G264" i="4"/>
  <c r="N264" i="4" s="1"/>
  <c r="F264" i="4"/>
  <c r="B264" i="4"/>
  <c r="U263" i="4"/>
  <c r="T263" i="4"/>
  <c r="S263" i="4"/>
  <c r="R263" i="4"/>
  <c r="Q263" i="4"/>
  <c r="V263" i="4" s="1"/>
  <c r="M263" i="4"/>
  <c r="L263" i="4"/>
  <c r="K263" i="4"/>
  <c r="J263" i="4"/>
  <c r="H263" i="4"/>
  <c r="G263" i="4"/>
  <c r="N263" i="4" s="1"/>
  <c r="F263" i="4"/>
  <c r="B263" i="4"/>
  <c r="U262" i="4"/>
  <c r="T262" i="4"/>
  <c r="S262" i="4"/>
  <c r="R262" i="4"/>
  <c r="Q262" i="4"/>
  <c r="M262" i="4"/>
  <c r="L262" i="4"/>
  <c r="K262" i="4"/>
  <c r="J262" i="4"/>
  <c r="H262" i="4"/>
  <c r="G262" i="4"/>
  <c r="F262" i="4"/>
  <c r="B262" i="4"/>
  <c r="U261" i="4"/>
  <c r="T261" i="4"/>
  <c r="S261" i="4"/>
  <c r="R261" i="4"/>
  <c r="Q261" i="4"/>
  <c r="M261" i="4"/>
  <c r="L261" i="4"/>
  <c r="K261" i="4"/>
  <c r="J261" i="4"/>
  <c r="H261" i="4"/>
  <c r="G261" i="4"/>
  <c r="V261" i="4" s="1"/>
  <c r="F261" i="4"/>
  <c r="B261" i="4"/>
  <c r="U260" i="4"/>
  <c r="T260" i="4"/>
  <c r="S260" i="4"/>
  <c r="R260" i="4"/>
  <c r="Q260" i="4"/>
  <c r="M260" i="4"/>
  <c r="L260" i="4"/>
  <c r="K260" i="4"/>
  <c r="J260" i="4"/>
  <c r="N260" i="4" s="1"/>
  <c r="H260" i="4"/>
  <c r="G260" i="4"/>
  <c r="F260" i="4"/>
  <c r="B260" i="4"/>
  <c r="U259" i="4"/>
  <c r="T259" i="4"/>
  <c r="S259" i="4"/>
  <c r="R259" i="4"/>
  <c r="Q259" i="4"/>
  <c r="M259" i="4"/>
  <c r="L259" i="4"/>
  <c r="K259" i="4"/>
  <c r="J259" i="4"/>
  <c r="H259" i="4"/>
  <c r="G259" i="4"/>
  <c r="V259" i="4" s="1"/>
  <c r="F259" i="4"/>
  <c r="B259" i="4"/>
  <c r="U258" i="4"/>
  <c r="T258" i="4"/>
  <c r="S258" i="4"/>
  <c r="R258" i="4"/>
  <c r="Q258" i="4"/>
  <c r="V258" i="4" s="1"/>
  <c r="M258" i="4"/>
  <c r="L258" i="4"/>
  <c r="K258" i="4"/>
  <c r="J258" i="4"/>
  <c r="H258" i="4"/>
  <c r="G258" i="4"/>
  <c r="F258" i="4"/>
  <c r="B258" i="4"/>
  <c r="V257" i="4"/>
  <c r="U257" i="4"/>
  <c r="T257" i="4"/>
  <c r="S257" i="4"/>
  <c r="R257" i="4"/>
  <c r="Q257" i="4"/>
  <c r="M257" i="4"/>
  <c r="L257" i="4"/>
  <c r="K257" i="4"/>
  <c r="J257" i="4"/>
  <c r="N257" i="4" s="1"/>
  <c r="H257" i="4"/>
  <c r="G257" i="4"/>
  <c r="F257" i="4"/>
  <c r="B257" i="4"/>
  <c r="U256" i="4"/>
  <c r="T256" i="4"/>
  <c r="S256" i="4"/>
  <c r="R256" i="4"/>
  <c r="Q256" i="4"/>
  <c r="M256" i="4"/>
  <c r="L256" i="4"/>
  <c r="K256" i="4"/>
  <c r="J256" i="4"/>
  <c r="H256" i="4"/>
  <c r="G256" i="4"/>
  <c r="N256" i="4" s="1"/>
  <c r="F256" i="4"/>
  <c r="B256" i="4"/>
  <c r="U255" i="4"/>
  <c r="T255" i="4"/>
  <c r="S255" i="4"/>
  <c r="R255" i="4"/>
  <c r="Q255" i="4"/>
  <c r="V255" i="4" s="1"/>
  <c r="N255" i="4"/>
  <c r="M255" i="4"/>
  <c r="L255" i="4"/>
  <c r="K255" i="4"/>
  <c r="J255" i="4"/>
  <c r="H255" i="4"/>
  <c r="G255" i="4"/>
  <c r="F255" i="4"/>
  <c r="B255" i="4"/>
  <c r="U254" i="4"/>
  <c r="T254" i="4"/>
  <c r="S254" i="4"/>
  <c r="R254" i="4"/>
  <c r="Q254" i="4"/>
  <c r="M254" i="4"/>
  <c r="L254" i="4"/>
  <c r="K254" i="4"/>
  <c r="J254" i="4"/>
  <c r="H254" i="4"/>
  <c r="G254" i="4"/>
  <c r="N254" i="4" s="1"/>
  <c r="F254" i="4"/>
  <c r="B254" i="4"/>
  <c r="V253" i="4"/>
  <c r="U253" i="4"/>
  <c r="T253" i="4"/>
  <c r="S253" i="4"/>
  <c r="R253" i="4"/>
  <c r="Q253" i="4"/>
  <c r="N253" i="4"/>
  <c r="M253" i="4"/>
  <c r="L253" i="4"/>
  <c r="K253" i="4"/>
  <c r="J253" i="4"/>
  <c r="H253" i="4"/>
  <c r="G253" i="4"/>
  <c r="F253" i="4"/>
  <c r="B253" i="4"/>
  <c r="U252" i="4"/>
  <c r="T252" i="4"/>
  <c r="S252" i="4"/>
  <c r="R252" i="4"/>
  <c r="Q252" i="4"/>
  <c r="M252" i="4"/>
  <c r="L252" i="4"/>
  <c r="K252" i="4"/>
  <c r="J252" i="4"/>
  <c r="H252" i="4"/>
  <c r="G252" i="4"/>
  <c r="F252" i="4"/>
  <c r="B252" i="4"/>
  <c r="U251" i="4"/>
  <c r="T251" i="4"/>
  <c r="S251" i="4"/>
  <c r="R251" i="4"/>
  <c r="Q251" i="4"/>
  <c r="M251" i="4"/>
  <c r="L251" i="4"/>
  <c r="K251" i="4"/>
  <c r="J251" i="4"/>
  <c r="H251" i="4"/>
  <c r="G251" i="4"/>
  <c r="V251" i="4" s="1"/>
  <c r="F251" i="4"/>
  <c r="B251" i="4"/>
  <c r="U250" i="4"/>
  <c r="T250" i="4"/>
  <c r="S250" i="4"/>
  <c r="R250" i="4"/>
  <c r="Q250" i="4"/>
  <c r="V250" i="4" s="1"/>
  <c r="N250" i="4"/>
  <c r="M250" i="4"/>
  <c r="L250" i="4"/>
  <c r="K250" i="4"/>
  <c r="J250" i="4"/>
  <c r="H250" i="4"/>
  <c r="G250" i="4"/>
  <c r="F250" i="4"/>
  <c r="B250" i="4"/>
  <c r="U249" i="4"/>
  <c r="T249" i="4"/>
  <c r="S249" i="4"/>
  <c r="R249" i="4"/>
  <c r="Q249" i="4"/>
  <c r="M249" i="4"/>
  <c r="L249" i="4"/>
  <c r="K249" i="4"/>
  <c r="J249" i="4"/>
  <c r="H249" i="4"/>
  <c r="G249" i="4"/>
  <c r="V249" i="4" s="1"/>
  <c r="F249" i="4"/>
  <c r="B249" i="4"/>
  <c r="U248" i="4"/>
  <c r="T248" i="4"/>
  <c r="S248" i="4"/>
  <c r="R248" i="4"/>
  <c r="Q248" i="4"/>
  <c r="M248" i="4"/>
  <c r="L248" i="4"/>
  <c r="K248" i="4"/>
  <c r="J248" i="4"/>
  <c r="H248" i="4"/>
  <c r="G248" i="4"/>
  <c r="V248" i="4" s="1"/>
  <c r="F248" i="4"/>
  <c r="B248" i="4"/>
  <c r="U247" i="4"/>
  <c r="T247" i="4"/>
  <c r="S247" i="4"/>
  <c r="R247" i="4"/>
  <c r="Q247" i="4"/>
  <c r="M247" i="4"/>
  <c r="L247" i="4"/>
  <c r="K247" i="4"/>
  <c r="J247" i="4"/>
  <c r="H247" i="4"/>
  <c r="G247" i="4"/>
  <c r="V247" i="4" s="1"/>
  <c r="F247" i="4"/>
  <c r="B247" i="4"/>
  <c r="V246" i="4"/>
  <c r="U246" i="4"/>
  <c r="T246" i="4"/>
  <c r="S246" i="4"/>
  <c r="R246" i="4"/>
  <c r="Q246" i="4"/>
  <c r="M246" i="4"/>
  <c r="L246" i="4"/>
  <c r="K246" i="4"/>
  <c r="J246" i="4"/>
  <c r="N246" i="4" s="1"/>
  <c r="H246" i="4"/>
  <c r="G246" i="4"/>
  <c r="F246" i="4"/>
  <c r="B246" i="4"/>
  <c r="U245" i="4"/>
  <c r="T245" i="4"/>
  <c r="S245" i="4"/>
  <c r="R245" i="4"/>
  <c r="Q245" i="4"/>
  <c r="M245" i="4"/>
  <c r="L245" i="4"/>
  <c r="K245" i="4"/>
  <c r="J245" i="4"/>
  <c r="H245" i="4"/>
  <c r="G245" i="4"/>
  <c r="F245" i="4"/>
  <c r="B245" i="4"/>
  <c r="U244" i="4"/>
  <c r="T244" i="4"/>
  <c r="S244" i="4"/>
  <c r="R244" i="4"/>
  <c r="Q244" i="4"/>
  <c r="M244" i="4"/>
  <c r="L244" i="4"/>
  <c r="K244" i="4"/>
  <c r="J244" i="4"/>
  <c r="H244" i="4"/>
  <c r="G244" i="4"/>
  <c r="F244" i="4"/>
  <c r="B244" i="4"/>
  <c r="U243" i="4"/>
  <c r="T243" i="4"/>
  <c r="S243" i="4"/>
  <c r="R243" i="4"/>
  <c r="Q243" i="4"/>
  <c r="N243" i="4"/>
  <c r="M243" i="4"/>
  <c r="L243" i="4"/>
  <c r="K243" i="4"/>
  <c r="J243" i="4"/>
  <c r="H243" i="4"/>
  <c r="G243" i="4"/>
  <c r="F243" i="4"/>
  <c r="B243" i="4"/>
  <c r="U242" i="4"/>
  <c r="T242" i="4"/>
  <c r="S242" i="4"/>
  <c r="R242" i="4"/>
  <c r="Q242" i="4"/>
  <c r="M242" i="4"/>
  <c r="L242" i="4"/>
  <c r="K242" i="4"/>
  <c r="J242" i="4"/>
  <c r="H242" i="4"/>
  <c r="G242" i="4"/>
  <c r="N242" i="4" s="1"/>
  <c r="F242" i="4"/>
  <c r="B242" i="4"/>
  <c r="U241" i="4"/>
  <c r="T241" i="4"/>
  <c r="S241" i="4"/>
  <c r="R241" i="4"/>
  <c r="Q241" i="4"/>
  <c r="M241" i="4"/>
  <c r="L241" i="4"/>
  <c r="K241" i="4"/>
  <c r="J241" i="4"/>
  <c r="H241" i="4"/>
  <c r="G241" i="4"/>
  <c r="N241" i="4" s="1"/>
  <c r="F241" i="4"/>
  <c r="B241" i="4"/>
  <c r="V240" i="4"/>
  <c r="U240" i="4"/>
  <c r="T240" i="4"/>
  <c r="S240" i="4"/>
  <c r="R240" i="4"/>
  <c r="Q240" i="4"/>
  <c r="N240" i="4"/>
  <c r="M240" i="4"/>
  <c r="L240" i="4"/>
  <c r="K240" i="4"/>
  <c r="J240" i="4"/>
  <c r="H240" i="4"/>
  <c r="G240" i="4"/>
  <c r="F240" i="4"/>
  <c r="B240" i="4"/>
  <c r="U239" i="4"/>
  <c r="T239" i="4"/>
  <c r="S239" i="4"/>
  <c r="R239" i="4"/>
  <c r="Q239" i="4"/>
  <c r="M239" i="4"/>
  <c r="L239" i="4"/>
  <c r="K239" i="4"/>
  <c r="J239" i="4"/>
  <c r="H239" i="4"/>
  <c r="G239" i="4"/>
  <c r="V239" i="4" s="1"/>
  <c r="F239" i="4"/>
  <c r="B239" i="4"/>
  <c r="U238" i="4"/>
  <c r="T238" i="4"/>
  <c r="S238" i="4"/>
  <c r="R238" i="4"/>
  <c r="Q238" i="4"/>
  <c r="M238" i="4"/>
  <c r="L238" i="4"/>
  <c r="K238" i="4"/>
  <c r="J238" i="4"/>
  <c r="N238" i="4" s="1"/>
  <c r="H238" i="4"/>
  <c r="G238" i="4"/>
  <c r="V238" i="4" s="1"/>
  <c r="F238" i="4"/>
  <c r="B238" i="4"/>
  <c r="U237" i="4"/>
  <c r="T237" i="4"/>
  <c r="S237" i="4"/>
  <c r="R237" i="4"/>
  <c r="Q237" i="4"/>
  <c r="M237" i="4"/>
  <c r="L237" i="4"/>
  <c r="K237" i="4"/>
  <c r="J237" i="4"/>
  <c r="H237" i="4"/>
  <c r="G237" i="4"/>
  <c r="F237" i="4"/>
  <c r="B237" i="4"/>
  <c r="U236" i="4"/>
  <c r="T236" i="4"/>
  <c r="S236" i="4"/>
  <c r="R236" i="4"/>
  <c r="Q236" i="4"/>
  <c r="M236" i="4"/>
  <c r="L236" i="4"/>
  <c r="K236" i="4"/>
  <c r="J236" i="4"/>
  <c r="H236" i="4"/>
  <c r="G236" i="4"/>
  <c r="F236" i="4"/>
  <c r="B236" i="4"/>
  <c r="U235" i="4"/>
  <c r="T235" i="4"/>
  <c r="S235" i="4"/>
  <c r="R235" i="4"/>
  <c r="Q235" i="4"/>
  <c r="N235" i="4"/>
  <c r="M235" i="4"/>
  <c r="L235" i="4"/>
  <c r="K235" i="4"/>
  <c r="J235" i="4"/>
  <c r="H235" i="4"/>
  <c r="G235" i="4"/>
  <c r="F235" i="4"/>
  <c r="B235" i="4"/>
  <c r="U234" i="4"/>
  <c r="T234" i="4"/>
  <c r="S234" i="4"/>
  <c r="R234" i="4"/>
  <c r="Q234" i="4"/>
  <c r="M234" i="4"/>
  <c r="L234" i="4"/>
  <c r="K234" i="4"/>
  <c r="J234" i="4"/>
  <c r="H234" i="4"/>
  <c r="G234" i="4"/>
  <c r="N234" i="4" s="1"/>
  <c r="F234" i="4"/>
  <c r="B234" i="4"/>
  <c r="U233" i="4"/>
  <c r="T233" i="4"/>
  <c r="S233" i="4"/>
  <c r="R233" i="4"/>
  <c r="Q233" i="4"/>
  <c r="M233" i="4"/>
  <c r="L233" i="4"/>
  <c r="K233" i="4"/>
  <c r="J233" i="4"/>
  <c r="H233" i="4"/>
  <c r="G233" i="4"/>
  <c r="N233" i="4" s="1"/>
  <c r="F233" i="4"/>
  <c r="B233" i="4"/>
  <c r="U232" i="4"/>
  <c r="T232" i="4"/>
  <c r="S232" i="4"/>
  <c r="R232" i="4"/>
  <c r="Q232" i="4"/>
  <c r="M232" i="4"/>
  <c r="L232" i="4"/>
  <c r="K232" i="4"/>
  <c r="J232" i="4"/>
  <c r="H232" i="4"/>
  <c r="G232" i="4"/>
  <c r="F232" i="4"/>
  <c r="B232" i="4"/>
  <c r="U231" i="4"/>
  <c r="T231" i="4"/>
  <c r="S231" i="4"/>
  <c r="R231" i="4"/>
  <c r="Q231" i="4"/>
  <c r="M231" i="4"/>
  <c r="L231" i="4"/>
  <c r="K231" i="4"/>
  <c r="J231" i="4"/>
  <c r="H231" i="4"/>
  <c r="G231" i="4"/>
  <c r="V231" i="4" s="1"/>
  <c r="F231" i="4"/>
  <c r="B231" i="4"/>
  <c r="U230" i="4"/>
  <c r="T230" i="4"/>
  <c r="S230" i="4"/>
  <c r="R230" i="4"/>
  <c r="Q230" i="4"/>
  <c r="M230" i="4"/>
  <c r="L230" i="4"/>
  <c r="K230" i="4"/>
  <c r="J230" i="4"/>
  <c r="N230" i="4" s="1"/>
  <c r="H230" i="4"/>
  <c r="G230" i="4"/>
  <c r="F230" i="4"/>
  <c r="B230" i="4"/>
  <c r="U229" i="4"/>
  <c r="T229" i="4"/>
  <c r="S229" i="4"/>
  <c r="R229" i="4"/>
  <c r="Q229" i="4"/>
  <c r="M229" i="4"/>
  <c r="L229" i="4"/>
  <c r="K229" i="4"/>
  <c r="J229" i="4"/>
  <c r="H229" i="4"/>
  <c r="G229" i="4"/>
  <c r="F229" i="4"/>
  <c r="B229" i="4"/>
  <c r="U228" i="4"/>
  <c r="T228" i="4"/>
  <c r="S228" i="4"/>
  <c r="R228" i="4"/>
  <c r="Q228" i="4"/>
  <c r="M228" i="4"/>
  <c r="L228" i="4"/>
  <c r="K228" i="4"/>
  <c r="J228" i="4"/>
  <c r="H228" i="4"/>
  <c r="G228" i="4"/>
  <c r="F228" i="4"/>
  <c r="B228" i="4"/>
  <c r="U227" i="4"/>
  <c r="T227" i="4"/>
  <c r="S227" i="4"/>
  <c r="R227" i="4"/>
  <c r="Q227" i="4"/>
  <c r="M227" i="4"/>
  <c r="L227" i="4"/>
  <c r="K227" i="4"/>
  <c r="J227" i="4"/>
  <c r="H227" i="4"/>
  <c r="G227" i="4"/>
  <c r="N227" i="4" s="1"/>
  <c r="F227" i="4"/>
  <c r="B227" i="4"/>
  <c r="U226" i="4"/>
  <c r="T226" i="4"/>
  <c r="S226" i="4"/>
  <c r="R226" i="4"/>
  <c r="Q226" i="4"/>
  <c r="M226" i="4"/>
  <c r="L226" i="4"/>
  <c r="K226" i="4"/>
  <c r="J226" i="4"/>
  <c r="H226" i="4"/>
  <c r="G226" i="4"/>
  <c r="N226" i="4" s="1"/>
  <c r="F226" i="4"/>
  <c r="B226" i="4"/>
  <c r="U225" i="4"/>
  <c r="T225" i="4"/>
  <c r="S225" i="4"/>
  <c r="R225" i="4"/>
  <c r="Q225" i="4"/>
  <c r="M225" i="4"/>
  <c r="L225" i="4"/>
  <c r="K225" i="4"/>
  <c r="J225" i="4"/>
  <c r="H225" i="4"/>
  <c r="G225" i="4"/>
  <c r="N225" i="4" s="1"/>
  <c r="F225" i="4"/>
  <c r="B225" i="4"/>
  <c r="V224" i="4"/>
  <c r="U224" i="4"/>
  <c r="T224" i="4"/>
  <c r="S224" i="4"/>
  <c r="R224" i="4"/>
  <c r="Q224" i="4"/>
  <c r="M224" i="4"/>
  <c r="L224" i="4"/>
  <c r="K224" i="4"/>
  <c r="N224" i="4" s="1"/>
  <c r="J224" i="4"/>
  <c r="H224" i="4"/>
  <c r="G224" i="4"/>
  <c r="F224" i="4"/>
  <c r="B224" i="4"/>
  <c r="V223" i="4"/>
  <c r="U223" i="4"/>
  <c r="T223" i="4"/>
  <c r="S223" i="4"/>
  <c r="R223" i="4"/>
  <c r="Q223" i="4"/>
  <c r="M223" i="4"/>
  <c r="L223" i="4"/>
  <c r="K223" i="4"/>
  <c r="J223" i="4"/>
  <c r="H223" i="4"/>
  <c r="G223" i="4"/>
  <c r="F223" i="4"/>
  <c r="B223" i="4"/>
  <c r="U222" i="4"/>
  <c r="T222" i="4"/>
  <c r="S222" i="4"/>
  <c r="R222" i="4"/>
  <c r="Q222" i="4"/>
  <c r="M222" i="4"/>
  <c r="L222" i="4"/>
  <c r="K222" i="4"/>
  <c r="J222" i="4"/>
  <c r="H222" i="4"/>
  <c r="G222" i="4"/>
  <c r="F222" i="4"/>
  <c r="B222" i="4"/>
  <c r="U221" i="4"/>
  <c r="T221" i="4"/>
  <c r="S221" i="4"/>
  <c r="R221" i="4"/>
  <c r="Q221" i="4"/>
  <c r="M221" i="4"/>
  <c r="L221" i="4"/>
  <c r="K221" i="4"/>
  <c r="J221" i="4"/>
  <c r="N221" i="4" s="1"/>
  <c r="H221" i="4"/>
  <c r="G221" i="4"/>
  <c r="F221" i="4"/>
  <c r="B221" i="4"/>
  <c r="U220" i="4"/>
  <c r="T220" i="4"/>
  <c r="S220" i="4"/>
  <c r="R220" i="4"/>
  <c r="Q220" i="4"/>
  <c r="M220" i="4"/>
  <c r="L220" i="4"/>
  <c r="K220" i="4"/>
  <c r="J220" i="4"/>
  <c r="H220" i="4"/>
  <c r="G220" i="4"/>
  <c r="F220" i="4"/>
  <c r="B220" i="4"/>
  <c r="U219" i="4"/>
  <c r="T219" i="4"/>
  <c r="S219" i="4"/>
  <c r="R219" i="4"/>
  <c r="Q219" i="4"/>
  <c r="N219" i="4"/>
  <c r="M219" i="4"/>
  <c r="L219" i="4"/>
  <c r="K219" i="4"/>
  <c r="J219" i="4"/>
  <c r="H219" i="4"/>
  <c r="G219" i="4"/>
  <c r="F219" i="4"/>
  <c r="B219" i="4"/>
  <c r="U218" i="4"/>
  <c r="T218" i="4"/>
  <c r="S218" i="4"/>
  <c r="R218" i="4"/>
  <c r="Q218" i="4"/>
  <c r="V218" i="4" s="1"/>
  <c r="N218" i="4"/>
  <c r="M218" i="4"/>
  <c r="L218" i="4"/>
  <c r="K218" i="4"/>
  <c r="J218" i="4"/>
  <c r="H218" i="4"/>
  <c r="G218" i="4"/>
  <c r="F218" i="4"/>
  <c r="B218" i="4"/>
  <c r="U217" i="4"/>
  <c r="T217" i="4"/>
  <c r="S217" i="4"/>
  <c r="R217" i="4"/>
  <c r="Q217" i="4"/>
  <c r="M217" i="4"/>
  <c r="L217" i="4"/>
  <c r="K217" i="4"/>
  <c r="J217" i="4"/>
  <c r="H217" i="4"/>
  <c r="G217" i="4"/>
  <c r="N217" i="4" s="1"/>
  <c r="F217" i="4"/>
  <c r="B217" i="4"/>
  <c r="U216" i="4"/>
  <c r="T216" i="4"/>
  <c r="S216" i="4"/>
  <c r="R216" i="4"/>
  <c r="Q216" i="4"/>
  <c r="M216" i="4"/>
  <c r="L216" i="4"/>
  <c r="K216" i="4"/>
  <c r="J216" i="4"/>
  <c r="H216" i="4"/>
  <c r="G216" i="4"/>
  <c r="V216" i="4" s="1"/>
  <c r="F216" i="4"/>
  <c r="B216" i="4"/>
  <c r="U215" i="4"/>
  <c r="T215" i="4"/>
  <c r="S215" i="4"/>
  <c r="R215" i="4"/>
  <c r="Q215" i="4"/>
  <c r="M215" i="4"/>
  <c r="L215" i="4"/>
  <c r="K215" i="4"/>
  <c r="J215" i="4"/>
  <c r="H215" i="4"/>
  <c r="G215" i="4"/>
  <c r="V215" i="4" s="1"/>
  <c r="F215" i="4"/>
  <c r="B215" i="4"/>
  <c r="U214" i="4"/>
  <c r="T214" i="4"/>
  <c r="S214" i="4"/>
  <c r="R214" i="4"/>
  <c r="Q214" i="4"/>
  <c r="M214" i="4"/>
  <c r="L214" i="4"/>
  <c r="K214" i="4"/>
  <c r="J214" i="4"/>
  <c r="N214" i="4" s="1"/>
  <c r="H214" i="4"/>
  <c r="G214" i="4"/>
  <c r="F214" i="4"/>
  <c r="B214" i="4"/>
  <c r="U213" i="4"/>
  <c r="T213" i="4"/>
  <c r="S213" i="4"/>
  <c r="R213" i="4"/>
  <c r="Q213" i="4"/>
  <c r="M213" i="4"/>
  <c r="L213" i="4"/>
  <c r="K213" i="4"/>
  <c r="J213" i="4"/>
  <c r="H213" i="4"/>
  <c r="G213" i="4"/>
  <c r="F213" i="4"/>
  <c r="B213" i="4"/>
  <c r="U212" i="4"/>
  <c r="T212" i="4"/>
  <c r="S212" i="4"/>
  <c r="R212" i="4"/>
  <c r="Q212" i="4"/>
  <c r="M212" i="4"/>
  <c r="L212" i="4"/>
  <c r="K212" i="4"/>
  <c r="J212" i="4"/>
  <c r="H212" i="4"/>
  <c r="G212" i="4"/>
  <c r="F212" i="4"/>
  <c r="B212" i="4"/>
  <c r="U211" i="4"/>
  <c r="T211" i="4"/>
  <c r="S211" i="4"/>
  <c r="R211" i="4"/>
  <c r="Q211" i="4"/>
  <c r="V211" i="4" s="1"/>
  <c r="N211" i="4"/>
  <c r="M211" i="4"/>
  <c r="L211" i="4"/>
  <c r="K211" i="4"/>
  <c r="J211" i="4"/>
  <c r="H211" i="4"/>
  <c r="G211" i="4"/>
  <c r="F211" i="4"/>
  <c r="B211" i="4"/>
  <c r="U210" i="4"/>
  <c r="T210" i="4"/>
  <c r="S210" i="4"/>
  <c r="R210" i="4"/>
  <c r="Q210" i="4"/>
  <c r="M210" i="4"/>
  <c r="L210" i="4"/>
  <c r="K210" i="4"/>
  <c r="J210" i="4"/>
  <c r="H210" i="4"/>
  <c r="G210" i="4"/>
  <c r="N210" i="4" s="1"/>
  <c r="F210" i="4"/>
  <c r="B210" i="4"/>
  <c r="U209" i="4"/>
  <c r="T209" i="4"/>
  <c r="S209" i="4"/>
  <c r="R209" i="4"/>
  <c r="Q209" i="4"/>
  <c r="M209" i="4"/>
  <c r="L209" i="4"/>
  <c r="K209" i="4"/>
  <c r="J209" i="4"/>
  <c r="H209" i="4"/>
  <c r="G209" i="4"/>
  <c r="N209" i="4" s="1"/>
  <c r="F209" i="4"/>
  <c r="B209" i="4"/>
  <c r="U208" i="4"/>
  <c r="T208" i="4"/>
  <c r="S208" i="4"/>
  <c r="R208" i="4"/>
  <c r="Q208" i="4"/>
  <c r="M208" i="4"/>
  <c r="L208" i="4"/>
  <c r="K208" i="4"/>
  <c r="J208" i="4"/>
  <c r="H208" i="4"/>
  <c r="G208" i="4"/>
  <c r="V208" i="4" s="1"/>
  <c r="F208" i="4"/>
  <c r="B208" i="4"/>
  <c r="U207" i="4"/>
  <c r="T207" i="4"/>
  <c r="S207" i="4"/>
  <c r="R207" i="4"/>
  <c r="Q207" i="4"/>
  <c r="M207" i="4"/>
  <c r="L207" i="4"/>
  <c r="K207" i="4"/>
  <c r="J207" i="4"/>
  <c r="N207" i="4" s="1"/>
  <c r="H207" i="4"/>
  <c r="G207" i="4"/>
  <c r="V207" i="4" s="1"/>
  <c r="F207" i="4"/>
  <c r="B207" i="4"/>
  <c r="U206" i="4"/>
  <c r="T206" i="4"/>
  <c r="S206" i="4"/>
  <c r="R206" i="4"/>
  <c r="Q206" i="4"/>
  <c r="M206" i="4"/>
  <c r="L206" i="4"/>
  <c r="K206" i="4"/>
  <c r="J206" i="4"/>
  <c r="H206" i="4"/>
  <c r="G206" i="4"/>
  <c r="V206" i="4" s="1"/>
  <c r="F206" i="4"/>
  <c r="B206" i="4"/>
  <c r="U205" i="4"/>
  <c r="T205" i="4"/>
  <c r="S205" i="4"/>
  <c r="R205" i="4"/>
  <c r="Q205" i="4"/>
  <c r="M205" i="4"/>
  <c r="L205" i="4"/>
  <c r="K205" i="4"/>
  <c r="J205" i="4"/>
  <c r="H205" i="4"/>
  <c r="G205" i="4"/>
  <c r="F205" i="4"/>
  <c r="B205" i="4"/>
  <c r="U204" i="4"/>
  <c r="T204" i="4"/>
  <c r="S204" i="4"/>
  <c r="R204" i="4"/>
  <c r="Q204" i="4"/>
  <c r="M204" i="4"/>
  <c r="L204" i="4"/>
  <c r="K204" i="4"/>
  <c r="J204" i="4"/>
  <c r="H204" i="4"/>
  <c r="G204" i="4"/>
  <c r="F204" i="4"/>
  <c r="B204" i="4"/>
  <c r="U203" i="4"/>
  <c r="T203" i="4"/>
  <c r="S203" i="4"/>
  <c r="R203" i="4"/>
  <c r="Q203" i="4"/>
  <c r="M203" i="4"/>
  <c r="L203" i="4"/>
  <c r="K203" i="4"/>
  <c r="J203" i="4"/>
  <c r="H203" i="4"/>
  <c r="G203" i="4"/>
  <c r="N203" i="4" s="1"/>
  <c r="F203" i="4"/>
  <c r="B203" i="4"/>
  <c r="U202" i="4"/>
  <c r="T202" i="4"/>
  <c r="S202" i="4"/>
  <c r="R202" i="4"/>
  <c r="Q202" i="4"/>
  <c r="M202" i="4"/>
  <c r="L202" i="4"/>
  <c r="K202" i="4"/>
  <c r="J202" i="4"/>
  <c r="H202" i="4"/>
  <c r="G202" i="4"/>
  <c r="N202" i="4" s="1"/>
  <c r="F202" i="4"/>
  <c r="B202" i="4"/>
  <c r="U201" i="4"/>
  <c r="T201" i="4"/>
  <c r="S201" i="4"/>
  <c r="R201" i="4"/>
  <c r="Q201" i="4"/>
  <c r="M201" i="4"/>
  <c r="L201" i="4"/>
  <c r="K201" i="4"/>
  <c r="J201" i="4"/>
  <c r="H201" i="4"/>
  <c r="G201" i="4"/>
  <c r="N201" i="4" s="1"/>
  <c r="F201" i="4"/>
  <c r="B201" i="4"/>
  <c r="V200" i="4"/>
  <c r="U200" i="4"/>
  <c r="T200" i="4"/>
  <c r="S200" i="4"/>
  <c r="R200" i="4"/>
  <c r="Q200" i="4"/>
  <c r="M200" i="4"/>
  <c r="L200" i="4"/>
  <c r="K200" i="4"/>
  <c r="J200" i="4"/>
  <c r="H200" i="4"/>
  <c r="G200" i="4"/>
  <c r="N200" i="4" s="1"/>
  <c r="F200" i="4"/>
  <c r="B200" i="4"/>
  <c r="U199" i="4"/>
  <c r="T199" i="4"/>
  <c r="S199" i="4"/>
  <c r="R199" i="4"/>
  <c r="Q199" i="4"/>
  <c r="M199" i="4"/>
  <c r="L199" i="4"/>
  <c r="K199" i="4"/>
  <c r="J199" i="4"/>
  <c r="H199" i="4"/>
  <c r="G199" i="4"/>
  <c r="V199" i="4" s="1"/>
  <c r="F199" i="4"/>
  <c r="B199" i="4"/>
  <c r="U198" i="4"/>
  <c r="T198" i="4"/>
  <c r="S198" i="4"/>
  <c r="R198" i="4"/>
  <c r="Q198" i="4"/>
  <c r="M198" i="4"/>
  <c r="L198" i="4"/>
  <c r="K198" i="4"/>
  <c r="J198" i="4"/>
  <c r="N198" i="4" s="1"/>
  <c r="H198" i="4"/>
  <c r="G198" i="4"/>
  <c r="F198" i="4"/>
  <c r="B198" i="4"/>
  <c r="U197" i="4"/>
  <c r="T197" i="4"/>
  <c r="S197" i="4"/>
  <c r="R197" i="4"/>
  <c r="Q197" i="4"/>
  <c r="M197" i="4"/>
  <c r="L197" i="4"/>
  <c r="K197" i="4"/>
  <c r="J197" i="4"/>
  <c r="H197" i="4"/>
  <c r="G197" i="4"/>
  <c r="F197" i="4"/>
  <c r="B197" i="4"/>
  <c r="U196" i="4"/>
  <c r="T196" i="4"/>
  <c r="S196" i="4"/>
  <c r="R196" i="4"/>
  <c r="Q196" i="4"/>
  <c r="M196" i="4"/>
  <c r="L196" i="4"/>
  <c r="K196" i="4"/>
  <c r="J196" i="4"/>
  <c r="H196" i="4"/>
  <c r="G196" i="4"/>
  <c r="F196" i="4"/>
  <c r="B196" i="4"/>
  <c r="U195" i="4"/>
  <c r="T195" i="4"/>
  <c r="S195" i="4"/>
  <c r="R195" i="4"/>
  <c r="Q195" i="4"/>
  <c r="N195" i="4"/>
  <c r="M195" i="4"/>
  <c r="L195" i="4"/>
  <c r="K195" i="4"/>
  <c r="J195" i="4"/>
  <c r="H195" i="4"/>
  <c r="G195" i="4"/>
  <c r="F195" i="4"/>
  <c r="B195" i="4"/>
  <c r="U194" i="4"/>
  <c r="T194" i="4"/>
  <c r="S194" i="4"/>
  <c r="R194" i="4"/>
  <c r="Q194" i="4"/>
  <c r="M194" i="4"/>
  <c r="L194" i="4"/>
  <c r="K194" i="4"/>
  <c r="J194" i="4"/>
  <c r="H194" i="4"/>
  <c r="G194" i="4"/>
  <c r="N194" i="4" s="1"/>
  <c r="F194" i="4"/>
  <c r="B194" i="4"/>
  <c r="U193" i="4"/>
  <c r="T193" i="4"/>
  <c r="S193" i="4"/>
  <c r="R193" i="4"/>
  <c r="Q193" i="4"/>
  <c r="V193" i="4" s="1"/>
  <c r="M193" i="4"/>
  <c r="L193" i="4"/>
  <c r="K193" i="4"/>
  <c r="J193" i="4"/>
  <c r="H193" i="4"/>
  <c r="G193" i="4"/>
  <c r="N193" i="4" s="1"/>
  <c r="F193" i="4"/>
  <c r="B193" i="4"/>
  <c r="V192" i="4"/>
  <c r="U192" i="4"/>
  <c r="T192" i="4"/>
  <c r="S192" i="4"/>
  <c r="R192" i="4"/>
  <c r="Q192" i="4"/>
  <c r="M192" i="4"/>
  <c r="L192" i="4"/>
  <c r="K192" i="4"/>
  <c r="N192" i="4" s="1"/>
  <c r="J192" i="4"/>
  <c r="H192" i="4"/>
  <c r="G192" i="4"/>
  <c r="F192" i="4"/>
  <c r="B192" i="4"/>
  <c r="U191" i="4"/>
  <c r="T191" i="4"/>
  <c r="S191" i="4"/>
  <c r="R191" i="4"/>
  <c r="Q191" i="4"/>
  <c r="M191" i="4"/>
  <c r="L191" i="4"/>
  <c r="K191" i="4"/>
  <c r="J191" i="4"/>
  <c r="H191" i="4"/>
  <c r="G191" i="4"/>
  <c r="V191" i="4" s="1"/>
  <c r="F191" i="4"/>
  <c r="B191" i="4"/>
  <c r="U190" i="4"/>
  <c r="T190" i="4"/>
  <c r="S190" i="4"/>
  <c r="R190" i="4"/>
  <c r="Q190" i="4"/>
  <c r="M190" i="4"/>
  <c r="L190" i="4"/>
  <c r="K190" i="4"/>
  <c r="J190" i="4"/>
  <c r="H190" i="4"/>
  <c r="G190" i="4"/>
  <c r="F190" i="4"/>
  <c r="B190" i="4"/>
  <c r="U189" i="4"/>
  <c r="T189" i="4"/>
  <c r="S189" i="4"/>
  <c r="R189" i="4"/>
  <c r="Q189" i="4"/>
  <c r="M189" i="4"/>
  <c r="L189" i="4"/>
  <c r="K189" i="4"/>
  <c r="J189" i="4"/>
  <c r="H189" i="4"/>
  <c r="G189" i="4"/>
  <c r="F189" i="4"/>
  <c r="B189" i="4"/>
  <c r="U188" i="4"/>
  <c r="T188" i="4"/>
  <c r="S188" i="4"/>
  <c r="R188" i="4"/>
  <c r="Q188" i="4"/>
  <c r="M188" i="4"/>
  <c r="L188" i="4"/>
  <c r="K188" i="4"/>
  <c r="J188" i="4"/>
  <c r="H188" i="4"/>
  <c r="G188" i="4"/>
  <c r="F188" i="4"/>
  <c r="B188" i="4"/>
  <c r="U187" i="4"/>
  <c r="T187" i="4"/>
  <c r="S187" i="4"/>
  <c r="R187" i="4"/>
  <c r="Q187" i="4"/>
  <c r="N187" i="4"/>
  <c r="M187" i="4"/>
  <c r="L187" i="4"/>
  <c r="K187" i="4"/>
  <c r="J187" i="4"/>
  <c r="H187" i="4"/>
  <c r="G187" i="4"/>
  <c r="F187" i="4"/>
  <c r="B187" i="4"/>
  <c r="U186" i="4"/>
  <c r="T186" i="4"/>
  <c r="S186" i="4"/>
  <c r="R186" i="4"/>
  <c r="Q186" i="4"/>
  <c r="V186" i="4" s="1"/>
  <c r="N186" i="4"/>
  <c r="M186" i="4"/>
  <c r="L186" i="4"/>
  <c r="K186" i="4"/>
  <c r="J186" i="4"/>
  <c r="H186" i="4"/>
  <c r="G186" i="4"/>
  <c r="F186" i="4"/>
  <c r="B186" i="4"/>
  <c r="U185" i="4"/>
  <c r="T185" i="4"/>
  <c r="S185" i="4"/>
  <c r="R185" i="4"/>
  <c r="Q185" i="4"/>
  <c r="M185" i="4"/>
  <c r="L185" i="4"/>
  <c r="K185" i="4"/>
  <c r="J185" i="4"/>
  <c r="H185" i="4"/>
  <c r="G185" i="4"/>
  <c r="F185" i="4"/>
  <c r="B185" i="4"/>
  <c r="U184" i="4"/>
  <c r="T184" i="4"/>
  <c r="S184" i="4"/>
  <c r="R184" i="4"/>
  <c r="Q184" i="4"/>
  <c r="M184" i="4"/>
  <c r="L184" i="4"/>
  <c r="K184" i="4"/>
  <c r="J184" i="4"/>
  <c r="H184" i="4"/>
  <c r="G184" i="4"/>
  <c r="V184" i="4" s="1"/>
  <c r="F184" i="4"/>
  <c r="B184" i="4"/>
  <c r="U183" i="4"/>
  <c r="T183" i="4"/>
  <c r="S183" i="4"/>
  <c r="R183" i="4"/>
  <c r="Q183" i="4"/>
  <c r="M183" i="4"/>
  <c r="L183" i="4"/>
  <c r="K183" i="4"/>
  <c r="J183" i="4"/>
  <c r="N183" i="4" s="1"/>
  <c r="H183" i="4"/>
  <c r="G183" i="4"/>
  <c r="V183" i="4" s="1"/>
  <c r="F183" i="4"/>
  <c r="B183" i="4"/>
  <c r="U182" i="4"/>
  <c r="T182" i="4"/>
  <c r="S182" i="4"/>
  <c r="R182" i="4"/>
  <c r="Q182" i="4"/>
  <c r="M182" i="4"/>
  <c r="L182" i="4"/>
  <c r="K182" i="4"/>
  <c r="J182" i="4"/>
  <c r="H182" i="4"/>
  <c r="G182" i="4"/>
  <c r="F182" i="4"/>
  <c r="B182" i="4"/>
  <c r="U181" i="4"/>
  <c r="T181" i="4"/>
  <c r="S181" i="4"/>
  <c r="R181" i="4"/>
  <c r="Q181" i="4"/>
  <c r="M181" i="4"/>
  <c r="L181" i="4"/>
  <c r="K181" i="4"/>
  <c r="J181" i="4"/>
  <c r="H181" i="4"/>
  <c r="G181" i="4"/>
  <c r="F181" i="4"/>
  <c r="B181" i="4"/>
  <c r="U180" i="4"/>
  <c r="T180" i="4"/>
  <c r="S180" i="4"/>
  <c r="R180" i="4"/>
  <c r="Q180" i="4"/>
  <c r="M180" i="4"/>
  <c r="L180" i="4"/>
  <c r="K180" i="4"/>
  <c r="J180" i="4"/>
  <c r="H180" i="4"/>
  <c r="G180" i="4"/>
  <c r="F180" i="4"/>
  <c r="B180" i="4"/>
  <c r="U179" i="4"/>
  <c r="T179" i="4"/>
  <c r="S179" i="4"/>
  <c r="R179" i="4"/>
  <c r="Q179" i="4"/>
  <c r="M179" i="4"/>
  <c r="L179" i="4"/>
  <c r="K179" i="4"/>
  <c r="J179" i="4"/>
  <c r="H179" i="4"/>
  <c r="G179" i="4"/>
  <c r="N179" i="4" s="1"/>
  <c r="F179" i="4"/>
  <c r="B179" i="4"/>
  <c r="U178" i="4"/>
  <c r="T178" i="4"/>
  <c r="S178" i="4"/>
  <c r="R178" i="4"/>
  <c r="Q178" i="4"/>
  <c r="N178" i="4"/>
  <c r="M178" i="4"/>
  <c r="L178" i="4"/>
  <c r="K178" i="4"/>
  <c r="J178" i="4"/>
  <c r="H178" i="4"/>
  <c r="G178" i="4"/>
  <c r="V178" i="4" s="1"/>
  <c r="F178" i="4"/>
  <c r="B178" i="4"/>
  <c r="U177" i="4"/>
  <c r="T177" i="4"/>
  <c r="S177" i="4"/>
  <c r="R177" i="4"/>
  <c r="Q177" i="4"/>
  <c r="M177" i="4"/>
  <c r="L177" i="4"/>
  <c r="K177" i="4"/>
  <c r="J177" i="4"/>
  <c r="H177" i="4"/>
  <c r="G177" i="4"/>
  <c r="V177" i="4" s="1"/>
  <c r="F177" i="4"/>
  <c r="B177" i="4"/>
  <c r="V176" i="4"/>
  <c r="U176" i="4"/>
  <c r="T176" i="4"/>
  <c r="S176" i="4"/>
  <c r="R176" i="4"/>
  <c r="Q176" i="4"/>
  <c r="M176" i="4"/>
  <c r="L176" i="4"/>
  <c r="K176" i="4"/>
  <c r="N176" i="4" s="1"/>
  <c r="J176" i="4"/>
  <c r="H176" i="4"/>
  <c r="G176" i="4"/>
  <c r="F176" i="4"/>
  <c r="B176" i="4"/>
  <c r="U175" i="4"/>
  <c r="T175" i="4"/>
  <c r="S175" i="4"/>
  <c r="R175" i="4"/>
  <c r="Q175" i="4"/>
  <c r="M175" i="4"/>
  <c r="L175" i="4"/>
  <c r="K175" i="4"/>
  <c r="J175" i="4"/>
  <c r="H175" i="4"/>
  <c r="G175" i="4"/>
  <c r="V175" i="4" s="1"/>
  <c r="F175" i="4"/>
  <c r="B175" i="4"/>
  <c r="U174" i="4"/>
  <c r="T174" i="4"/>
  <c r="S174" i="4"/>
  <c r="R174" i="4"/>
  <c r="Q174" i="4"/>
  <c r="M174" i="4"/>
  <c r="L174" i="4"/>
  <c r="K174" i="4"/>
  <c r="J174" i="4"/>
  <c r="H174" i="4"/>
  <c r="G174" i="4"/>
  <c r="V174" i="4" s="1"/>
  <c r="F174" i="4"/>
  <c r="B174" i="4"/>
  <c r="U173" i="4"/>
  <c r="T173" i="4"/>
  <c r="S173" i="4"/>
  <c r="R173" i="4"/>
  <c r="Q173" i="4"/>
  <c r="M173" i="4"/>
  <c r="L173" i="4"/>
  <c r="K173" i="4"/>
  <c r="J173" i="4"/>
  <c r="H173" i="4"/>
  <c r="G173" i="4"/>
  <c r="F173" i="4"/>
  <c r="B173" i="4"/>
  <c r="U172" i="4"/>
  <c r="T172" i="4"/>
  <c r="S172" i="4"/>
  <c r="R172" i="4"/>
  <c r="Q172" i="4"/>
  <c r="M172" i="4"/>
  <c r="L172" i="4"/>
  <c r="K172" i="4"/>
  <c r="J172" i="4"/>
  <c r="H172" i="4"/>
  <c r="G172" i="4"/>
  <c r="F172" i="4"/>
  <c r="B172" i="4"/>
  <c r="U171" i="4"/>
  <c r="T171" i="4"/>
  <c r="S171" i="4"/>
  <c r="R171" i="4"/>
  <c r="Q171" i="4"/>
  <c r="N171" i="4"/>
  <c r="M171" i="4"/>
  <c r="L171" i="4"/>
  <c r="K171" i="4"/>
  <c r="J171" i="4"/>
  <c r="H171" i="4"/>
  <c r="G171" i="4"/>
  <c r="F171" i="4"/>
  <c r="B171" i="4"/>
  <c r="U170" i="4"/>
  <c r="T170" i="4"/>
  <c r="S170" i="4"/>
  <c r="R170" i="4"/>
  <c r="Q170" i="4"/>
  <c r="M170" i="4"/>
  <c r="L170" i="4"/>
  <c r="K170" i="4"/>
  <c r="J170" i="4"/>
  <c r="H170" i="4"/>
  <c r="G170" i="4"/>
  <c r="F170" i="4"/>
  <c r="B170" i="4"/>
  <c r="U169" i="4"/>
  <c r="T169" i="4"/>
  <c r="S169" i="4"/>
  <c r="R169" i="4"/>
  <c r="Q169" i="4"/>
  <c r="M169" i="4"/>
  <c r="L169" i="4"/>
  <c r="K169" i="4"/>
  <c r="J169" i="4"/>
  <c r="H169" i="4"/>
  <c r="G169" i="4"/>
  <c r="F169" i="4"/>
  <c r="B169" i="4"/>
  <c r="U168" i="4"/>
  <c r="T168" i="4"/>
  <c r="S168" i="4"/>
  <c r="R168" i="4"/>
  <c r="Q168" i="4"/>
  <c r="N168" i="4"/>
  <c r="M168" i="4"/>
  <c r="L168" i="4"/>
  <c r="K168" i="4"/>
  <c r="J168" i="4"/>
  <c r="H168" i="4"/>
  <c r="G168" i="4"/>
  <c r="V168" i="4" s="1"/>
  <c r="F168" i="4"/>
  <c r="B168" i="4"/>
  <c r="U167" i="4"/>
  <c r="T167" i="4"/>
  <c r="S167" i="4"/>
  <c r="R167" i="4"/>
  <c r="Q167" i="4"/>
  <c r="M167" i="4"/>
  <c r="L167" i="4"/>
  <c r="K167" i="4"/>
  <c r="J167" i="4"/>
  <c r="N167" i="4" s="1"/>
  <c r="H167" i="4"/>
  <c r="G167" i="4"/>
  <c r="V167" i="4" s="1"/>
  <c r="F167" i="4"/>
  <c r="B167" i="4"/>
  <c r="U166" i="4"/>
  <c r="T166" i="4"/>
  <c r="S166" i="4"/>
  <c r="R166" i="4"/>
  <c r="Q166" i="4"/>
  <c r="M166" i="4"/>
  <c r="L166" i="4"/>
  <c r="K166" i="4"/>
  <c r="J166" i="4"/>
  <c r="H166" i="4"/>
  <c r="G166" i="4"/>
  <c r="F166" i="4"/>
  <c r="B166" i="4"/>
  <c r="U165" i="4"/>
  <c r="T165" i="4"/>
  <c r="S165" i="4"/>
  <c r="R165" i="4"/>
  <c r="Q165" i="4"/>
  <c r="M165" i="4"/>
  <c r="L165" i="4"/>
  <c r="K165" i="4"/>
  <c r="J165" i="4"/>
  <c r="H165" i="4"/>
  <c r="G165" i="4"/>
  <c r="F165" i="4"/>
  <c r="B165" i="4"/>
  <c r="U164" i="4"/>
  <c r="T164" i="4"/>
  <c r="S164" i="4"/>
  <c r="R164" i="4"/>
  <c r="Q164" i="4"/>
  <c r="V164" i="4" s="1"/>
  <c r="M164" i="4"/>
  <c r="L164" i="4"/>
  <c r="K164" i="4"/>
  <c r="J164" i="4"/>
  <c r="N164" i="4" s="1"/>
  <c r="H164" i="4"/>
  <c r="G164" i="4"/>
  <c r="F164" i="4"/>
  <c r="B164" i="4"/>
  <c r="U163" i="4"/>
  <c r="T163" i="4"/>
  <c r="S163" i="4"/>
  <c r="R163" i="4"/>
  <c r="Q163" i="4"/>
  <c r="M163" i="4"/>
  <c r="L163" i="4"/>
  <c r="K163" i="4"/>
  <c r="J163" i="4"/>
  <c r="H163" i="4"/>
  <c r="G163" i="4"/>
  <c r="N163" i="4" s="1"/>
  <c r="F163" i="4"/>
  <c r="B163" i="4"/>
  <c r="U162" i="4"/>
  <c r="T162" i="4"/>
  <c r="S162" i="4"/>
  <c r="R162" i="4"/>
  <c r="Q162" i="4"/>
  <c r="M162" i="4"/>
  <c r="L162" i="4"/>
  <c r="K162" i="4"/>
  <c r="J162" i="4"/>
  <c r="H162" i="4"/>
  <c r="G162" i="4"/>
  <c r="F162" i="4"/>
  <c r="B162" i="4"/>
  <c r="U161" i="4"/>
  <c r="T161" i="4"/>
  <c r="S161" i="4"/>
  <c r="R161" i="4"/>
  <c r="Q161" i="4"/>
  <c r="V161" i="4" s="1"/>
  <c r="M161" i="4"/>
  <c r="L161" i="4"/>
  <c r="K161" i="4"/>
  <c r="J161" i="4"/>
  <c r="H161" i="4"/>
  <c r="G161" i="4"/>
  <c r="N161" i="4" s="1"/>
  <c r="F161" i="4"/>
  <c r="B161" i="4"/>
  <c r="V160" i="4"/>
  <c r="U160" i="4"/>
  <c r="T160" i="4"/>
  <c r="S160" i="4"/>
  <c r="R160" i="4"/>
  <c r="Q160" i="4"/>
  <c r="M160" i="4"/>
  <c r="L160" i="4"/>
  <c r="K160" i="4"/>
  <c r="N160" i="4" s="1"/>
  <c r="J160" i="4"/>
  <c r="H160" i="4"/>
  <c r="G160" i="4"/>
  <c r="F160" i="4"/>
  <c r="B160" i="4"/>
  <c r="U159" i="4"/>
  <c r="T159" i="4"/>
  <c r="S159" i="4"/>
  <c r="R159" i="4"/>
  <c r="Q159" i="4"/>
  <c r="M159" i="4"/>
  <c r="L159" i="4"/>
  <c r="K159" i="4"/>
  <c r="J159" i="4"/>
  <c r="H159" i="4"/>
  <c r="G159" i="4"/>
  <c r="V159" i="4" s="1"/>
  <c r="F159" i="4"/>
  <c r="B159" i="4"/>
  <c r="U158" i="4"/>
  <c r="T158" i="4"/>
  <c r="S158" i="4"/>
  <c r="R158" i="4"/>
  <c r="Q158" i="4"/>
  <c r="M158" i="4"/>
  <c r="L158" i="4"/>
  <c r="K158" i="4"/>
  <c r="J158" i="4"/>
  <c r="N158" i="4" s="1"/>
  <c r="H158" i="4"/>
  <c r="G158" i="4"/>
  <c r="F158" i="4"/>
  <c r="B158" i="4"/>
  <c r="U157" i="4"/>
  <c r="T157" i="4"/>
  <c r="S157" i="4"/>
  <c r="R157" i="4"/>
  <c r="Q157" i="4"/>
  <c r="M157" i="4"/>
  <c r="L157" i="4"/>
  <c r="K157" i="4"/>
  <c r="J157" i="4"/>
  <c r="H157" i="4"/>
  <c r="G157" i="4"/>
  <c r="F157" i="4"/>
  <c r="B157" i="4"/>
  <c r="U156" i="4"/>
  <c r="T156" i="4"/>
  <c r="S156" i="4"/>
  <c r="R156" i="4"/>
  <c r="Q156" i="4"/>
  <c r="M156" i="4"/>
  <c r="L156" i="4"/>
  <c r="K156" i="4"/>
  <c r="J156" i="4"/>
  <c r="H156" i="4"/>
  <c r="G156" i="4"/>
  <c r="F156" i="4"/>
  <c r="B156" i="4"/>
  <c r="U155" i="4"/>
  <c r="T155" i="4"/>
  <c r="S155" i="4"/>
  <c r="R155" i="4"/>
  <c r="Q155" i="4"/>
  <c r="N155" i="4"/>
  <c r="M155" i="4"/>
  <c r="L155" i="4"/>
  <c r="K155" i="4"/>
  <c r="J155" i="4"/>
  <c r="H155" i="4"/>
  <c r="G155" i="4"/>
  <c r="F155" i="4"/>
  <c r="B155" i="4"/>
  <c r="U154" i="4"/>
  <c r="T154" i="4"/>
  <c r="S154" i="4"/>
  <c r="R154" i="4"/>
  <c r="Q154" i="4"/>
  <c r="M154" i="4"/>
  <c r="L154" i="4"/>
  <c r="K154" i="4"/>
  <c r="J154" i="4"/>
  <c r="H154" i="4"/>
  <c r="G154" i="4"/>
  <c r="V154" i="4" s="1"/>
  <c r="F154" i="4"/>
  <c r="B154" i="4"/>
  <c r="U153" i="4"/>
  <c r="T153" i="4"/>
  <c r="S153" i="4"/>
  <c r="R153" i="4"/>
  <c r="Q153" i="4"/>
  <c r="V153" i="4" s="1"/>
  <c r="M153" i="4"/>
  <c r="L153" i="4"/>
  <c r="K153" i="4"/>
  <c r="J153" i="4"/>
  <c r="H153" i="4"/>
  <c r="G153" i="4"/>
  <c r="N153" i="4" s="1"/>
  <c r="F153" i="4"/>
  <c r="B153" i="4"/>
  <c r="V152" i="4"/>
  <c r="U152" i="4"/>
  <c r="T152" i="4"/>
  <c r="S152" i="4"/>
  <c r="R152" i="4"/>
  <c r="Q152" i="4"/>
  <c r="M152" i="4"/>
  <c r="L152" i="4"/>
  <c r="K152" i="4"/>
  <c r="N152" i="4" s="1"/>
  <c r="J152" i="4"/>
  <c r="H152" i="4"/>
  <c r="G152" i="4"/>
  <c r="F152" i="4"/>
  <c r="B152" i="4"/>
  <c r="U151" i="4"/>
  <c r="T151" i="4"/>
  <c r="S151" i="4"/>
  <c r="R151" i="4"/>
  <c r="Q151" i="4"/>
  <c r="M151" i="4"/>
  <c r="L151" i="4"/>
  <c r="K151" i="4"/>
  <c r="J151" i="4"/>
  <c r="H151" i="4"/>
  <c r="G151" i="4"/>
  <c r="F151" i="4"/>
  <c r="B151" i="4"/>
  <c r="U150" i="4"/>
  <c r="T150" i="4"/>
  <c r="S150" i="4"/>
  <c r="R150" i="4"/>
  <c r="Q150" i="4"/>
  <c r="M150" i="4"/>
  <c r="L150" i="4"/>
  <c r="K150" i="4"/>
  <c r="J150" i="4"/>
  <c r="H150" i="4"/>
  <c r="G150" i="4"/>
  <c r="F150" i="4"/>
  <c r="B150" i="4"/>
  <c r="U149" i="4"/>
  <c r="T149" i="4"/>
  <c r="S149" i="4"/>
  <c r="R149" i="4"/>
  <c r="Q149" i="4"/>
  <c r="M149" i="4"/>
  <c r="L149" i="4"/>
  <c r="K149" i="4"/>
  <c r="J149" i="4"/>
  <c r="H149" i="4"/>
  <c r="G149" i="4"/>
  <c r="F149" i="4"/>
  <c r="B149" i="4"/>
  <c r="U148" i="4"/>
  <c r="T148" i="4"/>
  <c r="S148" i="4"/>
  <c r="R148" i="4"/>
  <c r="Q148" i="4"/>
  <c r="M148" i="4"/>
  <c r="L148" i="4"/>
  <c r="K148" i="4"/>
  <c r="J148" i="4"/>
  <c r="H148" i="4"/>
  <c r="G148" i="4"/>
  <c r="F148" i="4"/>
  <c r="B148" i="4"/>
  <c r="U147" i="4"/>
  <c r="T147" i="4"/>
  <c r="S147" i="4"/>
  <c r="R147" i="4"/>
  <c r="Q147" i="4"/>
  <c r="N147" i="4"/>
  <c r="M147" i="4"/>
  <c r="L147" i="4"/>
  <c r="K147" i="4"/>
  <c r="J147" i="4"/>
  <c r="H147" i="4"/>
  <c r="G147" i="4"/>
  <c r="F147" i="4"/>
  <c r="B147" i="4"/>
  <c r="U146" i="4"/>
  <c r="T146" i="4"/>
  <c r="S146" i="4"/>
  <c r="R146" i="4"/>
  <c r="Q146" i="4"/>
  <c r="N146" i="4"/>
  <c r="M146" i="4"/>
  <c r="L146" i="4"/>
  <c r="K146" i="4"/>
  <c r="J146" i="4"/>
  <c r="H146" i="4"/>
  <c r="G146" i="4"/>
  <c r="V146" i="4" s="1"/>
  <c r="F146" i="4"/>
  <c r="B146" i="4"/>
  <c r="U145" i="4"/>
  <c r="T145" i="4"/>
  <c r="S145" i="4"/>
  <c r="R145" i="4"/>
  <c r="Q145" i="4"/>
  <c r="M145" i="4"/>
  <c r="L145" i="4"/>
  <c r="K145" i="4"/>
  <c r="J145" i="4"/>
  <c r="H145" i="4"/>
  <c r="G145" i="4"/>
  <c r="N145" i="4" s="1"/>
  <c r="F145" i="4"/>
  <c r="B145" i="4"/>
  <c r="U144" i="4"/>
  <c r="T144" i="4"/>
  <c r="S144" i="4"/>
  <c r="R144" i="4"/>
  <c r="Q144" i="4"/>
  <c r="M144" i="4"/>
  <c r="L144" i="4"/>
  <c r="K144" i="4"/>
  <c r="J144" i="4"/>
  <c r="H144" i="4"/>
  <c r="G144" i="4"/>
  <c r="V144" i="4" s="1"/>
  <c r="F144" i="4"/>
  <c r="B144" i="4"/>
  <c r="U143" i="4"/>
  <c r="T143" i="4"/>
  <c r="S143" i="4"/>
  <c r="R143" i="4"/>
  <c r="Q143" i="4"/>
  <c r="M143" i="4"/>
  <c r="L143" i="4"/>
  <c r="K143" i="4"/>
  <c r="J143" i="4"/>
  <c r="H143" i="4"/>
  <c r="G143" i="4"/>
  <c r="F143" i="4"/>
  <c r="B143" i="4"/>
  <c r="V142" i="4"/>
  <c r="U142" i="4"/>
  <c r="T142" i="4"/>
  <c r="S142" i="4"/>
  <c r="R142" i="4"/>
  <c r="Q142" i="4"/>
  <c r="M142" i="4"/>
  <c r="L142" i="4"/>
  <c r="K142" i="4"/>
  <c r="J142" i="4"/>
  <c r="N142" i="4" s="1"/>
  <c r="H142" i="4"/>
  <c r="G142" i="4"/>
  <c r="F142" i="4"/>
  <c r="B142" i="4"/>
  <c r="U141" i="4"/>
  <c r="T141" i="4"/>
  <c r="S141" i="4"/>
  <c r="R141" i="4"/>
  <c r="Q141" i="4"/>
  <c r="M141" i="4"/>
  <c r="L141" i="4"/>
  <c r="K141" i="4"/>
  <c r="J141" i="4"/>
  <c r="H141" i="4"/>
  <c r="G141" i="4"/>
  <c r="F141" i="4"/>
  <c r="B141" i="4"/>
  <c r="U140" i="4"/>
  <c r="T140" i="4"/>
  <c r="S140" i="4"/>
  <c r="R140" i="4"/>
  <c r="Q140" i="4"/>
  <c r="M140" i="4"/>
  <c r="L140" i="4"/>
  <c r="K140" i="4"/>
  <c r="J140" i="4"/>
  <c r="H140" i="4"/>
  <c r="G140" i="4"/>
  <c r="F140" i="4"/>
  <c r="B140" i="4"/>
  <c r="U139" i="4"/>
  <c r="T139" i="4"/>
  <c r="S139" i="4"/>
  <c r="R139" i="4"/>
  <c r="Q139" i="4"/>
  <c r="N139" i="4"/>
  <c r="M139" i="4"/>
  <c r="L139" i="4"/>
  <c r="K139" i="4"/>
  <c r="J139" i="4"/>
  <c r="H139" i="4"/>
  <c r="G139" i="4"/>
  <c r="F139" i="4"/>
  <c r="B139" i="4"/>
  <c r="U138" i="4"/>
  <c r="T138" i="4"/>
  <c r="S138" i="4"/>
  <c r="R138" i="4"/>
  <c r="Q138" i="4"/>
  <c r="M138" i="4"/>
  <c r="L138" i="4"/>
  <c r="K138" i="4"/>
  <c r="J138" i="4"/>
  <c r="H138" i="4"/>
  <c r="G138" i="4"/>
  <c r="F138" i="4"/>
  <c r="B138" i="4"/>
  <c r="U137" i="4"/>
  <c r="T137" i="4"/>
  <c r="S137" i="4"/>
  <c r="R137" i="4"/>
  <c r="Q137" i="4"/>
  <c r="M137" i="4"/>
  <c r="L137" i="4"/>
  <c r="K137" i="4"/>
  <c r="J137" i="4"/>
  <c r="H137" i="4"/>
  <c r="G137" i="4"/>
  <c r="N137" i="4" s="1"/>
  <c r="F137" i="4"/>
  <c r="B137" i="4"/>
  <c r="V136" i="4"/>
  <c r="U136" i="4"/>
  <c r="T136" i="4"/>
  <c r="S136" i="4"/>
  <c r="R136" i="4"/>
  <c r="Q136" i="4"/>
  <c r="N136" i="4"/>
  <c r="M136" i="4"/>
  <c r="L136" i="4"/>
  <c r="K136" i="4"/>
  <c r="J136" i="4"/>
  <c r="H136" i="4"/>
  <c r="G136" i="4"/>
  <c r="F136" i="4"/>
  <c r="B136" i="4"/>
  <c r="U135" i="4"/>
  <c r="T135" i="4"/>
  <c r="S135" i="4"/>
  <c r="R135" i="4"/>
  <c r="Q135" i="4"/>
  <c r="M135" i="4"/>
  <c r="L135" i="4"/>
  <c r="K135" i="4"/>
  <c r="J135" i="4"/>
  <c r="H135" i="4"/>
  <c r="G135" i="4"/>
  <c r="F135" i="4"/>
  <c r="B135" i="4"/>
  <c r="U134" i="4"/>
  <c r="T134" i="4"/>
  <c r="S134" i="4"/>
  <c r="R134" i="4"/>
  <c r="Q134" i="4"/>
  <c r="M134" i="4"/>
  <c r="L134" i="4"/>
  <c r="K134" i="4"/>
  <c r="J134" i="4"/>
  <c r="H134" i="4"/>
  <c r="G134" i="4"/>
  <c r="F134" i="4"/>
  <c r="B134" i="4"/>
  <c r="U133" i="4"/>
  <c r="T133" i="4"/>
  <c r="S133" i="4"/>
  <c r="R133" i="4"/>
  <c r="Q133" i="4"/>
  <c r="M133" i="4"/>
  <c r="L133" i="4"/>
  <c r="K133" i="4"/>
  <c r="J133" i="4"/>
  <c r="H133" i="4"/>
  <c r="G133" i="4"/>
  <c r="F133" i="4"/>
  <c r="B133" i="4"/>
  <c r="U132" i="4"/>
  <c r="T132" i="4"/>
  <c r="S132" i="4"/>
  <c r="R132" i="4"/>
  <c r="Q132" i="4"/>
  <c r="M132" i="4"/>
  <c r="L132" i="4"/>
  <c r="K132" i="4"/>
  <c r="J132" i="4"/>
  <c r="H132" i="4"/>
  <c r="G132" i="4"/>
  <c r="F132" i="4"/>
  <c r="B132" i="4"/>
  <c r="U131" i="4"/>
  <c r="T131" i="4"/>
  <c r="S131" i="4"/>
  <c r="R131" i="4"/>
  <c r="Q131" i="4"/>
  <c r="N131" i="4"/>
  <c r="M131" i="4"/>
  <c r="L131" i="4"/>
  <c r="K131" i="4"/>
  <c r="J131" i="4"/>
  <c r="H131" i="4"/>
  <c r="G131" i="4"/>
  <c r="F131" i="4"/>
  <c r="B131" i="4"/>
  <c r="U130" i="4"/>
  <c r="T130" i="4"/>
  <c r="S130" i="4"/>
  <c r="R130" i="4"/>
  <c r="Q130" i="4"/>
  <c r="N130" i="4"/>
  <c r="M130" i="4"/>
  <c r="L130" i="4"/>
  <c r="K130" i="4"/>
  <c r="J130" i="4"/>
  <c r="H130" i="4"/>
  <c r="G130" i="4"/>
  <c r="V130" i="4" s="1"/>
  <c r="F130" i="4"/>
  <c r="B130" i="4"/>
  <c r="U129" i="4"/>
  <c r="T129" i="4"/>
  <c r="S129" i="4"/>
  <c r="R129" i="4"/>
  <c r="Q129" i="4"/>
  <c r="M129" i="4"/>
  <c r="L129" i="4"/>
  <c r="K129" i="4"/>
  <c r="J129" i="4"/>
  <c r="H129" i="4"/>
  <c r="G129" i="4"/>
  <c r="N129" i="4" s="1"/>
  <c r="F129" i="4"/>
  <c r="B129" i="4"/>
  <c r="U128" i="4"/>
  <c r="T128" i="4"/>
  <c r="S128" i="4"/>
  <c r="R128" i="4"/>
  <c r="Q128" i="4"/>
  <c r="M128" i="4"/>
  <c r="L128" i="4"/>
  <c r="K128" i="4"/>
  <c r="J128" i="4"/>
  <c r="H128" i="4"/>
  <c r="G128" i="4"/>
  <c r="V128" i="4" s="1"/>
  <c r="F128" i="4"/>
  <c r="B128" i="4"/>
  <c r="U127" i="4"/>
  <c r="T127" i="4"/>
  <c r="S127" i="4"/>
  <c r="R127" i="4"/>
  <c r="Q127" i="4"/>
  <c r="M127" i="4"/>
  <c r="L127" i="4"/>
  <c r="K127" i="4"/>
  <c r="J127" i="4"/>
  <c r="N127" i="4" s="1"/>
  <c r="H127" i="4"/>
  <c r="G127" i="4"/>
  <c r="F127" i="4"/>
  <c r="B127" i="4"/>
  <c r="U126" i="4"/>
  <c r="T126" i="4"/>
  <c r="S126" i="4"/>
  <c r="R126" i="4"/>
  <c r="Q126" i="4"/>
  <c r="M126" i="4"/>
  <c r="L126" i="4"/>
  <c r="K126" i="4"/>
  <c r="J126" i="4"/>
  <c r="H126" i="4"/>
  <c r="G126" i="4"/>
  <c r="F126" i="4"/>
  <c r="B126" i="4"/>
  <c r="U125" i="4"/>
  <c r="T125" i="4"/>
  <c r="S125" i="4"/>
  <c r="R125" i="4"/>
  <c r="Q125" i="4"/>
  <c r="V125" i="4" s="1"/>
  <c r="M125" i="4"/>
  <c r="L125" i="4"/>
  <c r="K125" i="4"/>
  <c r="J125" i="4"/>
  <c r="H125" i="4"/>
  <c r="G125" i="4"/>
  <c r="F125" i="4"/>
  <c r="B125" i="4"/>
  <c r="U124" i="4"/>
  <c r="T124" i="4"/>
  <c r="S124" i="4"/>
  <c r="R124" i="4"/>
  <c r="Q124" i="4"/>
  <c r="M124" i="4"/>
  <c r="L124" i="4"/>
  <c r="K124" i="4"/>
  <c r="J124" i="4"/>
  <c r="H124" i="4"/>
  <c r="G124" i="4"/>
  <c r="F124" i="4"/>
  <c r="B124" i="4"/>
  <c r="U123" i="4"/>
  <c r="T123" i="4"/>
  <c r="S123" i="4"/>
  <c r="R123" i="4"/>
  <c r="Q123" i="4"/>
  <c r="M123" i="4"/>
  <c r="L123" i="4"/>
  <c r="K123" i="4"/>
  <c r="J123" i="4"/>
  <c r="H123" i="4"/>
  <c r="G123" i="4"/>
  <c r="N123" i="4" s="1"/>
  <c r="F123" i="4"/>
  <c r="B123" i="4"/>
  <c r="U122" i="4"/>
  <c r="T122" i="4"/>
  <c r="S122" i="4"/>
  <c r="R122" i="4"/>
  <c r="Q122" i="4"/>
  <c r="N122" i="4"/>
  <c r="M122" i="4"/>
  <c r="L122" i="4"/>
  <c r="K122" i="4"/>
  <c r="J122" i="4"/>
  <c r="H122" i="4"/>
  <c r="G122" i="4"/>
  <c r="V122" i="4" s="1"/>
  <c r="F122" i="4"/>
  <c r="B122" i="4"/>
  <c r="U121" i="4"/>
  <c r="T121" i="4"/>
  <c r="S121" i="4"/>
  <c r="R121" i="4"/>
  <c r="Q121" i="4"/>
  <c r="V121" i="4" s="1"/>
  <c r="M121" i="4"/>
  <c r="L121" i="4"/>
  <c r="K121" i="4"/>
  <c r="J121" i="4"/>
  <c r="H121" i="4"/>
  <c r="G121" i="4"/>
  <c r="N121" i="4" s="1"/>
  <c r="F121" i="4"/>
  <c r="B121" i="4"/>
  <c r="U120" i="4"/>
  <c r="T120" i="4"/>
  <c r="S120" i="4"/>
  <c r="R120" i="4"/>
  <c r="Q120" i="4"/>
  <c r="M120" i="4"/>
  <c r="L120" i="4"/>
  <c r="K120" i="4"/>
  <c r="J120" i="4"/>
  <c r="H120" i="4"/>
  <c r="G120" i="4"/>
  <c r="V120" i="4" s="1"/>
  <c r="F120" i="4"/>
  <c r="B120" i="4"/>
  <c r="U119" i="4"/>
  <c r="T119" i="4"/>
  <c r="S119" i="4"/>
  <c r="R119" i="4"/>
  <c r="Q119" i="4"/>
  <c r="M119" i="4"/>
  <c r="L119" i="4"/>
  <c r="K119" i="4"/>
  <c r="J119" i="4"/>
  <c r="N119" i="4" s="1"/>
  <c r="H119" i="4"/>
  <c r="G119" i="4"/>
  <c r="F119" i="4"/>
  <c r="B119" i="4"/>
  <c r="U118" i="4"/>
  <c r="T118" i="4"/>
  <c r="S118" i="4"/>
  <c r="R118" i="4"/>
  <c r="Q118" i="4"/>
  <c r="M118" i="4"/>
  <c r="L118" i="4"/>
  <c r="K118" i="4"/>
  <c r="J118" i="4"/>
  <c r="N118" i="4" s="1"/>
  <c r="H118" i="4"/>
  <c r="G118" i="4"/>
  <c r="F118" i="4"/>
  <c r="B118" i="4"/>
  <c r="U117" i="4"/>
  <c r="T117" i="4"/>
  <c r="S117" i="4"/>
  <c r="R117" i="4"/>
  <c r="Q117" i="4"/>
  <c r="M117" i="4"/>
  <c r="L117" i="4"/>
  <c r="K117" i="4"/>
  <c r="J117" i="4"/>
  <c r="H117" i="4"/>
  <c r="G117" i="4"/>
  <c r="F117" i="4"/>
  <c r="B117" i="4"/>
  <c r="U116" i="4"/>
  <c r="T116" i="4"/>
  <c r="S116" i="4"/>
  <c r="R116" i="4"/>
  <c r="Q116" i="4"/>
  <c r="M116" i="4"/>
  <c r="L116" i="4"/>
  <c r="K116" i="4"/>
  <c r="J116" i="4"/>
  <c r="H116" i="4"/>
  <c r="G116" i="4"/>
  <c r="F116" i="4"/>
  <c r="B116" i="4"/>
  <c r="U115" i="4"/>
  <c r="T115" i="4"/>
  <c r="S115" i="4"/>
  <c r="R115" i="4"/>
  <c r="Q115" i="4"/>
  <c r="V115" i="4" s="1"/>
  <c r="N115" i="4"/>
  <c r="M115" i="4"/>
  <c r="L115" i="4"/>
  <c r="K115" i="4"/>
  <c r="J115" i="4"/>
  <c r="H115" i="4"/>
  <c r="G115" i="4"/>
  <c r="F115" i="4"/>
  <c r="B115" i="4"/>
  <c r="U114" i="4"/>
  <c r="T114" i="4"/>
  <c r="S114" i="4"/>
  <c r="R114" i="4"/>
  <c r="Q114" i="4"/>
  <c r="M114" i="4"/>
  <c r="L114" i="4"/>
  <c r="K114" i="4"/>
  <c r="J114" i="4"/>
  <c r="H114" i="4"/>
  <c r="G114" i="4"/>
  <c r="V114" i="4" s="1"/>
  <c r="F114" i="4"/>
  <c r="B114" i="4"/>
  <c r="U113" i="4"/>
  <c r="T113" i="4"/>
  <c r="S113" i="4"/>
  <c r="R113" i="4"/>
  <c r="Q113" i="4"/>
  <c r="M113" i="4"/>
  <c r="L113" i="4"/>
  <c r="K113" i="4"/>
  <c r="J113" i="4"/>
  <c r="H113" i="4"/>
  <c r="G113" i="4"/>
  <c r="F113" i="4"/>
  <c r="B113" i="4"/>
  <c r="U112" i="4"/>
  <c r="T112" i="4"/>
  <c r="S112" i="4"/>
  <c r="R112" i="4"/>
  <c r="Q112" i="4"/>
  <c r="M112" i="4"/>
  <c r="L112" i="4"/>
  <c r="K112" i="4"/>
  <c r="J112" i="4"/>
  <c r="H112" i="4"/>
  <c r="G112" i="4"/>
  <c r="V112" i="4" s="1"/>
  <c r="F112" i="4"/>
  <c r="B112" i="4"/>
  <c r="U111" i="4"/>
  <c r="T111" i="4"/>
  <c r="S111" i="4"/>
  <c r="R111" i="4"/>
  <c r="Q111" i="4"/>
  <c r="M111" i="4"/>
  <c r="L111" i="4"/>
  <c r="K111" i="4"/>
  <c r="J111" i="4"/>
  <c r="N111" i="4" s="1"/>
  <c r="H111" i="4"/>
  <c r="G111" i="4"/>
  <c r="V111" i="4" s="1"/>
  <c r="F111" i="4"/>
  <c r="B111" i="4"/>
  <c r="V110" i="4"/>
  <c r="U110" i="4"/>
  <c r="T110" i="4"/>
  <c r="S110" i="4"/>
  <c r="R110" i="4"/>
  <c r="Q110" i="4"/>
  <c r="M110" i="4"/>
  <c r="L110" i="4"/>
  <c r="K110" i="4"/>
  <c r="J110" i="4"/>
  <c r="H110" i="4"/>
  <c r="G110" i="4"/>
  <c r="F110" i="4"/>
  <c r="B110" i="4"/>
  <c r="U109" i="4"/>
  <c r="T109" i="4"/>
  <c r="S109" i="4"/>
  <c r="R109" i="4"/>
  <c r="Q109" i="4"/>
  <c r="M109" i="4"/>
  <c r="L109" i="4"/>
  <c r="K109" i="4"/>
  <c r="J109" i="4"/>
  <c r="H109" i="4"/>
  <c r="G109" i="4"/>
  <c r="F109" i="4"/>
  <c r="B109" i="4"/>
  <c r="U108" i="4"/>
  <c r="T108" i="4"/>
  <c r="S108" i="4"/>
  <c r="R108" i="4"/>
  <c r="Q108" i="4"/>
  <c r="M108" i="4"/>
  <c r="L108" i="4"/>
  <c r="K108" i="4"/>
  <c r="J108" i="4"/>
  <c r="H108" i="4"/>
  <c r="G108" i="4"/>
  <c r="F108" i="4"/>
  <c r="B108" i="4"/>
  <c r="U107" i="4"/>
  <c r="T107" i="4"/>
  <c r="S107" i="4"/>
  <c r="R107" i="4"/>
  <c r="Q107" i="4"/>
  <c r="M107" i="4"/>
  <c r="L107" i="4"/>
  <c r="K107" i="4"/>
  <c r="J107" i="4"/>
  <c r="H107" i="4"/>
  <c r="G107" i="4"/>
  <c r="N107" i="4" s="1"/>
  <c r="F107" i="4"/>
  <c r="B107" i="4"/>
  <c r="U106" i="4"/>
  <c r="T106" i="4"/>
  <c r="S106" i="4"/>
  <c r="R106" i="4"/>
  <c r="Q106" i="4"/>
  <c r="M106" i="4"/>
  <c r="L106" i="4"/>
  <c r="K106" i="4"/>
  <c r="J106" i="4"/>
  <c r="H106" i="4"/>
  <c r="G106" i="4"/>
  <c r="F106" i="4"/>
  <c r="B106" i="4"/>
  <c r="U105" i="4"/>
  <c r="T105" i="4"/>
  <c r="S105" i="4"/>
  <c r="R105" i="4"/>
  <c r="Q105" i="4"/>
  <c r="V105" i="4" s="1"/>
  <c r="M105" i="4"/>
  <c r="L105" i="4"/>
  <c r="K105" i="4"/>
  <c r="J105" i="4"/>
  <c r="H105" i="4"/>
  <c r="G105" i="4"/>
  <c r="N105" i="4" s="1"/>
  <c r="F105" i="4"/>
  <c r="B105" i="4"/>
  <c r="V104" i="4"/>
  <c r="U104" i="4"/>
  <c r="T104" i="4"/>
  <c r="S104" i="4"/>
  <c r="R104" i="4"/>
  <c r="Q104" i="4"/>
  <c r="M104" i="4"/>
  <c r="L104" i="4"/>
  <c r="K104" i="4"/>
  <c r="J104" i="4"/>
  <c r="H104" i="4"/>
  <c r="G104" i="4"/>
  <c r="N104" i="4" s="1"/>
  <c r="F104" i="4"/>
  <c r="B104" i="4"/>
  <c r="U103" i="4"/>
  <c r="T103" i="4"/>
  <c r="S103" i="4"/>
  <c r="R103" i="4"/>
  <c r="Q103" i="4"/>
  <c r="M103" i="4"/>
  <c r="L103" i="4"/>
  <c r="K103" i="4"/>
  <c r="J103" i="4"/>
  <c r="N103" i="4" s="1"/>
  <c r="H103" i="4"/>
  <c r="G103" i="4"/>
  <c r="V103" i="4" s="1"/>
  <c r="F103" i="4"/>
  <c r="B103" i="4"/>
  <c r="U102" i="4"/>
  <c r="T102" i="4"/>
  <c r="S102" i="4"/>
  <c r="R102" i="4"/>
  <c r="Q102" i="4"/>
  <c r="M102" i="4"/>
  <c r="L102" i="4"/>
  <c r="K102" i="4"/>
  <c r="J102" i="4"/>
  <c r="N102" i="4" s="1"/>
  <c r="H102" i="4"/>
  <c r="G102" i="4"/>
  <c r="F102" i="4"/>
  <c r="B102" i="4"/>
  <c r="U101" i="4"/>
  <c r="T101" i="4"/>
  <c r="S101" i="4"/>
  <c r="R101" i="4"/>
  <c r="Q101" i="4"/>
  <c r="M101" i="4"/>
  <c r="L101" i="4"/>
  <c r="K101" i="4"/>
  <c r="J101" i="4"/>
  <c r="H101" i="4"/>
  <c r="G101" i="4"/>
  <c r="F101" i="4"/>
  <c r="B101" i="4"/>
  <c r="U100" i="4"/>
  <c r="T100" i="4"/>
  <c r="S100" i="4"/>
  <c r="R100" i="4"/>
  <c r="Q100" i="4"/>
  <c r="V100" i="4" s="1"/>
  <c r="M100" i="4"/>
  <c r="L100" i="4"/>
  <c r="K100" i="4"/>
  <c r="J100" i="4"/>
  <c r="H100" i="4"/>
  <c r="G100" i="4"/>
  <c r="F100" i="4"/>
  <c r="B100" i="4"/>
  <c r="U99" i="4"/>
  <c r="T99" i="4"/>
  <c r="S99" i="4"/>
  <c r="R99" i="4"/>
  <c r="Q99" i="4"/>
  <c r="N99" i="4"/>
  <c r="M99" i="4"/>
  <c r="L99" i="4"/>
  <c r="K99" i="4"/>
  <c r="J99" i="4"/>
  <c r="H99" i="4"/>
  <c r="G99" i="4"/>
  <c r="F99" i="4"/>
  <c r="B99" i="4"/>
  <c r="U98" i="4"/>
  <c r="T98" i="4"/>
  <c r="S98" i="4"/>
  <c r="R98" i="4"/>
  <c r="Q98" i="4"/>
  <c r="M98" i="4"/>
  <c r="L98" i="4"/>
  <c r="K98" i="4"/>
  <c r="J98" i="4"/>
  <c r="H98" i="4"/>
  <c r="G98" i="4"/>
  <c r="V98" i="4" s="1"/>
  <c r="F98" i="4"/>
  <c r="B98" i="4"/>
  <c r="U97" i="4"/>
  <c r="T97" i="4"/>
  <c r="S97" i="4"/>
  <c r="R97" i="4"/>
  <c r="Q97" i="4"/>
  <c r="V97" i="4" s="1"/>
  <c r="M97" i="4"/>
  <c r="L97" i="4"/>
  <c r="K97" i="4"/>
  <c r="J97" i="4"/>
  <c r="H97" i="4"/>
  <c r="G97" i="4"/>
  <c r="N97" i="4" s="1"/>
  <c r="F97" i="4"/>
  <c r="B97" i="4"/>
  <c r="U96" i="4"/>
  <c r="T96" i="4"/>
  <c r="S96" i="4"/>
  <c r="R96" i="4"/>
  <c r="Q96" i="4"/>
  <c r="M96" i="4"/>
  <c r="L96" i="4"/>
  <c r="K96" i="4"/>
  <c r="J96" i="4"/>
  <c r="H96" i="4"/>
  <c r="G96" i="4"/>
  <c r="V96" i="4" s="1"/>
  <c r="F96" i="4"/>
  <c r="B96" i="4"/>
  <c r="U95" i="4"/>
  <c r="T95" i="4"/>
  <c r="S95" i="4"/>
  <c r="R95" i="4"/>
  <c r="Q95" i="4"/>
  <c r="M95" i="4"/>
  <c r="L95" i="4"/>
  <c r="K95" i="4"/>
  <c r="J95" i="4"/>
  <c r="N95" i="4" s="1"/>
  <c r="H95" i="4"/>
  <c r="G95" i="4"/>
  <c r="V95" i="4" s="1"/>
  <c r="F95" i="4"/>
  <c r="B95" i="4"/>
  <c r="U94" i="4"/>
  <c r="T94" i="4"/>
  <c r="S94" i="4"/>
  <c r="R94" i="4"/>
  <c r="Q94" i="4"/>
  <c r="M94" i="4"/>
  <c r="L94" i="4"/>
  <c r="K94" i="4"/>
  <c r="J94" i="4"/>
  <c r="N94" i="4" s="1"/>
  <c r="H94" i="4"/>
  <c r="G94" i="4"/>
  <c r="F94" i="4"/>
  <c r="B94" i="4"/>
  <c r="U93" i="4"/>
  <c r="T93" i="4"/>
  <c r="S93" i="4"/>
  <c r="R93" i="4"/>
  <c r="Q93" i="4"/>
  <c r="V93" i="4" s="1"/>
  <c r="M93" i="4"/>
  <c r="L93" i="4"/>
  <c r="K93" i="4"/>
  <c r="J93" i="4"/>
  <c r="H93" i="4"/>
  <c r="G93" i="4"/>
  <c r="F93" i="4"/>
  <c r="B93" i="4"/>
  <c r="U92" i="4"/>
  <c r="T92" i="4"/>
  <c r="S92" i="4"/>
  <c r="R92" i="4"/>
  <c r="Q92" i="4"/>
  <c r="M92" i="4"/>
  <c r="L92" i="4"/>
  <c r="K92" i="4"/>
  <c r="J92" i="4"/>
  <c r="H92" i="4"/>
  <c r="G92" i="4"/>
  <c r="F92" i="4"/>
  <c r="B92" i="4"/>
  <c r="U91" i="4"/>
  <c r="T91" i="4"/>
  <c r="S91" i="4"/>
  <c r="R91" i="4"/>
  <c r="Q91" i="4"/>
  <c r="N91" i="4"/>
  <c r="M91" i="4"/>
  <c r="L91" i="4"/>
  <c r="K91" i="4"/>
  <c r="J91" i="4"/>
  <c r="H91" i="4"/>
  <c r="G91" i="4"/>
  <c r="F91" i="4"/>
  <c r="B91" i="4"/>
  <c r="U90" i="4"/>
  <c r="T90" i="4"/>
  <c r="S90" i="4"/>
  <c r="R90" i="4"/>
  <c r="Q90" i="4"/>
  <c r="M90" i="4"/>
  <c r="L90" i="4"/>
  <c r="K90" i="4"/>
  <c r="J90" i="4"/>
  <c r="H90" i="4"/>
  <c r="G90" i="4"/>
  <c r="V90" i="4" s="1"/>
  <c r="F90" i="4"/>
  <c r="B90" i="4"/>
  <c r="U89" i="4"/>
  <c r="T89" i="4"/>
  <c r="S89" i="4"/>
  <c r="R89" i="4"/>
  <c r="Q89" i="4"/>
  <c r="M89" i="4"/>
  <c r="L89" i="4"/>
  <c r="K89" i="4"/>
  <c r="J89" i="4"/>
  <c r="H89" i="4"/>
  <c r="G89" i="4"/>
  <c r="N89" i="4" s="1"/>
  <c r="F89" i="4"/>
  <c r="B89" i="4"/>
  <c r="U88" i="4"/>
  <c r="T88" i="4"/>
  <c r="S88" i="4"/>
  <c r="R88" i="4"/>
  <c r="Q88" i="4"/>
  <c r="M88" i="4"/>
  <c r="L88" i="4"/>
  <c r="K88" i="4"/>
  <c r="J88" i="4"/>
  <c r="H88" i="4"/>
  <c r="G88" i="4"/>
  <c r="V88" i="4" s="1"/>
  <c r="F88" i="4"/>
  <c r="B88" i="4"/>
  <c r="U87" i="4"/>
  <c r="T87" i="4"/>
  <c r="S87" i="4"/>
  <c r="R87" i="4"/>
  <c r="Q87" i="4"/>
  <c r="M87" i="4"/>
  <c r="L87" i="4"/>
  <c r="K87" i="4"/>
  <c r="J87" i="4"/>
  <c r="H87" i="4"/>
  <c r="G87" i="4"/>
  <c r="V87" i="4" s="1"/>
  <c r="F87" i="4"/>
  <c r="B87" i="4"/>
  <c r="U86" i="4"/>
  <c r="T86" i="4"/>
  <c r="S86" i="4"/>
  <c r="R86" i="4"/>
  <c r="Q86" i="4"/>
  <c r="M86" i="4"/>
  <c r="L86" i="4"/>
  <c r="K86" i="4"/>
  <c r="J86" i="4"/>
  <c r="N86" i="4" s="1"/>
  <c r="H86" i="4"/>
  <c r="G86" i="4"/>
  <c r="F86" i="4"/>
  <c r="B86" i="4"/>
  <c r="U85" i="4"/>
  <c r="T85" i="4"/>
  <c r="S85" i="4"/>
  <c r="R85" i="4"/>
  <c r="Q85" i="4"/>
  <c r="M85" i="4"/>
  <c r="L85" i="4"/>
  <c r="K85" i="4"/>
  <c r="J85" i="4"/>
  <c r="H85" i="4"/>
  <c r="G85" i="4"/>
  <c r="F85" i="4"/>
  <c r="B85" i="4"/>
  <c r="U84" i="4"/>
  <c r="T84" i="4"/>
  <c r="S84" i="4"/>
  <c r="R84" i="4"/>
  <c r="Q84" i="4"/>
  <c r="M84" i="4"/>
  <c r="L84" i="4"/>
  <c r="K84" i="4"/>
  <c r="J84" i="4"/>
  <c r="H84" i="4"/>
  <c r="G84" i="4"/>
  <c r="F84" i="4"/>
  <c r="B84" i="4"/>
  <c r="U83" i="4"/>
  <c r="T83" i="4"/>
  <c r="S83" i="4"/>
  <c r="R83" i="4"/>
  <c r="Q83" i="4"/>
  <c r="M83" i="4"/>
  <c r="L83" i="4"/>
  <c r="K83" i="4"/>
  <c r="J83" i="4"/>
  <c r="H83" i="4"/>
  <c r="G83" i="4"/>
  <c r="N83" i="4" s="1"/>
  <c r="F83" i="4"/>
  <c r="B83" i="4"/>
  <c r="U82" i="4"/>
  <c r="T82" i="4"/>
  <c r="S82" i="4"/>
  <c r="R82" i="4"/>
  <c r="Q82" i="4"/>
  <c r="M82" i="4"/>
  <c r="L82" i="4"/>
  <c r="K82" i="4"/>
  <c r="J82" i="4"/>
  <c r="H82" i="4"/>
  <c r="G82" i="4"/>
  <c r="F82" i="4"/>
  <c r="B82" i="4"/>
  <c r="U81" i="4"/>
  <c r="T81" i="4"/>
  <c r="S81" i="4"/>
  <c r="R81" i="4"/>
  <c r="Q81" i="4"/>
  <c r="M81" i="4"/>
  <c r="L81" i="4"/>
  <c r="K81" i="4"/>
  <c r="J81" i="4"/>
  <c r="H81" i="4"/>
  <c r="G81" i="4"/>
  <c r="N81" i="4" s="1"/>
  <c r="F81" i="4"/>
  <c r="B81" i="4"/>
  <c r="V80" i="4"/>
  <c r="U80" i="4"/>
  <c r="T80" i="4"/>
  <c r="S80" i="4"/>
  <c r="R80" i="4"/>
  <c r="Q80" i="4"/>
  <c r="M80" i="4"/>
  <c r="L80" i="4"/>
  <c r="K80" i="4"/>
  <c r="N80" i="4" s="1"/>
  <c r="J80" i="4"/>
  <c r="H80" i="4"/>
  <c r="G80" i="4"/>
  <c r="F80" i="4"/>
  <c r="B80" i="4"/>
  <c r="U79" i="4"/>
  <c r="T79" i="4"/>
  <c r="S79" i="4"/>
  <c r="R79" i="4"/>
  <c r="Q79" i="4"/>
  <c r="M79" i="4"/>
  <c r="L79" i="4"/>
  <c r="K79" i="4"/>
  <c r="J79" i="4"/>
  <c r="H79" i="4"/>
  <c r="G79" i="4"/>
  <c r="V79" i="4" s="1"/>
  <c r="F79" i="4"/>
  <c r="B79" i="4"/>
  <c r="U78" i="4"/>
  <c r="T78" i="4"/>
  <c r="S78" i="4"/>
  <c r="R78" i="4"/>
  <c r="Q78" i="4"/>
  <c r="M78" i="4"/>
  <c r="L78" i="4"/>
  <c r="K78" i="4"/>
  <c r="J78" i="4"/>
  <c r="N78" i="4" s="1"/>
  <c r="H78" i="4"/>
  <c r="G78" i="4"/>
  <c r="V78" i="4" s="1"/>
  <c r="F78" i="4"/>
  <c r="B78" i="4"/>
  <c r="U77" i="4"/>
  <c r="T77" i="4"/>
  <c r="S77" i="4"/>
  <c r="R77" i="4"/>
  <c r="Q77" i="4"/>
  <c r="M77" i="4"/>
  <c r="L77" i="4"/>
  <c r="K77" i="4"/>
  <c r="J77" i="4"/>
  <c r="N77" i="4" s="1"/>
  <c r="H77" i="4"/>
  <c r="G77" i="4"/>
  <c r="F77" i="4"/>
  <c r="B77" i="4"/>
  <c r="U76" i="4"/>
  <c r="T76" i="4"/>
  <c r="S76" i="4"/>
  <c r="R76" i="4"/>
  <c r="Q76" i="4"/>
  <c r="M76" i="4"/>
  <c r="L76" i="4"/>
  <c r="K76" i="4"/>
  <c r="J76" i="4"/>
  <c r="H76" i="4"/>
  <c r="G76" i="4"/>
  <c r="F76" i="4"/>
  <c r="B76" i="4"/>
  <c r="U75" i="4"/>
  <c r="T75" i="4"/>
  <c r="S75" i="4"/>
  <c r="R75" i="4"/>
  <c r="Q75" i="4"/>
  <c r="N75" i="4"/>
  <c r="M75" i="4"/>
  <c r="L75" i="4"/>
  <c r="K75" i="4"/>
  <c r="J75" i="4"/>
  <c r="H75" i="4"/>
  <c r="G75" i="4"/>
  <c r="F75" i="4"/>
  <c r="B75" i="4"/>
  <c r="U74" i="4"/>
  <c r="T74" i="4"/>
  <c r="S74" i="4"/>
  <c r="R74" i="4"/>
  <c r="Q74" i="4"/>
  <c r="M74" i="4"/>
  <c r="L74" i="4"/>
  <c r="K74" i="4"/>
  <c r="J74" i="4"/>
  <c r="H74" i="4"/>
  <c r="G74" i="4"/>
  <c r="F74" i="4"/>
  <c r="B74" i="4"/>
  <c r="U73" i="4"/>
  <c r="T73" i="4"/>
  <c r="S73" i="4"/>
  <c r="R73" i="4"/>
  <c r="Q73" i="4"/>
  <c r="M73" i="4"/>
  <c r="L73" i="4"/>
  <c r="K73" i="4"/>
  <c r="J73" i="4"/>
  <c r="H73" i="4"/>
  <c r="G73" i="4"/>
  <c r="N73" i="4" s="1"/>
  <c r="F73" i="4"/>
  <c r="B73" i="4"/>
  <c r="U72" i="4"/>
  <c r="T72" i="4"/>
  <c r="S72" i="4"/>
  <c r="R72" i="4"/>
  <c r="Q72" i="4"/>
  <c r="M72" i="4"/>
  <c r="L72" i="4"/>
  <c r="K72" i="4"/>
  <c r="J72" i="4"/>
  <c r="H72" i="4"/>
  <c r="G72" i="4"/>
  <c r="F72" i="4"/>
  <c r="B72" i="4"/>
  <c r="U71" i="4"/>
  <c r="T71" i="4"/>
  <c r="S71" i="4"/>
  <c r="R71" i="4"/>
  <c r="Q71" i="4"/>
  <c r="M71" i="4"/>
  <c r="L71" i="4"/>
  <c r="K71" i="4"/>
  <c r="J71" i="4"/>
  <c r="H71" i="4"/>
  <c r="G71" i="4"/>
  <c r="V71" i="4" s="1"/>
  <c r="F71" i="4"/>
  <c r="B71" i="4"/>
  <c r="U70" i="4"/>
  <c r="T70" i="4"/>
  <c r="S70" i="4"/>
  <c r="R70" i="4"/>
  <c r="Q70" i="4"/>
  <c r="M70" i="4"/>
  <c r="L70" i="4"/>
  <c r="K70" i="4"/>
  <c r="J70" i="4"/>
  <c r="N70" i="4" s="1"/>
  <c r="H70" i="4"/>
  <c r="G70" i="4"/>
  <c r="F70" i="4"/>
  <c r="B70" i="4"/>
  <c r="U69" i="4"/>
  <c r="T69" i="4"/>
  <c r="S69" i="4"/>
  <c r="R69" i="4"/>
  <c r="Q69" i="4"/>
  <c r="M69" i="4"/>
  <c r="L69" i="4"/>
  <c r="K69" i="4"/>
  <c r="J69" i="4"/>
  <c r="H69" i="4"/>
  <c r="G69" i="4"/>
  <c r="F69" i="4"/>
  <c r="B69" i="4"/>
  <c r="U68" i="4"/>
  <c r="T68" i="4"/>
  <c r="S68" i="4"/>
  <c r="R68" i="4"/>
  <c r="Q68" i="4"/>
  <c r="V68" i="4" s="1"/>
  <c r="M68" i="4"/>
  <c r="L68" i="4"/>
  <c r="K68" i="4"/>
  <c r="J68" i="4"/>
  <c r="N68" i="4" s="1"/>
  <c r="H68" i="4"/>
  <c r="G68" i="4"/>
  <c r="F68" i="4"/>
  <c r="B68" i="4"/>
  <c r="U67" i="4"/>
  <c r="T67" i="4"/>
  <c r="S67" i="4"/>
  <c r="R67" i="4"/>
  <c r="Q67" i="4"/>
  <c r="M67" i="4"/>
  <c r="L67" i="4"/>
  <c r="K67" i="4"/>
  <c r="J67" i="4"/>
  <c r="H67" i="4"/>
  <c r="G67" i="4"/>
  <c r="N67" i="4" s="1"/>
  <c r="F67" i="4"/>
  <c r="B67" i="4"/>
  <c r="U66" i="4"/>
  <c r="T66" i="4"/>
  <c r="S66" i="4"/>
  <c r="R66" i="4"/>
  <c r="Q66" i="4"/>
  <c r="M66" i="4"/>
  <c r="L66" i="4"/>
  <c r="K66" i="4"/>
  <c r="J66" i="4"/>
  <c r="H66" i="4"/>
  <c r="G66" i="4"/>
  <c r="F66" i="4"/>
  <c r="B66" i="4"/>
  <c r="U65" i="4"/>
  <c r="T65" i="4"/>
  <c r="S65" i="4"/>
  <c r="R65" i="4"/>
  <c r="Q65" i="4"/>
  <c r="M65" i="4"/>
  <c r="L65" i="4"/>
  <c r="K65" i="4"/>
  <c r="J65" i="4"/>
  <c r="H65" i="4"/>
  <c r="G65" i="4"/>
  <c r="N65" i="4" s="1"/>
  <c r="F65" i="4"/>
  <c r="B65" i="4"/>
  <c r="V64" i="4"/>
  <c r="U64" i="4"/>
  <c r="T64" i="4"/>
  <c r="S64" i="4"/>
  <c r="R64" i="4"/>
  <c r="Q64" i="4"/>
  <c r="M64" i="4"/>
  <c r="L64" i="4"/>
  <c r="K64" i="4"/>
  <c r="N64" i="4" s="1"/>
  <c r="J64" i="4"/>
  <c r="H64" i="4"/>
  <c r="G64" i="4"/>
  <c r="F64" i="4"/>
  <c r="B64" i="4"/>
  <c r="U63" i="4"/>
  <c r="T63" i="4"/>
  <c r="S63" i="4"/>
  <c r="R63" i="4"/>
  <c r="Q63" i="4"/>
  <c r="M63" i="4"/>
  <c r="L63" i="4"/>
  <c r="K63" i="4"/>
  <c r="J63" i="4"/>
  <c r="H63" i="4"/>
  <c r="G63" i="4"/>
  <c r="F63" i="4"/>
  <c r="B63" i="4"/>
  <c r="U62" i="4"/>
  <c r="T62" i="4"/>
  <c r="S62" i="4"/>
  <c r="R62" i="4"/>
  <c r="Q62" i="4"/>
  <c r="M62" i="4"/>
  <c r="L62" i="4"/>
  <c r="K62" i="4"/>
  <c r="J62" i="4"/>
  <c r="H62" i="4"/>
  <c r="G62" i="4"/>
  <c r="F62" i="4"/>
  <c r="B62" i="4"/>
  <c r="U61" i="4"/>
  <c r="T61" i="4"/>
  <c r="S61" i="4"/>
  <c r="R61" i="4"/>
  <c r="Q61" i="4"/>
  <c r="M61" i="4"/>
  <c r="L61" i="4"/>
  <c r="K61" i="4"/>
  <c r="J61" i="4"/>
  <c r="H61" i="4"/>
  <c r="G61" i="4"/>
  <c r="F61" i="4"/>
  <c r="B61" i="4"/>
  <c r="U60" i="4"/>
  <c r="T60" i="4"/>
  <c r="S60" i="4"/>
  <c r="R60" i="4"/>
  <c r="Q60" i="4"/>
  <c r="M60" i="4"/>
  <c r="L60" i="4"/>
  <c r="K60" i="4"/>
  <c r="J60" i="4"/>
  <c r="H60" i="4"/>
  <c r="G60" i="4"/>
  <c r="F60" i="4"/>
  <c r="B60" i="4"/>
  <c r="U59" i="4"/>
  <c r="T59" i="4"/>
  <c r="S59" i="4"/>
  <c r="R59" i="4"/>
  <c r="Q59" i="4"/>
  <c r="M59" i="4"/>
  <c r="L59" i="4"/>
  <c r="K59" i="4"/>
  <c r="J59" i="4"/>
  <c r="H59" i="4"/>
  <c r="G59" i="4"/>
  <c r="N59" i="4" s="1"/>
  <c r="F59" i="4"/>
  <c r="B59" i="4"/>
  <c r="U58" i="4"/>
  <c r="T58" i="4"/>
  <c r="S58" i="4"/>
  <c r="R58" i="4"/>
  <c r="Q58" i="4"/>
  <c r="N58" i="4"/>
  <c r="M58" i="4"/>
  <c r="L58" i="4"/>
  <c r="K58" i="4"/>
  <c r="J58" i="4"/>
  <c r="H58" i="4"/>
  <c r="G58" i="4"/>
  <c r="V58" i="4" s="1"/>
  <c r="F58" i="4"/>
  <c r="B58" i="4"/>
  <c r="U57" i="4"/>
  <c r="T57" i="4"/>
  <c r="S57" i="4"/>
  <c r="R57" i="4"/>
  <c r="Q57" i="4"/>
  <c r="M57" i="4"/>
  <c r="L57" i="4"/>
  <c r="K57" i="4"/>
  <c r="J57" i="4"/>
  <c r="H57" i="4"/>
  <c r="G57" i="4"/>
  <c r="N57" i="4" s="1"/>
  <c r="F57" i="4"/>
  <c r="B57" i="4"/>
  <c r="U56" i="4"/>
  <c r="T56" i="4"/>
  <c r="S56" i="4"/>
  <c r="R56" i="4"/>
  <c r="Q56" i="4"/>
  <c r="M56" i="4"/>
  <c r="L56" i="4"/>
  <c r="K56" i="4"/>
  <c r="J56" i="4"/>
  <c r="H56" i="4"/>
  <c r="G56" i="4"/>
  <c r="V56" i="4" s="1"/>
  <c r="F56" i="4"/>
  <c r="B56" i="4"/>
  <c r="U55" i="4"/>
  <c r="T55" i="4"/>
  <c r="S55" i="4"/>
  <c r="R55" i="4"/>
  <c r="Q55" i="4"/>
  <c r="M55" i="4"/>
  <c r="L55" i="4"/>
  <c r="K55" i="4"/>
  <c r="J55" i="4"/>
  <c r="N55" i="4" s="1"/>
  <c r="H55" i="4"/>
  <c r="G55" i="4"/>
  <c r="F55" i="4"/>
  <c r="B55" i="4"/>
  <c r="U54" i="4"/>
  <c r="T54" i="4"/>
  <c r="S54" i="4"/>
  <c r="R54" i="4"/>
  <c r="Q54" i="4"/>
  <c r="M54" i="4"/>
  <c r="L54" i="4"/>
  <c r="K54" i="4"/>
  <c r="J54" i="4"/>
  <c r="H54" i="4"/>
  <c r="G54" i="4"/>
  <c r="F54" i="4"/>
  <c r="B54" i="4"/>
  <c r="U53" i="4"/>
  <c r="T53" i="4"/>
  <c r="S53" i="4"/>
  <c r="R53" i="4"/>
  <c r="Q53" i="4"/>
  <c r="M53" i="4"/>
  <c r="L53" i="4"/>
  <c r="K53" i="4"/>
  <c r="J53" i="4"/>
  <c r="H53" i="4"/>
  <c r="G53" i="4"/>
  <c r="F53" i="4"/>
  <c r="B53" i="4"/>
  <c r="U52" i="4"/>
  <c r="T52" i="4"/>
  <c r="S52" i="4"/>
  <c r="R52" i="4"/>
  <c r="Q52" i="4"/>
  <c r="M52" i="4"/>
  <c r="L52" i="4"/>
  <c r="K52" i="4"/>
  <c r="J52" i="4"/>
  <c r="H52" i="4"/>
  <c r="G52" i="4"/>
  <c r="F52" i="4"/>
  <c r="B52" i="4"/>
  <c r="U51" i="4"/>
  <c r="T51" i="4"/>
  <c r="S51" i="4"/>
  <c r="R51" i="4"/>
  <c r="Q51" i="4"/>
  <c r="M51" i="4"/>
  <c r="L51" i="4"/>
  <c r="K51" i="4"/>
  <c r="J51" i="4"/>
  <c r="H51" i="4"/>
  <c r="G51" i="4"/>
  <c r="N51" i="4" s="1"/>
  <c r="F51" i="4"/>
  <c r="B51" i="4"/>
  <c r="U50" i="4"/>
  <c r="T50" i="4"/>
  <c r="S50" i="4"/>
  <c r="R50" i="4"/>
  <c r="Q50" i="4"/>
  <c r="N50" i="4"/>
  <c r="M50" i="4"/>
  <c r="L50" i="4"/>
  <c r="K50" i="4"/>
  <c r="J50" i="4"/>
  <c r="H50" i="4"/>
  <c r="G50" i="4"/>
  <c r="V50" i="4" s="1"/>
  <c r="F50" i="4"/>
  <c r="B50" i="4"/>
  <c r="V49" i="4"/>
  <c r="U49" i="4"/>
  <c r="T49" i="4"/>
  <c r="S49" i="4"/>
  <c r="R49" i="4"/>
  <c r="Q49" i="4"/>
  <c r="M49" i="4"/>
  <c r="L49" i="4"/>
  <c r="K49" i="4"/>
  <c r="J49" i="4"/>
  <c r="H49" i="4"/>
  <c r="G49" i="4"/>
  <c r="N49" i="4" s="1"/>
  <c r="F49" i="4"/>
  <c r="B49" i="4"/>
  <c r="U48" i="4"/>
  <c r="T48" i="4"/>
  <c r="S48" i="4"/>
  <c r="R48" i="4"/>
  <c r="Q48" i="4"/>
  <c r="M48" i="4"/>
  <c r="L48" i="4"/>
  <c r="K48" i="4"/>
  <c r="J48" i="4"/>
  <c r="H48" i="4"/>
  <c r="G48" i="4"/>
  <c r="V48" i="4" s="1"/>
  <c r="F48" i="4"/>
  <c r="B48" i="4"/>
  <c r="U47" i="4"/>
  <c r="T47" i="4"/>
  <c r="S47" i="4"/>
  <c r="R47" i="4"/>
  <c r="Q47" i="4"/>
  <c r="V47" i="4" s="1"/>
  <c r="M47" i="4"/>
  <c r="L47" i="4"/>
  <c r="K47" i="4"/>
  <c r="J47" i="4"/>
  <c r="H47" i="4"/>
  <c r="G47" i="4"/>
  <c r="F47" i="4"/>
  <c r="B47" i="4"/>
  <c r="U46" i="4"/>
  <c r="T46" i="4"/>
  <c r="S46" i="4"/>
  <c r="R46" i="4"/>
  <c r="Q46" i="4"/>
  <c r="M46" i="4"/>
  <c r="L46" i="4"/>
  <c r="K46" i="4"/>
  <c r="J46" i="4"/>
  <c r="H46" i="4"/>
  <c r="G46" i="4"/>
  <c r="V46" i="4" s="1"/>
  <c r="F46" i="4"/>
  <c r="B46" i="4"/>
  <c r="U45" i="4"/>
  <c r="T45" i="4"/>
  <c r="S45" i="4"/>
  <c r="R45" i="4"/>
  <c r="Q45" i="4"/>
  <c r="M45" i="4"/>
  <c r="L45" i="4"/>
  <c r="K45" i="4"/>
  <c r="J45" i="4"/>
  <c r="N45" i="4" s="1"/>
  <c r="H45" i="4"/>
  <c r="G45" i="4"/>
  <c r="F45" i="4"/>
  <c r="B45" i="4"/>
  <c r="U44" i="4"/>
  <c r="T44" i="4"/>
  <c r="S44" i="4"/>
  <c r="R44" i="4"/>
  <c r="Q44" i="4"/>
  <c r="M44" i="4"/>
  <c r="L44" i="4"/>
  <c r="K44" i="4"/>
  <c r="J44" i="4"/>
  <c r="H44" i="4"/>
  <c r="G44" i="4"/>
  <c r="F44" i="4"/>
  <c r="B44" i="4"/>
  <c r="U43" i="4"/>
  <c r="T43" i="4"/>
  <c r="S43" i="4"/>
  <c r="R43" i="4"/>
  <c r="Q43" i="4"/>
  <c r="M43" i="4"/>
  <c r="L43" i="4"/>
  <c r="K43" i="4"/>
  <c r="J43" i="4"/>
  <c r="H43" i="4"/>
  <c r="G43" i="4"/>
  <c r="N43" i="4" s="1"/>
  <c r="F43" i="4"/>
  <c r="B43" i="4"/>
  <c r="U42" i="4"/>
  <c r="T42" i="4"/>
  <c r="S42" i="4"/>
  <c r="R42" i="4"/>
  <c r="Q42" i="4"/>
  <c r="M42" i="4"/>
  <c r="L42" i="4"/>
  <c r="K42" i="4"/>
  <c r="J42" i="4"/>
  <c r="H42" i="4"/>
  <c r="G42" i="4"/>
  <c r="F42" i="4"/>
  <c r="B42" i="4"/>
  <c r="U41" i="4"/>
  <c r="T41" i="4"/>
  <c r="S41" i="4"/>
  <c r="R41" i="4"/>
  <c r="Q41" i="4"/>
  <c r="V41" i="4" s="1"/>
  <c r="M41" i="4"/>
  <c r="L41" i="4"/>
  <c r="K41" i="4"/>
  <c r="J41" i="4"/>
  <c r="H41" i="4"/>
  <c r="G41" i="4"/>
  <c r="N41" i="4" s="1"/>
  <c r="F41" i="4"/>
  <c r="B41" i="4"/>
  <c r="U40" i="4"/>
  <c r="T40" i="4"/>
  <c r="S40" i="4"/>
  <c r="R40" i="4"/>
  <c r="Q40" i="4"/>
  <c r="N40" i="4"/>
  <c r="M40" i="4"/>
  <c r="L40" i="4"/>
  <c r="K40" i="4"/>
  <c r="J40" i="4"/>
  <c r="H40" i="4"/>
  <c r="G40" i="4"/>
  <c r="V40" i="4" s="1"/>
  <c r="F40" i="4"/>
  <c r="B40" i="4"/>
  <c r="U39" i="4"/>
  <c r="T39" i="4"/>
  <c r="S39" i="4"/>
  <c r="R39" i="4"/>
  <c r="Q39" i="4"/>
  <c r="V39" i="4" s="1"/>
  <c r="M39" i="4"/>
  <c r="L39" i="4"/>
  <c r="K39" i="4"/>
  <c r="J39" i="4"/>
  <c r="N39" i="4" s="1"/>
  <c r="H39" i="4"/>
  <c r="G39" i="4"/>
  <c r="F39" i="4"/>
  <c r="B39" i="4"/>
  <c r="U38" i="4"/>
  <c r="T38" i="4"/>
  <c r="S38" i="4"/>
  <c r="R38" i="4"/>
  <c r="Q38" i="4"/>
  <c r="M38" i="4"/>
  <c r="L38" i="4"/>
  <c r="K38" i="4"/>
  <c r="J38" i="4"/>
  <c r="H38" i="4"/>
  <c r="G38" i="4"/>
  <c r="F38" i="4"/>
  <c r="B38" i="4"/>
  <c r="U37" i="4"/>
  <c r="T37" i="4"/>
  <c r="S37" i="4"/>
  <c r="R37" i="4"/>
  <c r="Q37" i="4"/>
  <c r="M37" i="4"/>
  <c r="L37" i="4"/>
  <c r="K37" i="4"/>
  <c r="J37" i="4"/>
  <c r="H37" i="4"/>
  <c r="G37" i="4"/>
  <c r="F37" i="4"/>
  <c r="B37" i="4"/>
  <c r="U36" i="4"/>
  <c r="T36" i="4"/>
  <c r="S36" i="4"/>
  <c r="R36" i="4"/>
  <c r="Q36" i="4"/>
  <c r="M36" i="4"/>
  <c r="L36" i="4"/>
  <c r="K36" i="4"/>
  <c r="J36" i="4"/>
  <c r="N36" i="4" s="1"/>
  <c r="H36" i="4"/>
  <c r="G36" i="4"/>
  <c r="F36" i="4"/>
  <c r="B36" i="4"/>
  <c r="U35" i="4"/>
  <c r="T35" i="4"/>
  <c r="S35" i="4"/>
  <c r="R35" i="4"/>
  <c r="Q35" i="4"/>
  <c r="M35" i="4"/>
  <c r="L35" i="4"/>
  <c r="K35" i="4"/>
  <c r="J35" i="4"/>
  <c r="H35" i="4"/>
  <c r="G35" i="4"/>
  <c r="N35" i="4" s="1"/>
  <c r="F35" i="4"/>
  <c r="B35" i="4"/>
  <c r="U34" i="4"/>
  <c r="T34" i="4"/>
  <c r="S34" i="4"/>
  <c r="R34" i="4"/>
  <c r="Q34" i="4"/>
  <c r="M34" i="4"/>
  <c r="L34" i="4"/>
  <c r="K34" i="4"/>
  <c r="J34" i="4"/>
  <c r="H34" i="4"/>
  <c r="G34" i="4"/>
  <c r="F34" i="4"/>
  <c r="B34" i="4"/>
  <c r="U33" i="4"/>
  <c r="T33" i="4"/>
  <c r="S33" i="4"/>
  <c r="R33" i="4"/>
  <c r="Q33" i="4"/>
  <c r="M33" i="4"/>
  <c r="L33" i="4"/>
  <c r="K33" i="4"/>
  <c r="J33" i="4"/>
  <c r="H33" i="4"/>
  <c r="G33" i="4"/>
  <c r="N33" i="4" s="1"/>
  <c r="F33" i="4"/>
  <c r="B33" i="4"/>
  <c r="U32" i="4"/>
  <c r="T32" i="4"/>
  <c r="S32" i="4"/>
  <c r="R32" i="4"/>
  <c r="Q32" i="4"/>
  <c r="M32" i="4"/>
  <c r="L32" i="4"/>
  <c r="K32" i="4"/>
  <c r="J32" i="4"/>
  <c r="H32" i="4"/>
  <c r="G32" i="4"/>
  <c r="V32" i="4" s="1"/>
  <c r="F32" i="4"/>
  <c r="B32" i="4"/>
  <c r="U31" i="4"/>
  <c r="T31" i="4"/>
  <c r="S31" i="4"/>
  <c r="R31" i="4"/>
  <c r="Q31" i="4"/>
  <c r="M31" i="4"/>
  <c r="L31" i="4"/>
  <c r="K31" i="4"/>
  <c r="J31" i="4"/>
  <c r="H31" i="4"/>
  <c r="G31" i="4"/>
  <c r="F31" i="4"/>
  <c r="B31" i="4"/>
  <c r="U30" i="4"/>
  <c r="T30" i="4"/>
  <c r="S30" i="4"/>
  <c r="R30" i="4"/>
  <c r="Q30" i="4"/>
  <c r="M30" i="4"/>
  <c r="L30" i="4"/>
  <c r="K30" i="4"/>
  <c r="J30" i="4"/>
  <c r="N30" i="4" s="1"/>
  <c r="H30" i="4"/>
  <c r="G30" i="4"/>
  <c r="F30" i="4"/>
  <c r="B30" i="4"/>
  <c r="U29" i="4"/>
  <c r="T29" i="4"/>
  <c r="S29" i="4"/>
  <c r="R29" i="4"/>
  <c r="Q29" i="4"/>
  <c r="V29" i="4" s="1"/>
  <c r="M29" i="4"/>
  <c r="L29" i="4"/>
  <c r="K29" i="4"/>
  <c r="J29" i="4"/>
  <c r="H29" i="4"/>
  <c r="G29" i="4"/>
  <c r="F29" i="4"/>
  <c r="B29" i="4"/>
  <c r="U28" i="4"/>
  <c r="T28" i="4"/>
  <c r="S28" i="4"/>
  <c r="R28" i="4"/>
  <c r="Q28" i="4"/>
  <c r="M28" i="4"/>
  <c r="L28" i="4"/>
  <c r="K28" i="4"/>
  <c r="J28" i="4"/>
  <c r="H28" i="4"/>
  <c r="G28" i="4"/>
  <c r="F28" i="4"/>
  <c r="B28" i="4"/>
  <c r="U27" i="4"/>
  <c r="T27" i="4"/>
  <c r="S27" i="4"/>
  <c r="R27" i="4"/>
  <c r="Q27" i="4"/>
  <c r="M27" i="4"/>
  <c r="L27" i="4"/>
  <c r="K27" i="4"/>
  <c r="J27" i="4"/>
  <c r="H27" i="4"/>
  <c r="G27" i="4"/>
  <c r="N27" i="4" s="1"/>
  <c r="F27" i="4"/>
  <c r="B27" i="4"/>
  <c r="U26" i="4"/>
  <c r="T26" i="4"/>
  <c r="S26" i="4"/>
  <c r="R26" i="4"/>
  <c r="Q26" i="4"/>
  <c r="M26" i="4"/>
  <c r="L26" i="4"/>
  <c r="K26" i="4"/>
  <c r="J26" i="4"/>
  <c r="H26" i="4"/>
  <c r="G26" i="4"/>
  <c r="F26" i="4"/>
  <c r="B26" i="4"/>
  <c r="U25" i="4"/>
  <c r="T25" i="4"/>
  <c r="S25" i="4"/>
  <c r="R25" i="4"/>
  <c r="Q25" i="4"/>
  <c r="M25" i="4"/>
  <c r="L25" i="4"/>
  <c r="K25" i="4"/>
  <c r="J25" i="4"/>
  <c r="H25" i="4"/>
  <c r="G25" i="4"/>
  <c r="N25" i="4" s="1"/>
  <c r="F25" i="4"/>
  <c r="B25" i="4"/>
  <c r="V24" i="4"/>
  <c r="U24" i="4"/>
  <c r="T24" i="4"/>
  <c r="S24" i="4"/>
  <c r="R24" i="4"/>
  <c r="Q24" i="4"/>
  <c r="M24" i="4"/>
  <c r="L24" i="4"/>
  <c r="K24" i="4"/>
  <c r="J24" i="4"/>
  <c r="H24" i="4"/>
  <c r="G24" i="4"/>
  <c r="F24" i="4"/>
  <c r="B24" i="4"/>
  <c r="U23" i="4"/>
  <c r="T23" i="4"/>
  <c r="S23" i="4"/>
  <c r="R23" i="4"/>
  <c r="Q23" i="4"/>
  <c r="M23" i="4"/>
  <c r="L23" i="4"/>
  <c r="K23" i="4"/>
  <c r="J23" i="4"/>
  <c r="H23" i="4"/>
  <c r="G23" i="4"/>
  <c r="F23" i="4"/>
  <c r="B23" i="4"/>
  <c r="U22" i="4"/>
  <c r="T22" i="4"/>
  <c r="S22" i="4"/>
  <c r="R22" i="4"/>
  <c r="Q22" i="4"/>
  <c r="M22" i="4"/>
  <c r="L22" i="4"/>
  <c r="K22" i="4"/>
  <c r="J22" i="4"/>
  <c r="H22" i="4"/>
  <c r="G22" i="4"/>
  <c r="V22" i="4" s="1"/>
  <c r="F22" i="4"/>
  <c r="B22" i="4"/>
  <c r="U21" i="4"/>
  <c r="T21" i="4"/>
  <c r="S21" i="4"/>
  <c r="R21" i="4"/>
  <c r="Q21" i="4"/>
  <c r="M21" i="4"/>
  <c r="L21" i="4"/>
  <c r="K21" i="4"/>
  <c r="J21" i="4"/>
  <c r="H21" i="4"/>
  <c r="G21" i="4"/>
  <c r="F21" i="4"/>
  <c r="B21" i="4"/>
  <c r="U20" i="4"/>
  <c r="T20" i="4"/>
  <c r="S20" i="4"/>
  <c r="R20" i="4"/>
  <c r="Q20" i="4"/>
  <c r="V20" i="4" s="1"/>
  <c r="M20" i="4"/>
  <c r="L20" i="4"/>
  <c r="K20" i="4"/>
  <c r="J20" i="4"/>
  <c r="N20" i="4" s="1"/>
  <c r="H20" i="4"/>
  <c r="G20" i="4"/>
  <c r="F20" i="4"/>
  <c r="B20" i="4"/>
  <c r="U19" i="4"/>
  <c r="T19" i="4"/>
  <c r="S19" i="4"/>
  <c r="R19" i="4"/>
  <c r="Q19" i="4"/>
  <c r="M19" i="4"/>
  <c r="L19" i="4"/>
  <c r="K19" i="4"/>
  <c r="J19" i="4"/>
  <c r="H19" i="4"/>
  <c r="G19" i="4"/>
  <c r="N19" i="4" s="1"/>
  <c r="F19" i="4"/>
  <c r="B19" i="4"/>
  <c r="V18" i="4"/>
  <c r="U18" i="4"/>
  <c r="T18" i="4"/>
  <c r="S18" i="4"/>
  <c r="R18" i="4"/>
  <c r="Q18" i="4"/>
  <c r="N18" i="4"/>
  <c r="M18" i="4"/>
  <c r="L18" i="4"/>
  <c r="K18" i="4"/>
  <c r="J18" i="4"/>
  <c r="H18" i="4"/>
  <c r="G18" i="4"/>
  <c r="F18" i="4"/>
  <c r="B18" i="4"/>
  <c r="U17" i="4"/>
  <c r="T17" i="4"/>
  <c r="S17" i="4"/>
  <c r="R17" i="4"/>
  <c r="Q17" i="4"/>
  <c r="M17" i="4"/>
  <c r="L17" i="4"/>
  <c r="K17" i="4"/>
  <c r="J17" i="4"/>
  <c r="H17" i="4"/>
  <c r="G17" i="4"/>
  <c r="F17" i="4"/>
  <c r="B17" i="4"/>
  <c r="U16" i="4"/>
  <c r="T16" i="4"/>
  <c r="S16" i="4"/>
  <c r="R16" i="4"/>
  <c r="Q16" i="4"/>
  <c r="M16" i="4"/>
  <c r="L16" i="4"/>
  <c r="K16" i="4"/>
  <c r="J16" i="4"/>
  <c r="N16" i="4" s="1"/>
  <c r="H16" i="4"/>
  <c r="G16" i="4"/>
  <c r="V16" i="4" s="1"/>
  <c r="F16" i="4"/>
  <c r="B16" i="4"/>
  <c r="U15" i="4"/>
  <c r="T15" i="4"/>
  <c r="S15" i="4"/>
  <c r="R15" i="4"/>
  <c r="Q15" i="4"/>
  <c r="M15" i="4"/>
  <c r="L15" i="4"/>
  <c r="K15" i="4"/>
  <c r="J15" i="4"/>
  <c r="N15" i="4" s="1"/>
  <c r="H15" i="4"/>
  <c r="G15" i="4"/>
  <c r="F15" i="4"/>
  <c r="B15" i="4"/>
  <c r="U14" i="4"/>
  <c r="T14" i="4"/>
  <c r="S14" i="4"/>
  <c r="R14" i="4"/>
  <c r="Q14" i="4"/>
  <c r="M14" i="4"/>
  <c r="L14" i="4"/>
  <c r="K14" i="4"/>
  <c r="J14" i="4"/>
  <c r="H14" i="4"/>
  <c r="G14" i="4"/>
  <c r="V14" i="4" s="1"/>
  <c r="F14" i="4"/>
  <c r="B14" i="4"/>
  <c r="U13" i="4"/>
  <c r="T13" i="4"/>
  <c r="S13" i="4"/>
  <c r="R13" i="4"/>
  <c r="Q13" i="4"/>
  <c r="M13" i="4"/>
  <c r="L13" i="4"/>
  <c r="K13" i="4"/>
  <c r="J13" i="4"/>
  <c r="H13" i="4"/>
  <c r="G13" i="4"/>
  <c r="F13" i="4"/>
  <c r="B13" i="4"/>
  <c r="U12" i="4"/>
  <c r="T12" i="4"/>
  <c r="S12" i="4"/>
  <c r="R12" i="4"/>
  <c r="Q12" i="4"/>
  <c r="V12" i="4" s="1"/>
  <c r="M12" i="4"/>
  <c r="L12" i="4"/>
  <c r="K12" i="4"/>
  <c r="J12" i="4"/>
  <c r="N12" i="4" s="1"/>
  <c r="H12" i="4"/>
  <c r="G12" i="4"/>
  <c r="F12" i="4"/>
  <c r="B12" i="4"/>
  <c r="U11" i="4"/>
  <c r="T11" i="4"/>
  <c r="S11" i="4"/>
  <c r="R11" i="4"/>
  <c r="Q11" i="4"/>
  <c r="M11" i="4"/>
  <c r="L11" i="4"/>
  <c r="K11" i="4"/>
  <c r="J11" i="4"/>
  <c r="H11" i="4"/>
  <c r="G11" i="4"/>
  <c r="N11" i="4" s="1"/>
  <c r="F11" i="4"/>
  <c r="B11" i="4"/>
  <c r="U10" i="4"/>
  <c r="T10" i="4"/>
  <c r="S10" i="4"/>
  <c r="R10" i="4"/>
  <c r="Q10" i="4"/>
  <c r="M10" i="4"/>
  <c r="L10" i="4"/>
  <c r="K10" i="4"/>
  <c r="J10" i="4"/>
  <c r="H10" i="4"/>
  <c r="G10" i="4"/>
  <c r="F10" i="4"/>
  <c r="B10" i="4"/>
  <c r="U9" i="4"/>
  <c r="T9" i="4"/>
  <c r="S9" i="4"/>
  <c r="R9" i="4"/>
  <c r="Q9" i="4"/>
  <c r="M9" i="4"/>
  <c r="L9" i="4"/>
  <c r="K9" i="4"/>
  <c r="J9" i="4"/>
  <c r="H9" i="4"/>
  <c r="G9" i="4"/>
  <c r="F9" i="4"/>
  <c r="B9" i="4"/>
  <c r="V8" i="4"/>
  <c r="U8" i="4"/>
  <c r="T8" i="4"/>
  <c r="S8" i="4"/>
  <c r="R8" i="4"/>
  <c r="Q8" i="4"/>
  <c r="M8" i="4"/>
  <c r="L8" i="4"/>
  <c r="K8" i="4"/>
  <c r="J8" i="4"/>
  <c r="H8" i="4"/>
  <c r="G8" i="4"/>
  <c r="F8" i="4"/>
  <c r="B8" i="4"/>
  <c r="U7" i="4"/>
  <c r="T7" i="4"/>
  <c r="S7" i="4"/>
  <c r="R7" i="4"/>
  <c r="Q7" i="4"/>
  <c r="M7" i="4"/>
  <c r="L7" i="4"/>
  <c r="K7" i="4"/>
  <c r="J7" i="4"/>
  <c r="H7" i="4"/>
  <c r="G7" i="4"/>
  <c r="F7" i="4"/>
  <c r="B7" i="4"/>
  <c r="U6" i="4"/>
  <c r="T6" i="4"/>
  <c r="S6" i="4"/>
  <c r="R6" i="4"/>
  <c r="Q6" i="4"/>
  <c r="M6" i="4"/>
  <c r="L6" i="4"/>
  <c r="K6" i="4"/>
  <c r="J6" i="4"/>
  <c r="H6" i="4"/>
  <c r="G6" i="4"/>
  <c r="V6" i="4" s="1"/>
  <c r="F6" i="4"/>
  <c r="B6" i="4"/>
  <c r="U5" i="4"/>
  <c r="T5" i="4"/>
  <c r="S5" i="4"/>
  <c r="R5" i="4"/>
  <c r="Q5" i="4"/>
  <c r="V5" i="4" s="1"/>
  <c r="M5" i="4"/>
  <c r="L5" i="4"/>
  <c r="K5" i="4"/>
  <c r="J5" i="4"/>
  <c r="H5" i="4"/>
  <c r="G5" i="4"/>
  <c r="F5" i="4"/>
  <c r="B5" i="4"/>
  <c r="U4" i="4"/>
  <c r="T4" i="4"/>
  <c r="S4" i="4"/>
  <c r="R4" i="4"/>
  <c r="Q4" i="4"/>
  <c r="M4" i="4"/>
  <c r="L4" i="4"/>
  <c r="K4" i="4"/>
  <c r="J4" i="4"/>
  <c r="N4" i="4" s="1"/>
  <c r="H4" i="4"/>
  <c r="G4" i="4"/>
  <c r="F4" i="4"/>
  <c r="B4" i="4"/>
  <c r="U3" i="4"/>
  <c r="T3" i="4"/>
  <c r="S3" i="4"/>
  <c r="R3" i="4"/>
  <c r="Q3" i="4"/>
  <c r="M3" i="4"/>
  <c r="L3" i="4"/>
  <c r="K3" i="4"/>
  <c r="J3" i="4"/>
  <c r="H3" i="4"/>
  <c r="G3" i="4"/>
  <c r="F3" i="4"/>
  <c r="B3" i="4"/>
  <c r="U2" i="4"/>
  <c r="T2" i="4"/>
  <c r="S2" i="4"/>
  <c r="R2" i="4"/>
  <c r="Q2" i="4"/>
  <c r="N2" i="4"/>
  <c r="M2" i="4"/>
  <c r="L2" i="4"/>
  <c r="K2" i="4"/>
  <c r="J2" i="4"/>
  <c r="H2" i="4"/>
  <c r="G2" i="4"/>
  <c r="V2" i="4" s="1"/>
  <c r="F2" i="4"/>
  <c r="B2" i="4"/>
  <c r="J845" i="3" a="1"/>
  <c r="J845" i="3" s="1"/>
  <c r="M845" i="3" s="1"/>
  <c r="C845" i="3"/>
  <c r="C844" i="3"/>
  <c r="C843" i="3"/>
  <c r="C842" i="3"/>
  <c r="J841" i="3" a="1"/>
  <c r="J841" i="3" s="1"/>
  <c r="M841" i="3" s="1"/>
  <c r="C841" i="3"/>
  <c r="J840" i="3" a="1"/>
  <c r="J840" i="3" s="1"/>
  <c r="M840" i="3" s="1"/>
  <c r="C840" i="3"/>
  <c r="C839" i="3"/>
  <c r="J838" i="3" a="1"/>
  <c r="J838" i="3" s="1"/>
  <c r="M838" i="3" s="1"/>
  <c r="C838" i="3"/>
  <c r="J837" i="3" a="1"/>
  <c r="J837" i="3" s="1"/>
  <c r="M837" i="3" s="1"/>
  <c r="C837" i="3"/>
  <c r="C836" i="3"/>
  <c r="C835" i="3"/>
  <c r="C834" i="3"/>
  <c r="C833" i="3"/>
  <c r="C832" i="3"/>
  <c r="C831" i="3"/>
  <c r="J830" i="3" a="1"/>
  <c r="J830" i="3" s="1"/>
  <c r="M830" i="3" s="1"/>
  <c r="C830" i="3"/>
  <c r="J829" i="3" a="1"/>
  <c r="J829" i="3" s="1"/>
  <c r="M829" i="3" s="1"/>
  <c r="C829" i="3"/>
  <c r="C828" i="3"/>
  <c r="J827" i="3" a="1"/>
  <c r="J827" i="3" s="1"/>
  <c r="M827" i="3" s="1"/>
  <c r="C827" i="3"/>
  <c r="C826" i="3"/>
  <c r="C825" i="3"/>
  <c r="J824" i="3" a="1"/>
  <c r="J824" i="3" s="1"/>
  <c r="M824" i="3" s="1"/>
  <c r="C824" i="3"/>
  <c r="C823" i="3"/>
  <c r="C822" i="3"/>
  <c r="J821" i="3" a="1"/>
  <c r="J821" i="3" s="1"/>
  <c r="M821" i="3" s="1"/>
  <c r="C821" i="3"/>
  <c r="C820" i="3"/>
  <c r="C819" i="3"/>
  <c r="C818" i="3"/>
  <c r="C817" i="3"/>
  <c r="C816" i="3"/>
  <c r="C815" i="3"/>
  <c r="C814" i="3"/>
  <c r="C813" i="3"/>
  <c r="C812" i="3"/>
  <c r="C811" i="3"/>
  <c r="C810" i="3"/>
  <c r="C809" i="3"/>
  <c r="C808" i="3"/>
  <c r="C807" i="3"/>
  <c r="J806" i="3" a="1"/>
  <c r="J806" i="3" s="1"/>
  <c r="M806" i="3" s="1"/>
  <c r="C806" i="3"/>
  <c r="J805" i="3" a="1"/>
  <c r="J805" i="3" s="1"/>
  <c r="M805" i="3" s="1"/>
  <c r="C805" i="3"/>
  <c r="C804" i="3"/>
  <c r="J803" i="3" a="1"/>
  <c r="J803" i="3" s="1"/>
  <c r="M803" i="3" s="1"/>
  <c r="C803" i="3"/>
  <c r="C802" i="3"/>
  <c r="C801" i="3"/>
  <c r="J800" i="3" a="1"/>
  <c r="J800" i="3" s="1"/>
  <c r="M800" i="3" s="1"/>
  <c r="C800" i="3"/>
  <c r="C799" i="3"/>
  <c r="J798" i="3" a="1"/>
  <c r="J798" i="3" s="1"/>
  <c r="M798" i="3" s="1"/>
  <c r="C798" i="3"/>
  <c r="J797" i="3" a="1"/>
  <c r="J797" i="3" s="1"/>
  <c r="M797" i="3" s="1"/>
  <c r="C797" i="3"/>
  <c r="C796" i="3"/>
  <c r="C795" i="3"/>
  <c r="C794" i="3"/>
  <c r="J793" i="3" a="1"/>
  <c r="J793" i="3"/>
  <c r="M793" i="3" s="1"/>
  <c r="C793" i="3"/>
  <c r="J792" i="3" a="1"/>
  <c r="J792" i="3"/>
  <c r="M792" i="3" s="1"/>
  <c r="C792" i="3"/>
  <c r="J791" i="3" a="1"/>
  <c r="J791" i="3"/>
  <c r="M791" i="3" s="1"/>
  <c r="C791" i="3"/>
  <c r="J790" i="3" a="1"/>
  <c r="J790" i="3" s="1"/>
  <c r="M790" i="3" s="1"/>
  <c r="C790" i="3"/>
  <c r="J789" i="3" a="1"/>
  <c r="J789" i="3" s="1"/>
  <c r="M789" i="3" s="1"/>
  <c r="C789" i="3"/>
  <c r="J788" i="3" a="1"/>
  <c r="J788" i="3"/>
  <c r="M788" i="3" s="1"/>
  <c r="C788" i="3"/>
  <c r="J787" i="3" a="1"/>
  <c r="J787" i="3" s="1"/>
  <c r="M787" i="3" s="1"/>
  <c r="C787" i="3"/>
  <c r="J786" i="3" a="1"/>
  <c r="J786" i="3" s="1"/>
  <c r="M786" i="3" s="1"/>
  <c r="C786" i="3"/>
  <c r="C785" i="3"/>
  <c r="J784" i="3" a="1"/>
  <c r="J784" i="3" s="1"/>
  <c r="M784" i="3" s="1"/>
  <c r="C784" i="3"/>
  <c r="C783" i="3"/>
  <c r="C782" i="3"/>
  <c r="J781" i="3" a="1"/>
  <c r="J781" i="3" s="1"/>
  <c r="M781" i="3" s="1"/>
  <c r="C781" i="3"/>
  <c r="C780" i="3"/>
  <c r="J779" i="3" a="1"/>
  <c r="J779" i="3"/>
  <c r="M779" i="3" s="1"/>
  <c r="C779" i="3"/>
  <c r="C778" i="3"/>
  <c r="C777" i="3"/>
  <c r="J776" i="3" a="1"/>
  <c r="J776" i="3" s="1"/>
  <c r="M776" i="3" s="1"/>
  <c r="C776" i="3"/>
  <c r="C775" i="3"/>
  <c r="C774" i="3"/>
  <c r="J773" i="3" a="1"/>
  <c r="J773" i="3" s="1"/>
  <c r="M773" i="3" s="1"/>
  <c r="C773" i="3"/>
  <c r="C772" i="3"/>
  <c r="C771" i="3"/>
  <c r="J770" i="3" a="1"/>
  <c r="J770" i="3"/>
  <c r="M770" i="3" s="1"/>
  <c r="C770" i="3"/>
  <c r="C769" i="3"/>
  <c r="C768" i="3"/>
  <c r="J767" i="3" a="1"/>
  <c r="J767" i="3" s="1"/>
  <c r="M767" i="3" s="1"/>
  <c r="C767" i="3"/>
  <c r="C766" i="3"/>
  <c r="C765" i="3"/>
  <c r="C764" i="3"/>
  <c r="C763" i="3"/>
  <c r="J762" i="3" a="1"/>
  <c r="J762" i="3" s="1"/>
  <c r="M762" i="3" s="1"/>
  <c r="C762" i="3"/>
  <c r="C761" i="3"/>
  <c r="J760" i="3" a="1"/>
  <c r="J760" i="3" s="1"/>
  <c r="M760" i="3" s="1"/>
  <c r="C760" i="3"/>
  <c r="C759" i="3"/>
  <c r="C758" i="3"/>
  <c r="C757" i="3"/>
  <c r="C756" i="3"/>
  <c r="J755" i="3" a="1"/>
  <c r="J755" i="3" s="1"/>
  <c r="M755" i="3" s="1"/>
  <c r="C755" i="3"/>
  <c r="J754" i="3" a="1"/>
  <c r="J754" i="3" s="1"/>
  <c r="M754" i="3" s="1"/>
  <c r="C754" i="3"/>
  <c r="J753" i="3" a="1"/>
  <c r="J753" i="3"/>
  <c r="M753" i="3" s="1"/>
  <c r="C753" i="3"/>
  <c r="J752" i="3" a="1"/>
  <c r="J752" i="3"/>
  <c r="M752" i="3" s="1"/>
  <c r="C752" i="3"/>
  <c r="J751" i="3" a="1"/>
  <c r="J751" i="3" s="1"/>
  <c r="M751" i="3" s="1"/>
  <c r="C751" i="3"/>
  <c r="J750" i="3" a="1"/>
  <c r="J750" i="3"/>
  <c r="M750" i="3" s="1"/>
  <c r="C750" i="3"/>
  <c r="J749" i="3" a="1"/>
  <c r="J749" i="3" s="1"/>
  <c r="M749" i="3" s="1"/>
  <c r="C749" i="3"/>
  <c r="J748" i="3" a="1"/>
  <c r="J748" i="3" s="1"/>
  <c r="M748" i="3" s="1"/>
  <c r="C748" i="3"/>
  <c r="C747" i="3"/>
  <c r="C746" i="3"/>
  <c r="C745" i="3"/>
  <c r="J744" i="3" a="1"/>
  <c r="J744" i="3"/>
  <c r="M744" i="3" s="1"/>
  <c r="C744" i="3"/>
  <c r="M743" i="3"/>
  <c r="J743" i="3" a="1"/>
  <c r="J743" i="3" s="1"/>
  <c r="C743" i="3"/>
  <c r="J742" i="3" a="1"/>
  <c r="J742" i="3" s="1"/>
  <c r="M742" i="3" s="1"/>
  <c r="C742" i="3"/>
  <c r="C741" i="3"/>
  <c r="C740" i="3"/>
  <c r="C739" i="3"/>
  <c r="C738" i="3"/>
  <c r="C737" i="3"/>
  <c r="C736" i="3"/>
  <c r="M735" i="3"/>
  <c r="J735" i="3" a="1"/>
  <c r="J735" i="3" s="1"/>
  <c r="C735" i="3"/>
  <c r="C734" i="3"/>
  <c r="J733" i="3" a="1"/>
  <c r="J733" i="3" s="1"/>
  <c r="M733" i="3" s="1"/>
  <c r="C733" i="3"/>
  <c r="C732" i="3"/>
  <c r="M731" i="3"/>
  <c r="J731" i="3" a="1"/>
  <c r="J731" i="3" s="1"/>
  <c r="C731" i="3"/>
  <c r="C730" i="3"/>
  <c r="C729" i="3"/>
  <c r="J728" i="3" a="1"/>
  <c r="J728" i="3" s="1"/>
  <c r="M728" i="3" s="1"/>
  <c r="C728" i="3"/>
  <c r="C727" i="3"/>
  <c r="C726" i="3"/>
  <c r="J725" i="3" a="1"/>
  <c r="J725" i="3" s="1"/>
  <c r="M725" i="3" s="1"/>
  <c r="C725" i="3"/>
  <c r="C724" i="3"/>
  <c r="C723" i="3"/>
  <c r="J722" i="3" a="1"/>
  <c r="J722" i="3" s="1"/>
  <c r="M722" i="3" s="1"/>
  <c r="C722" i="3"/>
  <c r="C721" i="3"/>
  <c r="J720" i="3" a="1"/>
  <c r="J720" i="3" s="1"/>
  <c r="M720" i="3" s="1"/>
  <c r="C720" i="3"/>
  <c r="J719" i="3" a="1"/>
  <c r="J719" i="3" s="1"/>
  <c r="M719" i="3" s="1"/>
  <c r="C719" i="3"/>
  <c r="C718" i="3"/>
  <c r="J717" i="3" a="1"/>
  <c r="J717" i="3" s="1"/>
  <c r="M717" i="3" s="1"/>
  <c r="C717" i="3"/>
  <c r="C716" i="3"/>
  <c r="C715" i="3"/>
  <c r="C714" i="3"/>
  <c r="C713" i="3"/>
  <c r="J712" i="3" a="1"/>
  <c r="J712" i="3"/>
  <c r="M712" i="3" s="1"/>
  <c r="C712" i="3"/>
  <c r="C711" i="3"/>
  <c r="J710" i="3" a="1"/>
  <c r="J710" i="3"/>
  <c r="M710" i="3" s="1"/>
  <c r="C710" i="3"/>
  <c r="J709" i="3" a="1"/>
  <c r="J709" i="3" s="1"/>
  <c r="M709" i="3" s="1"/>
  <c r="C709" i="3"/>
  <c r="C708" i="3"/>
  <c r="C707" i="3"/>
  <c r="J706" i="3" a="1"/>
  <c r="J706" i="3"/>
  <c r="M706" i="3" s="1"/>
  <c r="C706" i="3"/>
  <c r="C705" i="3"/>
  <c r="J704" i="3" a="1"/>
  <c r="J704" i="3" s="1"/>
  <c r="M704" i="3" s="1"/>
  <c r="C704" i="3"/>
  <c r="J703" i="3" a="1"/>
  <c r="J703" i="3" s="1"/>
  <c r="M703" i="3" s="1"/>
  <c r="C703" i="3"/>
  <c r="C702" i="3"/>
  <c r="C701" i="3"/>
  <c r="C700" i="3"/>
  <c r="J699" i="3" a="1"/>
  <c r="J699" i="3" s="1"/>
  <c r="M699" i="3" s="1"/>
  <c r="C699" i="3"/>
  <c r="J698" i="3" a="1"/>
  <c r="J698" i="3" s="1"/>
  <c r="M698" i="3" s="1"/>
  <c r="C698" i="3"/>
  <c r="C697" i="3"/>
  <c r="J696" i="3" a="1"/>
  <c r="J696" i="3" s="1"/>
  <c r="M696" i="3" s="1"/>
  <c r="C696" i="3"/>
  <c r="J695" i="3" a="1"/>
  <c r="J695" i="3" s="1"/>
  <c r="M695" i="3" s="1"/>
  <c r="C695" i="3"/>
  <c r="C694" i="3"/>
  <c r="J693" i="3" a="1"/>
  <c r="J693" i="3" s="1"/>
  <c r="M693" i="3" s="1"/>
  <c r="C693" i="3"/>
  <c r="C692" i="3"/>
  <c r="C691" i="3"/>
  <c r="J690" i="3" a="1"/>
  <c r="J690" i="3" s="1"/>
  <c r="M690" i="3" s="1"/>
  <c r="C690" i="3"/>
  <c r="C689" i="3"/>
  <c r="J688" i="3" a="1"/>
  <c r="J688" i="3" s="1"/>
  <c r="M688" i="3" s="1"/>
  <c r="C688" i="3"/>
  <c r="M687" i="3"/>
  <c r="J687" i="3" a="1"/>
  <c r="J687" i="3" s="1"/>
  <c r="C687" i="3"/>
  <c r="J686" i="3" a="1"/>
  <c r="J686" i="3" s="1"/>
  <c r="M686" i="3" s="1"/>
  <c r="C686" i="3"/>
  <c r="C685" i="3"/>
  <c r="C684" i="3"/>
  <c r="J683" i="3" a="1"/>
  <c r="J683" i="3" s="1"/>
  <c r="M683" i="3" s="1"/>
  <c r="C683" i="3"/>
  <c r="M682" i="3"/>
  <c r="J682" i="3" a="1"/>
  <c r="J682" i="3" s="1"/>
  <c r="C682" i="3"/>
  <c r="C681" i="3"/>
  <c r="J680" i="3" a="1"/>
  <c r="J680" i="3"/>
  <c r="M680" i="3" s="1"/>
  <c r="C680" i="3"/>
  <c r="J679" i="3" a="1"/>
  <c r="J679" i="3" s="1"/>
  <c r="M679" i="3" s="1"/>
  <c r="C679" i="3"/>
  <c r="C678" i="3"/>
  <c r="J677" i="3" a="1"/>
  <c r="J677" i="3"/>
  <c r="M677" i="3" s="1"/>
  <c r="C677" i="3"/>
  <c r="C676" i="3"/>
  <c r="C675" i="3"/>
  <c r="J674" i="3" a="1"/>
  <c r="J674" i="3" s="1"/>
  <c r="M674" i="3" s="1"/>
  <c r="C674" i="3"/>
  <c r="C673" i="3"/>
  <c r="C672" i="3"/>
  <c r="J671" i="3" a="1"/>
  <c r="J671" i="3" s="1"/>
  <c r="M671" i="3" s="1"/>
  <c r="C671" i="3"/>
  <c r="C670" i="3"/>
  <c r="J669" i="3" a="1"/>
  <c r="J669" i="3" s="1"/>
  <c r="M669" i="3" s="1"/>
  <c r="C669" i="3"/>
  <c r="C668" i="3"/>
  <c r="J667" i="3" a="1"/>
  <c r="J667" i="3" s="1"/>
  <c r="M667" i="3" s="1"/>
  <c r="C667" i="3"/>
  <c r="C666" i="3"/>
  <c r="C665" i="3"/>
  <c r="J664" i="3" a="1"/>
  <c r="J664" i="3" s="1"/>
  <c r="M664" i="3" s="1"/>
  <c r="C664" i="3"/>
  <c r="C663" i="3"/>
  <c r="C662" i="3"/>
  <c r="J661" i="3" a="1"/>
  <c r="J661" i="3" s="1"/>
  <c r="M661" i="3" s="1"/>
  <c r="C661" i="3"/>
  <c r="C660" i="3"/>
  <c r="C659" i="3"/>
  <c r="J658" i="3" a="1"/>
  <c r="J658" i="3" s="1"/>
  <c r="M658" i="3" s="1"/>
  <c r="C658" i="3"/>
  <c r="C657" i="3"/>
  <c r="C656" i="3"/>
  <c r="C655" i="3"/>
  <c r="J654" i="3" a="1"/>
  <c r="J654" i="3" s="1"/>
  <c r="M654" i="3" s="1"/>
  <c r="C654" i="3"/>
  <c r="J653" i="3" a="1"/>
  <c r="J653" i="3" s="1"/>
  <c r="M653" i="3" s="1"/>
  <c r="C653" i="3"/>
  <c r="C652" i="3"/>
  <c r="C651" i="3"/>
  <c r="C650" i="3"/>
  <c r="C649" i="3"/>
  <c r="J648" i="3" a="1"/>
  <c r="J648" i="3" s="1"/>
  <c r="M648" i="3" s="1"/>
  <c r="C648" i="3"/>
  <c r="J647" i="3" a="1"/>
  <c r="J647" i="3" s="1"/>
  <c r="M647" i="3" s="1"/>
  <c r="C647" i="3"/>
  <c r="C646" i="3"/>
  <c r="M645" i="3"/>
  <c r="J645" i="3" a="1"/>
  <c r="J645" i="3" s="1"/>
  <c r="C645" i="3"/>
  <c r="C644" i="3"/>
  <c r="C643" i="3"/>
  <c r="C642" i="3"/>
  <c r="C641" i="3"/>
  <c r="J640" i="3" a="1"/>
  <c r="J640" i="3" s="1"/>
  <c r="M640" i="3" s="1"/>
  <c r="C640" i="3"/>
  <c r="J639" i="3" a="1"/>
  <c r="J639" i="3" s="1"/>
  <c r="M639" i="3" s="1"/>
  <c r="C639" i="3"/>
  <c r="J638" i="3" a="1"/>
  <c r="J638" i="3" s="1"/>
  <c r="M638" i="3" s="1"/>
  <c r="C638" i="3"/>
  <c r="J637" i="3" a="1"/>
  <c r="J637" i="3" s="1"/>
  <c r="M637" i="3" s="1"/>
  <c r="C637" i="3"/>
  <c r="C636" i="3"/>
  <c r="C635" i="3"/>
  <c r="C634" i="3"/>
  <c r="C633" i="3"/>
  <c r="C632" i="3"/>
  <c r="C631" i="3"/>
  <c r="J630" i="3" a="1"/>
  <c r="J630" i="3"/>
  <c r="M630" i="3" s="1"/>
  <c r="C630" i="3"/>
  <c r="C629" i="3"/>
  <c r="C628" i="3"/>
  <c r="C627" i="3"/>
  <c r="C626" i="3"/>
  <c r="C625" i="3"/>
  <c r="C624" i="3"/>
  <c r="C623" i="3"/>
  <c r="J622" i="3" a="1"/>
  <c r="J622" i="3" s="1"/>
  <c r="M622" i="3" s="1"/>
  <c r="C622" i="3"/>
  <c r="J621" i="3"/>
  <c r="M621" i="3" s="1"/>
  <c r="C621" i="3"/>
  <c r="C620" i="3"/>
  <c r="C619" i="3"/>
  <c r="C618" i="3"/>
  <c r="C617" i="3"/>
  <c r="J616" i="3" a="1"/>
  <c r="J616" i="3" s="1"/>
  <c r="M616" i="3" s="1"/>
  <c r="C616" i="3"/>
  <c r="J615" i="3" a="1"/>
  <c r="J615" i="3" s="1"/>
  <c r="M615" i="3" s="1"/>
  <c r="C615" i="3"/>
  <c r="C614" i="3"/>
  <c r="J613" i="3" a="1"/>
  <c r="J613" i="3" s="1"/>
  <c r="M613" i="3" s="1"/>
  <c r="C613" i="3"/>
  <c r="C612" i="3"/>
  <c r="C611" i="3"/>
  <c r="J610" i="3" a="1"/>
  <c r="J610" i="3" s="1"/>
  <c r="M610" i="3" s="1"/>
  <c r="C610" i="3"/>
  <c r="C609" i="3"/>
  <c r="J608" i="3" a="1"/>
  <c r="J608" i="3" s="1"/>
  <c r="M608" i="3" s="1"/>
  <c r="C608" i="3"/>
  <c r="J607" i="3" a="1"/>
  <c r="J607" i="3" s="1"/>
  <c r="M607" i="3" s="1"/>
  <c r="C607" i="3"/>
  <c r="C606" i="3"/>
  <c r="J605" i="3" a="1"/>
  <c r="J605" i="3" s="1"/>
  <c r="M605" i="3" s="1"/>
  <c r="C605" i="3"/>
  <c r="C604" i="3"/>
  <c r="C603" i="3"/>
  <c r="J602" i="3" a="1"/>
  <c r="J602" i="3" s="1"/>
  <c r="M602" i="3" s="1"/>
  <c r="C602" i="3"/>
  <c r="C601" i="3"/>
  <c r="C600" i="3"/>
  <c r="J599" i="3" a="1"/>
  <c r="J599" i="3" s="1"/>
  <c r="M599" i="3" s="1"/>
  <c r="C599" i="3"/>
  <c r="J598" i="3" a="1"/>
  <c r="J598" i="3" s="1"/>
  <c r="M598" i="3" s="1"/>
  <c r="C598" i="3"/>
  <c r="J597" i="3" a="1"/>
  <c r="J597" i="3" s="1"/>
  <c r="M597" i="3" s="1"/>
  <c r="C597" i="3"/>
  <c r="C596" i="3"/>
  <c r="C595" i="3"/>
  <c r="J594" i="3" a="1"/>
  <c r="J594" i="3" s="1"/>
  <c r="M594" i="3" s="1"/>
  <c r="C594" i="3"/>
  <c r="C593" i="3"/>
  <c r="C592" i="3"/>
  <c r="C591" i="3"/>
  <c r="C590" i="3"/>
  <c r="J589" i="3" a="1"/>
  <c r="J589" i="3" s="1"/>
  <c r="M589" i="3" s="1"/>
  <c r="C589" i="3"/>
  <c r="C588" i="3"/>
  <c r="C587" i="3"/>
  <c r="C586" i="3"/>
  <c r="C585" i="3"/>
  <c r="J584" i="3" a="1"/>
  <c r="J584" i="3" s="1"/>
  <c r="M584" i="3" s="1"/>
  <c r="C584" i="3"/>
  <c r="J583" i="3" a="1"/>
  <c r="J583" i="3"/>
  <c r="M583" i="3" s="1"/>
  <c r="C583" i="3"/>
  <c r="C582" i="3"/>
  <c r="J581" i="3" a="1"/>
  <c r="J581" i="3"/>
  <c r="M581" i="3" s="1"/>
  <c r="C581" i="3"/>
  <c r="C580" i="3"/>
  <c r="C579" i="3"/>
  <c r="J578" i="3" a="1"/>
  <c r="J578" i="3" s="1"/>
  <c r="M578" i="3" s="1"/>
  <c r="C578" i="3"/>
  <c r="C577" i="3"/>
  <c r="C576" i="3"/>
  <c r="J575" i="3" a="1"/>
  <c r="J575" i="3"/>
  <c r="M575" i="3" s="1"/>
  <c r="C575" i="3"/>
  <c r="J574" i="3" a="1"/>
  <c r="J574" i="3"/>
  <c r="M574" i="3" s="1"/>
  <c r="C574" i="3"/>
  <c r="J573" i="3" a="1"/>
  <c r="J573" i="3" s="1"/>
  <c r="M573" i="3" s="1"/>
  <c r="C573" i="3"/>
  <c r="C572" i="3"/>
  <c r="C571" i="3"/>
  <c r="J570" i="3" a="1"/>
  <c r="J570" i="3" s="1"/>
  <c r="M570" i="3" s="1"/>
  <c r="C570" i="3"/>
  <c r="C569" i="3"/>
  <c r="J568" i="3" a="1"/>
  <c r="J568" i="3" s="1"/>
  <c r="M568" i="3" s="1"/>
  <c r="C568" i="3"/>
  <c r="J567" i="3" a="1"/>
  <c r="J567" i="3" s="1"/>
  <c r="M567" i="3" s="1"/>
  <c r="C567" i="3"/>
  <c r="C566" i="3"/>
  <c r="J565" i="3" a="1"/>
  <c r="J565" i="3" s="1"/>
  <c r="M565" i="3" s="1"/>
  <c r="C565" i="3"/>
  <c r="C564" i="3"/>
  <c r="C563" i="3"/>
  <c r="C562" i="3"/>
  <c r="C561" i="3"/>
  <c r="J560" i="3" a="1"/>
  <c r="J560" i="3" s="1"/>
  <c r="M560" i="3" s="1"/>
  <c r="C560" i="3"/>
  <c r="C559" i="3"/>
  <c r="C558" i="3"/>
  <c r="J557" i="3" a="1"/>
  <c r="J557" i="3" s="1"/>
  <c r="M557" i="3" s="1"/>
  <c r="C557" i="3"/>
  <c r="C556" i="3"/>
  <c r="C555" i="3"/>
  <c r="J554" i="3" a="1"/>
  <c r="J554" i="3" s="1"/>
  <c r="M554" i="3" s="1"/>
  <c r="C554" i="3"/>
  <c r="C553" i="3"/>
  <c r="C552" i="3"/>
  <c r="C551" i="3"/>
  <c r="C550" i="3"/>
  <c r="C549" i="3"/>
  <c r="C548" i="3"/>
  <c r="C547" i="3"/>
  <c r="C546" i="3"/>
  <c r="C545" i="3"/>
  <c r="C544" i="3"/>
  <c r="J543" i="3" a="1"/>
  <c r="J543" i="3" s="1"/>
  <c r="M543" i="3" s="1"/>
  <c r="C543" i="3"/>
  <c r="J542" i="3" a="1"/>
  <c r="J542" i="3" s="1"/>
  <c r="M542" i="3" s="1"/>
  <c r="C542" i="3"/>
  <c r="C541" i="3"/>
  <c r="J540" i="3" a="1"/>
  <c r="J540" i="3" s="1"/>
  <c r="M540" i="3" s="1"/>
  <c r="C540" i="3"/>
  <c r="C539" i="3"/>
  <c r="J538" i="3" a="1"/>
  <c r="J538" i="3" s="1"/>
  <c r="M538" i="3" s="1"/>
  <c r="C538" i="3"/>
  <c r="J537" i="3" a="1"/>
  <c r="J537" i="3" s="1"/>
  <c r="M537" i="3" s="1"/>
  <c r="C537" i="3"/>
  <c r="C536" i="3"/>
  <c r="C535" i="3"/>
  <c r="C534" i="3"/>
  <c r="J533" i="3" a="1"/>
  <c r="J533" i="3" s="1"/>
  <c r="M533" i="3" s="1"/>
  <c r="C533" i="3"/>
  <c r="M532" i="3"/>
  <c r="C532" i="3"/>
  <c r="C531" i="3"/>
  <c r="C530" i="3"/>
  <c r="C529" i="3"/>
  <c r="C528" i="3"/>
  <c r="J527" i="3" a="1"/>
  <c r="J527" i="3" s="1"/>
  <c r="M527" i="3" s="1"/>
  <c r="C527" i="3"/>
  <c r="J526" i="3" a="1"/>
  <c r="J526" i="3" s="1"/>
  <c r="M526" i="3" s="1"/>
  <c r="C526" i="3"/>
  <c r="C525" i="3"/>
  <c r="C524" i="3"/>
  <c r="C523" i="3"/>
  <c r="C522" i="3"/>
  <c r="J521" i="3" a="1"/>
  <c r="J521" i="3"/>
  <c r="M521" i="3" s="1"/>
  <c r="C521" i="3"/>
  <c r="C520" i="3"/>
  <c r="J519" i="3" a="1"/>
  <c r="J519" i="3"/>
  <c r="M519" i="3" s="1"/>
  <c r="C519" i="3"/>
  <c r="J518" i="3" a="1"/>
  <c r="J518" i="3" s="1"/>
  <c r="M518" i="3" s="1"/>
  <c r="C518" i="3"/>
  <c r="C517" i="3"/>
  <c r="C516" i="3"/>
  <c r="C515" i="3"/>
  <c r="J514" i="3" a="1"/>
  <c r="J514" i="3" s="1"/>
  <c r="M514" i="3" s="1"/>
  <c r="C514" i="3"/>
  <c r="J513" i="3" a="1"/>
  <c r="J513" i="3"/>
  <c r="M513" i="3" s="1"/>
  <c r="C513" i="3"/>
  <c r="J512" i="3" a="1"/>
  <c r="J512" i="3" s="1"/>
  <c r="M512" i="3" s="1"/>
  <c r="C512" i="3"/>
  <c r="C511" i="3"/>
  <c r="C510" i="3"/>
  <c r="J509" i="3" a="1"/>
  <c r="J509" i="3" s="1"/>
  <c r="M509" i="3" s="1"/>
  <c r="C509" i="3"/>
  <c r="J508" i="3"/>
  <c r="M508" i="3" s="1"/>
  <c r="C508" i="3"/>
  <c r="C507" i="3"/>
  <c r="J506" i="3" a="1"/>
  <c r="J506" i="3" s="1"/>
  <c r="M506" i="3" s="1"/>
  <c r="C506" i="3"/>
  <c r="C505" i="3"/>
  <c r="C504" i="3"/>
  <c r="C503" i="3"/>
  <c r="C502" i="3"/>
  <c r="J501" i="3" a="1"/>
  <c r="J501" i="3" s="1"/>
  <c r="M501" i="3" s="1"/>
  <c r="C501" i="3"/>
  <c r="J500" i="3" a="1"/>
  <c r="J500" i="3"/>
  <c r="M500" i="3" s="1"/>
  <c r="C500" i="3"/>
  <c r="J499" i="3" a="1"/>
  <c r="J499" i="3" s="1"/>
  <c r="M499" i="3" s="1"/>
  <c r="C499" i="3"/>
  <c r="J498" i="3" a="1"/>
  <c r="J498" i="3" s="1"/>
  <c r="M498" i="3" s="1"/>
  <c r="C498" i="3"/>
  <c r="C497" i="3"/>
  <c r="J496" i="3" a="1"/>
  <c r="J496" i="3" s="1"/>
  <c r="M496" i="3" s="1"/>
  <c r="C496" i="3"/>
  <c r="C495" i="3"/>
  <c r="C494" i="3"/>
  <c r="J493" i="3" a="1"/>
  <c r="J493" i="3" s="1"/>
  <c r="M493" i="3" s="1"/>
  <c r="C493" i="3"/>
  <c r="J492" i="3" a="1"/>
  <c r="J492" i="3" s="1"/>
  <c r="M492" i="3" s="1"/>
  <c r="C492" i="3"/>
  <c r="J491" i="3" a="1"/>
  <c r="J491" i="3" s="1"/>
  <c r="M491" i="3" s="1"/>
  <c r="C491" i="3"/>
  <c r="C490" i="3"/>
  <c r="C489" i="3"/>
  <c r="C488" i="3"/>
  <c r="C487" i="3"/>
  <c r="C486" i="3"/>
  <c r="J485" i="3" a="1"/>
  <c r="J485" i="3" s="1"/>
  <c r="M485" i="3" s="1"/>
  <c r="C485" i="3"/>
  <c r="J484" i="3" a="1"/>
  <c r="J484" i="3"/>
  <c r="M484" i="3" s="1"/>
  <c r="C484" i="3"/>
  <c r="J483" i="3" a="1"/>
  <c r="J483" i="3"/>
  <c r="M483" i="3" s="1"/>
  <c r="C483" i="3"/>
  <c r="M482" i="3"/>
  <c r="J482" i="3" a="1"/>
  <c r="J482" i="3" s="1"/>
  <c r="C482" i="3"/>
  <c r="C481" i="3"/>
  <c r="C480" i="3"/>
  <c r="C479" i="3"/>
  <c r="C478" i="3"/>
  <c r="J477" i="3" a="1"/>
  <c r="J477" i="3" s="1"/>
  <c r="M477" i="3" s="1"/>
  <c r="C477" i="3"/>
  <c r="J476" i="3" a="1"/>
  <c r="J476" i="3" s="1"/>
  <c r="M476" i="3" s="1"/>
  <c r="C476" i="3"/>
  <c r="J475" i="3" a="1"/>
  <c r="J475" i="3"/>
  <c r="M475" i="3" s="1"/>
  <c r="C475" i="3"/>
  <c r="J474" i="3" a="1"/>
  <c r="J474" i="3" s="1"/>
  <c r="M474" i="3" s="1"/>
  <c r="C474" i="3"/>
  <c r="C473" i="3"/>
  <c r="J472" i="3" a="1"/>
  <c r="J472" i="3" s="1"/>
  <c r="M472" i="3" s="1"/>
  <c r="C472" i="3"/>
  <c r="C471" i="3"/>
  <c r="J470" i="3" a="1"/>
  <c r="J470" i="3" s="1"/>
  <c r="M470" i="3" s="1"/>
  <c r="C470" i="3"/>
  <c r="J469" i="3" a="1"/>
  <c r="J469" i="3" s="1"/>
  <c r="M469" i="3" s="1"/>
  <c r="C469" i="3"/>
  <c r="J468" i="3" a="1"/>
  <c r="J468" i="3" s="1"/>
  <c r="M468" i="3" s="1"/>
  <c r="C468" i="3"/>
  <c r="J467" i="3" a="1"/>
  <c r="J467" i="3" s="1"/>
  <c r="M467" i="3" s="1"/>
  <c r="C467" i="3"/>
  <c r="C466" i="3"/>
  <c r="C465" i="3"/>
  <c r="C464" i="3"/>
  <c r="J463" i="3" a="1"/>
  <c r="J463" i="3" s="1"/>
  <c r="M463" i="3" s="1"/>
  <c r="C463" i="3"/>
  <c r="C462" i="3"/>
  <c r="J461" i="3" a="1"/>
  <c r="J461" i="3" s="1"/>
  <c r="M461" i="3" s="1"/>
  <c r="C461" i="3"/>
  <c r="J460" i="3" a="1"/>
  <c r="J460" i="3" s="1"/>
  <c r="M460" i="3" s="1"/>
  <c r="C460" i="3"/>
  <c r="C459" i="3"/>
  <c r="C458" i="3"/>
  <c r="C457" i="3"/>
  <c r="C456" i="3"/>
  <c r="C455" i="3"/>
  <c r="J454" i="3" a="1"/>
  <c r="J454" i="3" s="1"/>
  <c r="M454" i="3" s="1"/>
  <c r="C454" i="3"/>
  <c r="C453" i="3"/>
  <c r="C452" i="3"/>
  <c r="J451" i="3" a="1"/>
  <c r="J451" i="3"/>
  <c r="M451" i="3" s="1"/>
  <c r="C451" i="3"/>
  <c r="J450" i="3" a="1"/>
  <c r="J450" i="3" s="1"/>
  <c r="M450" i="3" s="1"/>
  <c r="C450" i="3"/>
  <c r="C449" i="3"/>
  <c r="J448" i="3" a="1"/>
  <c r="J448" i="3" s="1"/>
  <c r="M448" i="3" s="1"/>
  <c r="C448" i="3"/>
  <c r="C447" i="3"/>
  <c r="J446" i="3" a="1"/>
  <c r="J446" i="3" s="1"/>
  <c r="M446" i="3" s="1"/>
  <c r="C446" i="3"/>
  <c r="J445" i="3" a="1"/>
  <c r="J445" i="3"/>
  <c r="M445" i="3" s="1"/>
  <c r="C445" i="3"/>
  <c r="J444" i="3" a="1"/>
  <c r="J444" i="3" s="1"/>
  <c r="M444" i="3" s="1"/>
  <c r="C444" i="3"/>
  <c r="C443" i="3"/>
  <c r="C442" i="3"/>
  <c r="C441" i="3"/>
  <c r="C440" i="3"/>
  <c r="C439" i="3"/>
  <c r="J438" i="3" a="1"/>
  <c r="J438" i="3" s="1"/>
  <c r="M438" i="3" s="1"/>
  <c r="C438" i="3"/>
  <c r="C437" i="3"/>
  <c r="C436" i="3"/>
  <c r="J435" i="3" a="1"/>
  <c r="J435" i="3"/>
  <c r="M435" i="3" s="1"/>
  <c r="C435" i="3"/>
  <c r="J434" i="3" a="1"/>
  <c r="J434" i="3" s="1"/>
  <c r="M434" i="3" s="1"/>
  <c r="C434" i="3"/>
  <c r="J433" i="3" a="1"/>
  <c r="J433" i="3"/>
  <c r="M433" i="3" s="1"/>
  <c r="C433" i="3"/>
  <c r="J432" i="3" a="1"/>
  <c r="J432" i="3" s="1"/>
  <c r="M432" i="3" s="1"/>
  <c r="C432" i="3"/>
  <c r="C431" i="3"/>
  <c r="J430" i="3" a="1"/>
  <c r="J430" i="3" s="1"/>
  <c r="M430" i="3" s="1"/>
  <c r="C430" i="3"/>
  <c r="C429" i="3"/>
  <c r="J428" i="3" a="1"/>
  <c r="J428" i="3" s="1"/>
  <c r="M428" i="3" s="1"/>
  <c r="C428" i="3"/>
  <c r="C427" i="3"/>
  <c r="C426" i="3"/>
  <c r="J425" i="3" a="1"/>
  <c r="J425" i="3"/>
  <c r="M425" i="3" s="1"/>
  <c r="C425" i="3"/>
  <c r="C424" i="3"/>
  <c r="C423" i="3"/>
  <c r="J422" i="3" a="1"/>
  <c r="J422" i="3"/>
  <c r="M422" i="3" s="1"/>
  <c r="C422" i="3"/>
  <c r="C421" i="3"/>
  <c r="C420" i="3"/>
  <c r="J419" i="3" a="1"/>
  <c r="J419" i="3"/>
  <c r="M419" i="3" s="1"/>
  <c r="C419" i="3"/>
  <c r="C418" i="3"/>
  <c r="J417" i="3" a="1"/>
  <c r="J417" i="3" s="1"/>
  <c r="M417" i="3" s="1"/>
  <c r="C417" i="3"/>
  <c r="J416" i="3" a="1"/>
  <c r="J416" i="3" s="1"/>
  <c r="M416" i="3" s="1"/>
  <c r="C416" i="3"/>
  <c r="C415" i="3"/>
  <c r="J414" i="3" a="1"/>
  <c r="J414" i="3" s="1"/>
  <c r="M414" i="3" s="1"/>
  <c r="C414" i="3"/>
  <c r="C413" i="3"/>
  <c r="J412" i="3" a="1"/>
  <c r="J412" i="3" s="1"/>
  <c r="M412" i="3" s="1"/>
  <c r="C412" i="3"/>
  <c r="J411" i="3" a="1"/>
  <c r="J411" i="3" s="1"/>
  <c r="M411" i="3" s="1"/>
  <c r="C411" i="3"/>
  <c r="C410" i="3"/>
  <c r="C409" i="3"/>
  <c r="J408" i="3" a="1"/>
  <c r="J408" i="3" s="1"/>
  <c r="M408" i="3" s="1"/>
  <c r="C408" i="3"/>
  <c r="C407" i="3"/>
  <c r="J406" i="3" a="1"/>
  <c r="J406" i="3" s="1"/>
  <c r="M406" i="3" s="1"/>
  <c r="C406" i="3"/>
  <c r="C405" i="3"/>
  <c r="J404" i="3" a="1"/>
  <c r="J404" i="3" s="1"/>
  <c r="M404" i="3" s="1"/>
  <c r="C404" i="3"/>
  <c r="J403" i="3" a="1"/>
  <c r="J403" i="3" s="1"/>
  <c r="M403" i="3" s="1"/>
  <c r="C403" i="3"/>
  <c r="J402" i="3" a="1"/>
  <c r="J402" i="3" s="1"/>
  <c r="M402" i="3" s="1"/>
  <c r="C402" i="3"/>
  <c r="C401" i="3"/>
  <c r="J400" i="3" a="1"/>
  <c r="J400" i="3" s="1"/>
  <c r="M400" i="3" s="1"/>
  <c r="C400" i="3"/>
  <c r="J399" i="3" a="1"/>
  <c r="J399" i="3" s="1"/>
  <c r="M399" i="3" s="1"/>
  <c r="C399" i="3"/>
  <c r="J398" i="3" a="1"/>
  <c r="J398" i="3" s="1"/>
  <c r="M398" i="3" s="1"/>
  <c r="C398" i="3"/>
  <c r="C397" i="3"/>
  <c r="M396" i="3"/>
  <c r="J396" i="3" a="1"/>
  <c r="J396" i="3" s="1"/>
  <c r="C396" i="3"/>
  <c r="C395" i="3"/>
  <c r="C394" i="3"/>
  <c r="J393" i="3" a="1"/>
  <c r="J393" i="3" s="1"/>
  <c r="M393" i="3" s="1"/>
  <c r="C393" i="3"/>
  <c r="C392" i="3"/>
  <c r="C391" i="3"/>
  <c r="J390" i="3" a="1"/>
  <c r="J390" i="3" s="1"/>
  <c r="M390" i="3" s="1"/>
  <c r="C390" i="3"/>
  <c r="C389" i="3"/>
  <c r="C388" i="3"/>
  <c r="J387" i="3" a="1"/>
  <c r="J387" i="3" s="1"/>
  <c r="M387" i="3" s="1"/>
  <c r="C387" i="3"/>
  <c r="C386" i="3"/>
  <c r="J385" i="3" a="1"/>
  <c r="J385" i="3" s="1"/>
  <c r="M385" i="3" s="1"/>
  <c r="C385" i="3"/>
  <c r="J384" i="3" a="1"/>
  <c r="J384" i="3" s="1"/>
  <c r="M384" i="3" s="1"/>
  <c r="C384" i="3"/>
  <c r="C383" i="3"/>
  <c r="M382" i="3"/>
  <c r="J382" i="3" a="1"/>
  <c r="J382" i="3" s="1"/>
  <c r="C382" i="3"/>
  <c r="C381" i="3"/>
  <c r="J380" i="3" a="1"/>
  <c r="J380" i="3" s="1"/>
  <c r="M380" i="3" s="1"/>
  <c r="C380" i="3"/>
  <c r="J379" i="3" a="1"/>
  <c r="J379" i="3"/>
  <c r="M379" i="3" s="1"/>
  <c r="C379" i="3"/>
  <c r="C378" i="3"/>
  <c r="C377" i="3"/>
  <c r="J376" i="3" a="1"/>
  <c r="J376" i="3" s="1"/>
  <c r="M376" i="3" s="1"/>
  <c r="C376" i="3"/>
  <c r="C375" i="3"/>
  <c r="J374" i="3" a="1"/>
  <c r="J374" i="3" s="1"/>
  <c r="M374" i="3" s="1"/>
  <c r="C374" i="3"/>
  <c r="C373" i="3"/>
  <c r="J372" i="3" a="1"/>
  <c r="J372" i="3" s="1"/>
  <c r="M372" i="3" s="1"/>
  <c r="C372" i="3"/>
  <c r="J371" i="3" a="1"/>
  <c r="J371" i="3"/>
  <c r="M371" i="3" s="1"/>
  <c r="C371" i="3"/>
  <c r="M370" i="3"/>
  <c r="J370" i="3" a="1"/>
  <c r="J370" i="3" s="1"/>
  <c r="C370" i="3"/>
  <c r="C369" i="3"/>
  <c r="J368" i="3" a="1"/>
  <c r="J368" i="3" s="1"/>
  <c r="M368" i="3" s="1"/>
  <c r="C368" i="3"/>
  <c r="M367" i="3"/>
  <c r="J367" i="3" a="1"/>
  <c r="J367" i="3" s="1"/>
  <c r="C367" i="3"/>
  <c r="J366" i="3" a="1"/>
  <c r="J366" i="3" s="1"/>
  <c r="M366" i="3" s="1"/>
  <c r="C366" i="3"/>
  <c r="C365" i="3"/>
  <c r="J364" i="3" a="1"/>
  <c r="J364" i="3" s="1"/>
  <c r="M364" i="3" s="1"/>
  <c r="C364" i="3"/>
  <c r="J363" i="3" a="1"/>
  <c r="J363" i="3" s="1"/>
  <c r="M363" i="3" s="1"/>
  <c r="C363" i="3"/>
  <c r="C362" i="3"/>
  <c r="J361" i="3" a="1"/>
  <c r="J361" i="3" s="1"/>
  <c r="M361" i="3" s="1"/>
  <c r="C361" i="3"/>
  <c r="C360" i="3"/>
  <c r="C359" i="3"/>
  <c r="J358" i="3" a="1"/>
  <c r="J358" i="3" s="1"/>
  <c r="M358" i="3" s="1"/>
  <c r="C358" i="3"/>
  <c r="C357" i="3"/>
  <c r="C356" i="3"/>
  <c r="J355" i="3" a="1"/>
  <c r="J355" i="3" s="1"/>
  <c r="M355" i="3" s="1"/>
  <c r="C355" i="3"/>
  <c r="C354" i="3"/>
  <c r="J353" i="3" a="1"/>
  <c r="J353" i="3" s="1"/>
  <c r="M353" i="3" s="1"/>
  <c r="C353" i="3"/>
  <c r="J352" i="3" a="1"/>
  <c r="J352" i="3" s="1"/>
  <c r="M352" i="3" s="1"/>
  <c r="C352" i="3"/>
  <c r="C351" i="3"/>
  <c r="M350" i="3"/>
  <c r="J350" i="3" a="1"/>
  <c r="J350" i="3" s="1"/>
  <c r="C350" i="3"/>
  <c r="C349" i="3"/>
  <c r="J348" i="3" a="1"/>
  <c r="J348" i="3" s="1"/>
  <c r="M348" i="3" s="1"/>
  <c r="C348" i="3"/>
  <c r="J347" i="3" a="1"/>
  <c r="J347" i="3" s="1"/>
  <c r="M347" i="3" s="1"/>
  <c r="C347" i="3"/>
  <c r="C346" i="3"/>
  <c r="C345" i="3"/>
  <c r="J344" i="3" a="1"/>
  <c r="J344" i="3" s="1"/>
  <c r="M344" i="3" s="1"/>
  <c r="C344" i="3"/>
  <c r="C343" i="3"/>
  <c r="J342" i="3" a="1"/>
  <c r="J342" i="3" s="1"/>
  <c r="M342" i="3" s="1"/>
  <c r="C342" i="3"/>
  <c r="C341" i="3"/>
  <c r="C340" i="3"/>
  <c r="J339" i="3" a="1"/>
  <c r="J339" i="3"/>
  <c r="M339" i="3" s="1"/>
  <c r="C339" i="3"/>
  <c r="J338" i="3" a="1"/>
  <c r="J338" i="3" s="1"/>
  <c r="M338" i="3" s="1"/>
  <c r="C338" i="3"/>
  <c r="J337" i="3" a="1"/>
  <c r="J337" i="3" s="1"/>
  <c r="M337" i="3" s="1"/>
  <c r="C337" i="3"/>
  <c r="J336" i="3" a="1"/>
  <c r="J336" i="3" s="1"/>
  <c r="M336" i="3" s="1"/>
  <c r="C336" i="3"/>
  <c r="C335" i="3"/>
  <c r="M334" i="3"/>
  <c r="J334" i="3" a="1"/>
  <c r="J334" i="3" s="1"/>
  <c r="C334" i="3"/>
  <c r="C333" i="3"/>
  <c r="J332" i="3" a="1"/>
  <c r="J332" i="3" s="1"/>
  <c r="M332" i="3" s="1"/>
  <c r="C332" i="3"/>
  <c r="C331" i="3"/>
  <c r="C330" i="3"/>
  <c r="J329" i="3" a="1"/>
  <c r="J329" i="3" s="1"/>
  <c r="M329" i="3" s="1"/>
  <c r="C329" i="3"/>
  <c r="C328" i="3"/>
  <c r="C327" i="3"/>
  <c r="J326" i="3" a="1"/>
  <c r="J326" i="3" s="1"/>
  <c r="M326" i="3" s="1"/>
  <c r="C326" i="3"/>
  <c r="C325" i="3"/>
  <c r="J324" i="3" a="1"/>
  <c r="J324" i="3"/>
  <c r="M324" i="3" s="1"/>
  <c r="C324" i="3"/>
  <c r="C323" i="3"/>
  <c r="C322" i="3"/>
  <c r="C321" i="3"/>
  <c r="C320" i="3"/>
  <c r="C319" i="3"/>
  <c r="J318" i="3" a="1"/>
  <c r="J318" i="3" s="1"/>
  <c r="M318" i="3" s="1"/>
  <c r="C318" i="3"/>
  <c r="C317" i="3"/>
  <c r="J316" i="3" a="1"/>
  <c r="J316" i="3" s="1"/>
  <c r="M316" i="3" s="1"/>
  <c r="C316" i="3"/>
  <c r="J315" i="3" a="1"/>
  <c r="J315" i="3"/>
  <c r="M315" i="3" s="1"/>
  <c r="C315" i="3"/>
  <c r="C314" i="3"/>
  <c r="C313" i="3"/>
  <c r="J312" i="3" a="1"/>
  <c r="J312" i="3"/>
  <c r="M312" i="3" s="1"/>
  <c r="C312" i="3"/>
  <c r="J311" i="3" a="1"/>
  <c r="J311" i="3" s="1"/>
  <c r="M311" i="3" s="1"/>
  <c r="C311" i="3"/>
  <c r="J310" i="3" a="1"/>
  <c r="J310" i="3" s="1"/>
  <c r="M310" i="3" s="1"/>
  <c r="C310" i="3"/>
  <c r="C309" i="3"/>
  <c r="J308" i="3" a="1"/>
  <c r="J308" i="3"/>
  <c r="M308" i="3" s="1"/>
  <c r="C308" i="3"/>
  <c r="J307" i="3" a="1"/>
  <c r="J307" i="3" s="1"/>
  <c r="M307" i="3" s="1"/>
  <c r="C307" i="3"/>
  <c r="J306" i="3" a="1"/>
  <c r="J306" i="3" s="1"/>
  <c r="M306" i="3" s="1"/>
  <c r="C306" i="3"/>
  <c r="C305" i="3"/>
  <c r="J304" i="3" a="1"/>
  <c r="J304" i="3" s="1"/>
  <c r="M304" i="3" s="1"/>
  <c r="C304" i="3"/>
  <c r="J303" i="3" a="1"/>
  <c r="J303" i="3" s="1"/>
  <c r="M303" i="3" s="1"/>
  <c r="C303" i="3"/>
  <c r="M302" i="3"/>
  <c r="J302" i="3" a="1"/>
  <c r="J302" i="3"/>
  <c r="C302" i="3"/>
  <c r="J301" i="3" a="1"/>
  <c r="J301" i="3" s="1"/>
  <c r="M301" i="3" s="1"/>
  <c r="C301" i="3"/>
  <c r="C300" i="3"/>
  <c r="C299" i="3"/>
  <c r="J298" i="3" a="1"/>
  <c r="J298" i="3" s="1"/>
  <c r="M298" i="3" s="1"/>
  <c r="C298" i="3"/>
  <c r="C297" i="3"/>
  <c r="C296" i="3"/>
  <c r="C295" i="3"/>
  <c r="J294" i="3" a="1"/>
  <c r="J294" i="3" s="1"/>
  <c r="M294" i="3" s="1"/>
  <c r="C294" i="3"/>
  <c r="J293" i="3" a="1"/>
  <c r="J293" i="3"/>
  <c r="M293" i="3" s="1"/>
  <c r="C293" i="3"/>
  <c r="M292" i="3"/>
  <c r="J292" i="3" a="1"/>
  <c r="J292" i="3" s="1"/>
  <c r="C292" i="3"/>
  <c r="C291" i="3"/>
  <c r="C290" i="3"/>
  <c r="C289" i="3"/>
  <c r="C288" i="3"/>
  <c r="C287" i="3"/>
  <c r="J286" i="3" a="1"/>
  <c r="J286" i="3"/>
  <c r="M286" i="3" s="1"/>
  <c r="C286" i="3"/>
  <c r="C285" i="3"/>
  <c r="M284" i="3"/>
  <c r="J284" i="3" a="1"/>
  <c r="J284" i="3" s="1"/>
  <c r="C284" i="3"/>
  <c r="J283" i="3" a="1"/>
  <c r="J283" i="3" s="1"/>
  <c r="M283" i="3" s="1"/>
  <c r="C283" i="3"/>
  <c r="C282" i="3"/>
  <c r="J281" i="3" a="1"/>
  <c r="J281" i="3" s="1"/>
  <c r="M281" i="3" s="1"/>
  <c r="C281" i="3"/>
  <c r="M280" i="3"/>
  <c r="J280" i="3" a="1"/>
  <c r="J280" i="3" s="1"/>
  <c r="C280" i="3"/>
  <c r="C279" i="3"/>
  <c r="J278" i="3" a="1"/>
  <c r="J278" i="3"/>
  <c r="M278" i="3" s="1"/>
  <c r="C278" i="3"/>
  <c r="C277" i="3"/>
  <c r="C276" i="3"/>
  <c r="C275" i="3"/>
  <c r="J274" i="3" a="1"/>
  <c r="J274" i="3"/>
  <c r="M274" i="3" s="1"/>
  <c r="C274" i="3"/>
  <c r="C273" i="3"/>
  <c r="J272" i="3" a="1"/>
  <c r="J272" i="3" s="1"/>
  <c r="M272" i="3" s="1"/>
  <c r="C272" i="3"/>
  <c r="C271" i="3"/>
  <c r="J270" i="3" a="1"/>
  <c r="J270" i="3" s="1"/>
  <c r="M270" i="3" s="1"/>
  <c r="C270" i="3"/>
  <c r="C269" i="3"/>
  <c r="C268" i="3"/>
  <c r="J267" i="3" a="1"/>
  <c r="J267" i="3" s="1"/>
  <c r="M267" i="3" s="1"/>
  <c r="C267" i="3"/>
  <c r="J266" i="3" a="1"/>
  <c r="J266" i="3" s="1"/>
  <c r="M266" i="3" s="1"/>
  <c r="C266" i="3"/>
  <c r="C265" i="3"/>
  <c r="J264" i="3" a="1"/>
  <c r="J264" i="3" s="1"/>
  <c r="M264" i="3" s="1"/>
  <c r="C264" i="3"/>
  <c r="J263" i="3" a="1"/>
  <c r="J263" i="3" s="1"/>
  <c r="M263" i="3" s="1"/>
  <c r="C263" i="3"/>
  <c r="C262" i="3"/>
  <c r="C261" i="3"/>
  <c r="J260" i="3" a="1"/>
  <c r="J260" i="3" s="1"/>
  <c r="M260" i="3" s="1"/>
  <c r="C260" i="3"/>
  <c r="C259" i="3"/>
  <c r="C258" i="3"/>
  <c r="J257" i="3" a="1"/>
  <c r="J257" i="3" s="1"/>
  <c r="M257" i="3" s="1"/>
  <c r="C257" i="3"/>
  <c r="J256" i="3" a="1"/>
  <c r="J256" i="3" s="1"/>
  <c r="M256" i="3" s="1"/>
  <c r="C256" i="3"/>
  <c r="J255" i="3" a="1"/>
  <c r="J255" i="3" s="1"/>
  <c r="M255" i="3" s="1"/>
  <c r="C255" i="3"/>
  <c r="J254" i="3" a="1"/>
  <c r="J254" i="3" s="1"/>
  <c r="M254" i="3" s="1"/>
  <c r="C254" i="3"/>
  <c r="J253" i="3" a="1"/>
  <c r="J253" i="3"/>
  <c r="M253" i="3" s="1"/>
  <c r="C253" i="3"/>
  <c r="C252" i="3"/>
  <c r="C251" i="3"/>
  <c r="J250" i="3" a="1"/>
  <c r="J250" i="3" s="1"/>
  <c r="M250" i="3" s="1"/>
  <c r="C250" i="3"/>
  <c r="C249" i="3"/>
  <c r="C248" i="3"/>
  <c r="C247" i="3"/>
  <c r="J246" i="3" a="1"/>
  <c r="J246" i="3" s="1"/>
  <c r="M246" i="3" s="1"/>
  <c r="C246" i="3"/>
  <c r="C245" i="3"/>
  <c r="C244" i="3"/>
  <c r="J243" i="3" a="1"/>
  <c r="J243" i="3" s="1"/>
  <c r="M243" i="3" s="1"/>
  <c r="C243" i="3"/>
  <c r="J242" i="3" a="1"/>
  <c r="J242" i="3" s="1"/>
  <c r="M242" i="3" s="1"/>
  <c r="C242" i="3"/>
  <c r="J241" i="3" a="1"/>
  <c r="J241" i="3" s="1"/>
  <c r="M241" i="3" s="1"/>
  <c r="C241" i="3"/>
  <c r="J240" i="3" a="1"/>
  <c r="J240" i="3" s="1"/>
  <c r="M240" i="3" s="1"/>
  <c r="C240" i="3"/>
  <c r="C239" i="3"/>
  <c r="J238" i="3" a="1"/>
  <c r="J238" i="3" s="1"/>
  <c r="M238" i="3" s="1"/>
  <c r="C238" i="3"/>
  <c r="C237" i="3"/>
  <c r="C236" i="3"/>
  <c r="J235" i="3" a="1"/>
  <c r="J235" i="3" s="1"/>
  <c r="M235" i="3" s="1"/>
  <c r="C235" i="3"/>
  <c r="J234" i="3" a="1"/>
  <c r="J234" i="3" s="1"/>
  <c r="M234" i="3" s="1"/>
  <c r="C234" i="3"/>
  <c r="J233" i="3" a="1"/>
  <c r="J233" i="3" s="1"/>
  <c r="M233" i="3" s="1"/>
  <c r="C233" i="3"/>
  <c r="C232" i="3"/>
  <c r="C231" i="3"/>
  <c r="J230" i="3" a="1"/>
  <c r="J230" i="3" s="1"/>
  <c r="M230" i="3" s="1"/>
  <c r="C230" i="3"/>
  <c r="C229" i="3"/>
  <c r="C228" i="3"/>
  <c r="J227" i="3" a="1"/>
  <c r="J227" i="3" s="1"/>
  <c r="M227" i="3" s="1"/>
  <c r="C227" i="3"/>
  <c r="M226" i="3"/>
  <c r="J226" i="3" a="1"/>
  <c r="J226" i="3" s="1"/>
  <c r="C226" i="3"/>
  <c r="J225" i="3" a="1"/>
  <c r="J225" i="3" s="1"/>
  <c r="M225" i="3" s="1"/>
  <c r="C225" i="3"/>
  <c r="J224" i="3" a="1"/>
  <c r="J224" i="3" s="1"/>
  <c r="M224" i="3" s="1"/>
  <c r="C224" i="3"/>
  <c r="C223" i="3"/>
  <c r="C222" i="3"/>
  <c r="J221" i="3" a="1"/>
  <c r="J221" i="3" s="1"/>
  <c r="M221" i="3" s="1"/>
  <c r="C221" i="3"/>
  <c r="C220" i="3"/>
  <c r="J219" i="3" a="1"/>
  <c r="J219" i="3" s="1"/>
  <c r="M219" i="3" s="1"/>
  <c r="C219" i="3"/>
  <c r="J218" i="3" a="1"/>
  <c r="J218" i="3" s="1"/>
  <c r="M218" i="3" s="1"/>
  <c r="C218" i="3"/>
  <c r="J217" i="3" a="1"/>
  <c r="J217" i="3" s="1"/>
  <c r="M217" i="3" s="1"/>
  <c r="C217" i="3"/>
  <c r="C216" i="3"/>
  <c r="C215" i="3"/>
  <c r="J214" i="3" a="1"/>
  <c r="J214" i="3" s="1"/>
  <c r="M214" i="3" s="1"/>
  <c r="C214" i="3"/>
  <c r="C213" i="3"/>
  <c r="C212" i="3"/>
  <c r="J211" i="3" a="1"/>
  <c r="J211" i="3" s="1"/>
  <c r="M211" i="3" s="1"/>
  <c r="C211" i="3"/>
  <c r="M210" i="3"/>
  <c r="J210" i="3" a="1"/>
  <c r="J210" i="3" s="1"/>
  <c r="C210" i="3"/>
  <c r="J209" i="3" a="1"/>
  <c r="J209" i="3" s="1"/>
  <c r="M209" i="3" s="1"/>
  <c r="C209" i="3"/>
  <c r="C208" i="3"/>
  <c r="J207" i="3" a="1"/>
  <c r="J207" i="3" s="1"/>
  <c r="M207" i="3" s="1"/>
  <c r="C207" i="3"/>
  <c r="C206" i="3"/>
  <c r="C205" i="3"/>
  <c r="C204" i="3"/>
  <c r="J203" i="3" a="1"/>
  <c r="J203" i="3" s="1"/>
  <c r="M203" i="3" s="1"/>
  <c r="C203" i="3"/>
  <c r="J202" i="3" a="1"/>
  <c r="J202" i="3" s="1"/>
  <c r="M202" i="3" s="1"/>
  <c r="C202" i="3"/>
  <c r="J201" i="3" a="1"/>
  <c r="J201" i="3" s="1"/>
  <c r="M201" i="3" s="1"/>
  <c r="C201" i="3"/>
  <c r="J200" i="3" a="1"/>
  <c r="J200" i="3" s="1"/>
  <c r="M200" i="3" s="1"/>
  <c r="C200" i="3"/>
  <c r="C199" i="3"/>
  <c r="J198" i="3" a="1"/>
  <c r="J198" i="3" s="1"/>
  <c r="M198" i="3" s="1"/>
  <c r="C198" i="3"/>
  <c r="C197" i="3"/>
  <c r="C196" i="3"/>
  <c r="J195" i="3" a="1"/>
  <c r="J195" i="3" s="1"/>
  <c r="M195" i="3" s="1"/>
  <c r="C195" i="3"/>
  <c r="J194" i="3" a="1"/>
  <c r="J194" i="3" s="1"/>
  <c r="M194" i="3" s="1"/>
  <c r="C194" i="3"/>
  <c r="J193" i="3" a="1"/>
  <c r="J193" i="3" s="1"/>
  <c r="M193" i="3" s="1"/>
  <c r="C193" i="3"/>
  <c r="M192" i="3"/>
  <c r="J192" i="3" a="1"/>
  <c r="J192" i="3" s="1"/>
  <c r="C192" i="3"/>
  <c r="C191" i="3"/>
  <c r="C190" i="3"/>
  <c r="C189" i="3"/>
  <c r="C188" i="3"/>
  <c r="J187" i="3" a="1"/>
  <c r="J187" i="3" s="1"/>
  <c r="M187" i="3" s="1"/>
  <c r="C187" i="3"/>
  <c r="J186" i="3" a="1"/>
  <c r="J186" i="3" s="1"/>
  <c r="M186" i="3" s="1"/>
  <c r="C186" i="3"/>
  <c r="C185" i="3"/>
  <c r="C184" i="3"/>
  <c r="J183" i="3" a="1"/>
  <c r="J183" i="3" s="1"/>
  <c r="M183" i="3" s="1"/>
  <c r="C183" i="3"/>
  <c r="C182" i="3"/>
  <c r="C181" i="3"/>
  <c r="C180" i="3"/>
  <c r="J179" i="3" a="1"/>
  <c r="J179" i="3" s="1"/>
  <c r="M179" i="3" s="1"/>
  <c r="C179" i="3"/>
  <c r="J178" i="3" a="1"/>
  <c r="J178" i="3" s="1"/>
  <c r="M178" i="3" s="1"/>
  <c r="C178" i="3"/>
  <c r="C177" i="3"/>
  <c r="J176" i="3" a="1"/>
  <c r="J176" i="3" s="1"/>
  <c r="M176" i="3" s="1"/>
  <c r="C176" i="3"/>
  <c r="C175" i="3"/>
  <c r="C174" i="3"/>
  <c r="C173" i="3"/>
  <c r="C172" i="3"/>
  <c r="J171" i="3" a="1"/>
  <c r="J171" i="3" s="1"/>
  <c r="M171" i="3" s="1"/>
  <c r="C171" i="3"/>
  <c r="C170" i="3"/>
  <c r="C169" i="3"/>
  <c r="J168" i="3" a="1"/>
  <c r="J168" i="3" s="1"/>
  <c r="M168" i="3" s="1"/>
  <c r="C168" i="3"/>
  <c r="M167" i="3"/>
  <c r="J167" i="3" a="1"/>
  <c r="J167" i="3" s="1"/>
  <c r="C167" i="3"/>
  <c r="C166" i="3"/>
  <c r="C165" i="3"/>
  <c r="J164" i="3" a="1"/>
  <c r="J164" i="3" s="1"/>
  <c r="M164" i="3" s="1"/>
  <c r="C164" i="3"/>
  <c r="J163" i="3" a="1"/>
  <c r="J163" i="3" s="1"/>
  <c r="M163" i="3" s="1"/>
  <c r="C163" i="3"/>
  <c r="C162" i="3"/>
  <c r="M161" i="3"/>
  <c r="J161" i="3" a="1"/>
  <c r="J161" i="3" s="1"/>
  <c r="C161" i="3"/>
  <c r="J160" i="3" a="1"/>
  <c r="J160" i="3" s="1"/>
  <c r="M160" i="3" s="1"/>
  <c r="C160" i="3"/>
  <c r="C159" i="3"/>
  <c r="J158" i="3" a="1"/>
  <c r="J158" i="3" s="1"/>
  <c r="M158" i="3" s="1"/>
  <c r="C158" i="3"/>
  <c r="C157" i="3"/>
  <c r="C156" i="3"/>
  <c r="J155" i="3" a="1"/>
  <c r="J155" i="3" s="1"/>
  <c r="M155" i="3" s="1"/>
  <c r="C155" i="3"/>
  <c r="C154" i="3"/>
  <c r="J153" i="3" a="1"/>
  <c r="J153" i="3"/>
  <c r="M153" i="3" s="1"/>
  <c r="C153" i="3"/>
  <c r="J152" i="3" a="1"/>
  <c r="J152" i="3" s="1"/>
  <c r="M152" i="3" s="1"/>
  <c r="C152" i="3"/>
  <c r="C151" i="3"/>
  <c r="C150" i="3"/>
  <c r="C149" i="3"/>
  <c r="C148" i="3"/>
  <c r="J147" i="3" a="1"/>
  <c r="J147" i="3"/>
  <c r="M147" i="3" s="1"/>
  <c r="C147" i="3"/>
  <c r="J146" i="3" a="1"/>
  <c r="J146" i="3" s="1"/>
  <c r="M146" i="3" s="1"/>
  <c r="C146" i="3"/>
  <c r="J145" i="3" a="1"/>
  <c r="J145" i="3"/>
  <c r="M145" i="3" s="1"/>
  <c r="C145" i="3"/>
  <c r="C144" i="3"/>
  <c r="C143" i="3"/>
  <c r="J142" i="3" a="1"/>
  <c r="J142" i="3" s="1"/>
  <c r="M142" i="3" s="1"/>
  <c r="C142" i="3"/>
  <c r="C141" i="3"/>
  <c r="C140" i="3"/>
  <c r="J139" i="3" a="1"/>
  <c r="J139" i="3" s="1"/>
  <c r="M139" i="3" s="1"/>
  <c r="C139" i="3"/>
  <c r="C138" i="3"/>
  <c r="J137" i="3" a="1"/>
  <c r="J137" i="3"/>
  <c r="M137" i="3" s="1"/>
  <c r="C137" i="3"/>
  <c r="J136" i="3" a="1"/>
  <c r="J136" i="3" s="1"/>
  <c r="M136" i="3" s="1"/>
  <c r="C136" i="3"/>
  <c r="C135" i="3"/>
  <c r="C134" i="3"/>
  <c r="C133" i="3"/>
  <c r="C132" i="3"/>
  <c r="J131" i="3" a="1"/>
  <c r="J131" i="3"/>
  <c r="M131" i="3" s="1"/>
  <c r="C131" i="3"/>
  <c r="J130" i="3" a="1"/>
  <c r="J130" i="3" s="1"/>
  <c r="M130" i="3" s="1"/>
  <c r="C130" i="3"/>
  <c r="J129" i="3" a="1"/>
  <c r="J129" i="3" s="1"/>
  <c r="M129" i="3" s="1"/>
  <c r="C129" i="3"/>
  <c r="C128" i="3"/>
  <c r="J127" i="3" a="1"/>
  <c r="J127" i="3" s="1"/>
  <c r="M127" i="3" s="1"/>
  <c r="C127" i="3"/>
  <c r="C126" i="3"/>
  <c r="C125" i="3"/>
  <c r="C124" i="3"/>
  <c r="J123" i="3" a="1"/>
  <c r="J123" i="3" s="1"/>
  <c r="M123" i="3" s="1"/>
  <c r="C123" i="3"/>
  <c r="J122" i="3" a="1"/>
  <c r="J122" i="3" s="1"/>
  <c r="M122" i="3" s="1"/>
  <c r="C122" i="3"/>
  <c r="J121" i="3" a="1"/>
  <c r="J121" i="3" s="1"/>
  <c r="M121" i="3" s="1"/>
  <c r="C121" i="3"/>
  <c r="C120" i="3"/>
  <c r="J119" i="3" a="1"/>
  <c r="J119" i="3"/>
  <c r="M119" i="3" s="1"/>
  <c r="C119" i="3"/>
  <c r="J118" i="3" a="1"/>
  <c r="J118" i="3" s="1"/>
  <c r="M118" i="3" s="1"/>
  <c r="C118" i="3"/>
  <c r="C117" i="3"/>
  <c r="C116" i="3"/>
  <c r="J115" i="3" a="1"/>
  <c r="J115" i="3"/>
  <c r="M115" i="3" s="1"/>
  <c r="C115" i="3"/>
  <c r="C114" i="3"/>
  <c r="C113" i="3"/>
  <c r="C112" i="3"/>
  <c r="J111" i="3" a="1"/>
  <c r="J111" i="3"/>
  <c r="M111" i="3" s="1"/>
  <c r="C111" i="3"/>
  <c r="C110" i="3"/>
  <c r="C109" i="3"/>
  <c r="C108" i="3"/>
  <c r="J107" i="3" a="1"/>
  <c r="J107" i="3"/>
  <c r="M107" i="3" s="1"/>
  <c r="C107" i="3"/>
  <c r="C106" i="3"/>
  <c r="J105" i="3" a="1"/>
  <c r="J105" i="3"/>
  <c r="M105" i="3" s="1"/>
  <c r="C105" i="3"/>
  <c r="J104" i="3" a="1"/>
  <c r="J104" i="3" s="1"/>
  <c r="M104" i="3" s="1"/>
  <c r="C104" i="3"/>
  <c r="J103" i="3" a="1"/>
  <c r="J103" i="3"/>
  <c r="M103" i="3" s="1"/>
  <c r="C103" i="3"/>
  <c r="J102" i="3" a="1"/>
  <c r="J102" i="3" s="1"/>
  <c r="M102" i="3" s="1"/>
  <c r="C102" i="3"/>
  <c r="C101" i="3"/>
  <c r="C100" i="3"/>
  <c r="M99" i="3"/>
  <c r="J99" i="3" a="1"/>
  <c r="J99" i="3"/>
  <c r="C99" i="3"/>
  <c r="C98" i="3"/>
  <c r="J97" i="3" a="1"/>
  <c r="J97" i="3"/>
  <c r="M97" i="3" s="1"/>
  <c r="C97" i="3"/>
  <c r="C96" i="3"/>
  <c r="J95" i="3" a="1"/>
  <c r="J95" i="3" s="1"/>
  <c r="M95" i="3" s="1"/>
  <c r="C95" i="3"/>
  <c r="J94" i="3" a="1"/>
  <c r="J94" i="3" s="1"/>
  <c r="M94" i="3" s="1"/>
  <c r="C94" i="3"/>
  <c r="C93" i="3"/>
  <c r="C92" i="3"/>
  <c r="J91" i="3" a="1"/>
  <c r="J91" i="3" s="1"/>
  <c r="M91" i="3" s="1"/>
  <c r="C91" i="3"/>
  <c r="C90" i="3"/>
  <c r="J89" i="3" a="1"/>
  <c r="J89" i="3"/>
  <c r="M89" i="3" s="1"/>
  <c r="C89" i="3"/>
  <c r="C88" i="3"/>
  <c r="C87" i="3"/>
  <c r="J86" i="3" a="1"/>
  <c r="J86" i="3" s="1"/>
  <c r="M86" i="3" s="1"/>
  <c r="C86" i="3"/>
  <c r="C85" i="3"/>
  <c r="C84" i="3"/>
  <c r="J83" i="3" a="1"/>
  <c r="J83" i="3"/>
  <c r="M83" i="3" s="1"/>
  <c r="C83" i="3"/>
  <c r="C82" i="3"/>
  <c r="J81" i="3" a="1"/>
  <c r="J81" i="3"/>
  <c r="M81" i="3" s="1"/>
  <c r="C81" i="3"/>
  <c r="J80" i="3" a="1"/>
  <c r="J80" i="3" s="1"/>
  <c r="M80" i="3" s="1"/>
  <c r="C80" i="3"/>
  <c r="C79" i="3"/>
  <c r="J78" i="3" a="1"/>
  <c r="J78" i="3" s="1"/>
  <c r="M78" i="3" s="1"/>
  <c r="C78" i="3"/>
  <c r="J77" i="3" a="1"/>
  <c r="J77" i="3" s="1"/>
  <c r="M77" i="3" s="1"/>
  <c r="C77" i="3"/>
  <c r="C76" i="3"/>
  <c r="M75" i="3"/>
  <c r="J75" i="3" a="1"/>
  <c r="J75" i="3"/>
  <c r="C75" i="3"/>
  <c r="C74" i="3"/>
  <c r="J73" i="3" a="1"/>
  <c r="J73" i="3" s="1"/>
  <c r="M73" i="3" s="1"/>
  <c r="C73" i="3"/>
  <c r="C72" i="3"/>
  <c r="C71" i="3"/>
  <c r="J70" i="3" a="1"/>
  <c r="J70" i="3" s="1"/>
  <c r="M70" i="3" s="1"/>
  <c r="C70" i="3"/>
  <c r="C69" i="3"/>
  <c r="J68" i="3" a="1"/>
  <c r="J68" i="3" s="1"/>
  <c r="M68" i="3" s="1"/>
  <c r="C68" i="3"/>
  <c r="J67" i="3" a="1"/>
  <c r="J67" i="3" s="1"/>
  <c r="M67" i="3" s="1"/>
  <c r="C67" i="3"/>
  <c r="C66" i="3"/>
  <c r="J65" i="3" a="1"/>
  <c r="J65" i="3"/>
  <c r="M65" i="3" s="1"/>
  <c r="C65" i="3"/>
  <c r="J64" i="3" a="1"/>
  <c r="J64" i="3" s="1"/>
  <c r="M64" i="3" s="1"/>
  <c r="C64" i="3"/>
  <c r="C63" i="3"/>
  <c r="C62" i="3"/>
  <c r="C61" i="3"/>
  <c r="C60" i="3"/>
  <c r="J59" i="3" a="1"/>
  <c r="J59" i="3"/>
  <c r="M59" i="3" s="1"/>
  <c r="C59" i="3"/>
  <c r="J58" i="3" a="1"/>
  <c r="J58" i="3" s="1"/>
  <c r="M58" i="3" s="1"/>
  <c r="C58" i="3"/>
  <c r="J57" i="3" a="1"/>
  <c r="J57" i="3" s="1"/>
  <c r="M57" i="3" s="1"/>
  <c r="C57" i="3"/>
  <c r="C56" i="3"/>
  <c r="J55" i="3" a="1"/>
  <c r="J55" i="3" s="1"/>
  <c r="M55" i="3" s="1"/>
  <c r="C55" i="3"/>
  <c r="C54" i="3"/>
  <c r="C53" i="3"/>
  <c r="C52" i="3"/>
  <c r="J51" i="3" a="1"/>
  <c r="J51" i="3"/>
  <c r="M51" i="3" s="1"/>
  <c r="C51" i="3"/>
  <c r="J50" i="3" a="1"/>
  <c r="J50" i="3" s="1"/>
  <c r="M50" i="3" s="1"/>
  <c r="C50" i="3"/>
  <c r="J49" i="3" a="1"/>
  <c r="J49" i="3"/>
  <c r="M49" i="3" s="1"/>
  <c r="C49" i="3"/>
  <c r="C48" i="3"/>
  <c r="C47" i="3"/>
  <c r="C46" i="3"/>
  <c r="M45" i="3"/>
  <c r="J45" i="3" a="1"/>
  <c r="J45" i="3" s="1"/>
  <c r="C45" i="3"/>
  <c r="C44" i="3"/>
  <c r="J43" i="3" a="1"/>
  <c r="J43" i="3"/>
  <c r="M43" i="3" s="1"/>
  <c r="C43" i="3"/>
  <c r="C42" i="3"/>
  <c r="J41" i="3" a="1"/>
  <c r="J41" i="3"/>
  <c r="M41" i="3" s="1"/>
  <c r="C41" i="3"/>
  <c r="J40" i="3" a="1"/>
  <c r="J40" i="3" s="1"/>
  <c r="M40" i="3" s="1"/>
  <c r="C40" i="3"/>
  <c r="J39" i="3" a="1"/>
  <c r="J39" i="3"/>
  <c r="M39" i="3" s="1"/>
  <c r="C39" i="3"/>
  <c r="C38" i="3"/>
  <c r="C37" i="3"/>
  <c r="J36" i="3" a="1"/>
  <c r="J36" i="3" s="1"/>
  <c r="M36" i="3" s="1"/>
  <c r="C36" i="3"/>
  <c r="J35" i="3" a="1"/>
  <c r="J35" i="3" s="1"/>
  <c r="M35" i="3" s="1"/>
  <c r="C35" i="3"/>
  <c r="C34" i="3"/>
  <c r="J33" i="3" a="1"/>
  <c r="J33" i="3"/>
  <c r="M33" i="3" s="1"/>
  <c r="C33" i="3"/>
  <c r="C32" i="3"/>
  <c r="C31" i="3"/>
  <c r="B90" i="3" s="1"/>
  <c r="J30" i="3" a="1"/>
  <c r="J30" i="3" s="1"/>
  <c r="M30" i="3" s="1"/>
  <c r="C30" i="3"/>
  <c r="C29" i="3"/>
  <c r="B29" i="3" s="1"/>
  <c r="C28" i="3"/>
  <c r="J27" i="3" a="1"/>
  <c r="J27" i="3" s="1"/>
  <c r="M27" i="3" s="1"/>
  <c r="C27" i="3"/>
  <c r="C26" i="3"/>
  <c r="M25" i="3"/>
  <c r="J25" i="3" a="1"/>
  <c r="J25" i="3"/>
  <c r="C25" i="3"/>
  <c r="C24" i="3"/>
  <c r="C23" i="3"/>
  <c r="C22" i="3"/>
  <c r="C21" i="3"/>
  <c r="J20" i="3" a="1"/>
  <c r="J20" i="3" s="1"/>
  <c r="M20" i="3" s="1"/>
  <c r="C20" i="3"/>
  <c r="J19" i="3" a="1"/>
  <c r="J19" i="3" s="1"/>
  <c r="M19" i="3" s="1"/>
  <c r="C19" i="3"/>
  <c r="J18" i="3" a="1"/>
  <c r="J18" i="3" s="1"/>
  <c r="M18" i="3" s="1"/>
  <c r="C18" i="3"/>
  <c r="C17" i="3"/>
  <c r="J16" i="3" a="1"/>
  <c r="J16" i="3" s="1"/>
  <c r="M16" i="3" s="1"/>
  <c r="C16" i="3"/>
  <c r="J15" i="3" a="1"/>
  <c r="J15" i="3"/>
  <c r="M15" i="3" s="1"/>
  <c r="C15" i="3"/>
  <c r="C14" i="3"/>
  <c r="C13" i="3"/>
  <c r="J12" i="3" a="1"/>
  <c r="J12" i="3" s="1"/>
  <c r="M12" i="3" s="1"/>
  <c r="C12" i="3"/>
  <c r="J11" i="3" a="1"/>
  <c r="J11" i="3" s="1"/>
  <c r="M11" i="3" s="1"/>
  <c r="C11" i="3"/>
  <c r="C10" i="3"/>
  <c r="C9" i="3"/>
  <c r="C8" i="3"/>
  <c r="C7" i="3"/>
  <c r="C6" i="3"/>
  <c r="C5" i="3"/>
  <c r="M4" i="3"/>
  <c r="J4" i="3" a="1"/>
  <c r="J4" i="3" s="1"/>
  <c r="C4" i="3"/>
  <c r="C3" i="3"/>
  <c r="M2" i="3"/>
  <c r="J2" i="3" a="1"/>
  <c r="J2" i="3" s="1"/>
  <c r="C2" i="3"/>
  <c r="AF10" i="2" a="1"/>
  <c r="AF10" i="2" s="1"/>
  <c r="AB10" i="2"/>
  <c r="AW9" i="2" a="1"/>
  <c r="AW9" i="2" s="1"/>
  <c r="AV9" i="2" a="1"/>
  <c r="AV9" i="2" s="1"/>
  <c r="AU9" i="2" a="1"/>
  <c r="AU9" i="2" s="1"/>
  <c r="AT9" i="2" a="1"/>
  <c r="AT9" i="2" s="1"/>
  <c r="AS9" i="2" a="1"/>
  <c r="AS9" i="2" s="1"/>
  <c r="AR9" i="2" a="1"/>
  <c r="AR9" i="2" s="1"/>
  <c r="AQ9" i="2" a="1"/>
  <c r="AQ9" i="2" s="1"/>
  <c r="AF8" i="2" s="1" a="1"/>
  <c r="AF8" i="2" s="1"/>
  <c r="AP9" i="2" a="1"/>
  <c r="AP9" i="2" s="1"/>
  <c r="AE10" i="2" s="1" a="1"/>
  <c r="AE10" i="2" s="1"/>
  <c r="AO9" i="2" a="1"/>
  <c r="AO9" i="2" s="1"/>
  <c r="AN9" i="2" a="1"/>
  <c r="AN9" i="2"/>
  <c r="AD10" i="2" s="1" a="1"/>
  <c r="AD10" i="2" s="1"/>
  <c r="AM9" i="2" a="1"/>
  <c r="AM9" i="2" s="1"/>
  <c r="AL9" i="2" a="1"/>
  <c r="AL9" i="2" s="1"/>
  <c r="AK9" i="2" a="1"/>
  <c r="AK9" i="2" s="1"/>
  <c r="AJ9" i="2" a="1"/>
  <c r="AJ9" i="2"/>
  <c r="AI9" i="2" a="1"/>
  <c r="AI9" i="2"/>
  <c r="AW8" i="2" a="1"/>
  <c r="AW8" i="2" s="1"/>
  <c r="AV8" i="2" a="1"/>
  <c r="AV8" i="2" s="1"/>
  <c r="AU8" i="2" a="1"/>
  <c r="AU8" i="2" s="1"/>
  <c r="AT8" i="2" a="1"/>
  <c r="AT8" i="2" s="1"/>
  <c r="AS8" i="2" a="1"/>
  <c r="AS8" i="2" s="1"/>
  <c r="AR8" i="2" a="1"/>
  <c r="AR8" i="2" s="1"/>
  <c r="AQ8" i="2" a="1"/>
  <c r="AQ8" i="2"/>
  <c r="AB8" i="2" s="1" a="1"/>
  <c r="AB8" i="2" s="1"/>
  <c r="AP8" i="2" a="1"/>
  <c r="AP8" i="2" s="1"/>
  <c r="AA10" i="2" s="1" a="1"/>
  <c r="AA10" i="2" s="1"/>
  <c r="AO8" i="2" a="1"/>
  <c r="AO8" i="2" s="1"/>
  <c r="AB10" i="2" s="1" a="1"/>
  <c r="AN8" i="2" a="1"/>
  <c r="AN8" i="2" s="1"/>
  <c r="Z10" i="2" s="1" a="1"/>
  <c r="Z10" i="2" s="1"/>
  <c r="AM8" i="2" a="1"/>
  <c r="AM8" i="2"/>
  <c r="AL8" i="2" a="1"/>
  <c r="AL8" i="2" s="1"/>
  <c r="AK8" i="2" a="1"/>
  <c r="AK8" i="2" s="1"/>
  <c r="AA8" i="2" s="1" a="1"/>
  <c r="AA8" i="2" s="1"/>
  <c r="AJ8" i="2" a="1"/>
  <c r="AJ8" i="2" s="1"/>
  <c r="AI8" i="2" a="1"/>
  <c r="AI8" i="2"/>
  <c r="AE8" i="2" a="1"/>
  <c r="AE8" i="2" s="1"/>
  <c r="H8" i="2"/>
  <c r="AW7" i="2" a="1"/>
  <c r="AW7" i="2" s="1"/>
  <c r="AV7" i="2" a="1"/>
  <c r="AV7" i="2" s="1"/>
  <c r="AU7" i="2" a="1"/>
  <c r="AU7" i="2" s="1"/>
  <c r="AT7" i="2" a="1"/>
  <c r="AT7" i="2"/>
  <c r="AS7" i="2" a="1"/>
  <c r="AS7" i="2" s="1"/>
  <c r="AR7" i="2" a="1"/>
  <c r="AR7" i="2" s="1"/>
  <c r="AQ7" i="2" a="1"/>
  <c r="AQ7" i="2" s="1"/>
  <c r="X8" i="2" s="1" a="1"/>
  <c r="X8" i="2" s="1"/>
  <c r="AP7" i="2" a="1"/>
  <c r="AP7" i="2" s="1"/>
  <c r="W10" i="2" s="1" a="1"/>
  <c r="W10" i="2" s="1"/>
  <c r="AO7" i="2" a="1"/>
  <c r="AO7" i="2" s="1"/>
  <c r="X10" i="2" s="1" a="1"/>
  <c r="X10" i="2" s="1"/>
  <c r="AN7" i="2" a="1"/>
  <c r="AN7" i="2" s="1"/>
  <c r="V10" i="2" s="1" a="1"/>
  <c r="V10" i="2" s="1"/>
  <c r="AM7" i="2" a="1"/>
  <c r="AM7" i="2" s="1"/>
  <c r="AL7" i="2" a="1"/>
  <c r="AL7" i="2"/>
  <c r="AK7" i="2" a="1"/>
  <c r="AK7" i="2" s="1"/>
  <c r="W8" i="2" s="1" a="1"/>
  <c r="W8" i="2" s="1"/>
  <c r="AJ7" i="2" a="1"/>
  <c r="AJ7" i="2" s="1"/>
  <c r="AI7" i="2" a="1"/>
  <c r="AI7" i="2" s="1"/>
  <c r="AW6" i="2" a="1"/>
  <c r="AW6" i="2" s="1"/>
  <c r="AV6" i="2" a="1"/>
  <c r="AV6" i="2" s="1"/>
  <c r="AU6" i="2" a="1"/>
  <c r="AU6" i="2" s="1"/>
  <c r="AT6" i="2" a="1"/>
  <c r="AT6" i="2" s="1"/>
  <c r="AS6" i="2" a="1"/>
  <c r="AS6" i="2" s="1"/>
  <c r="AR6" i="2" a="1"/>
  <c r="AR6" i="2" s="1"/>
  <c r="AQ6" i="2" a="1"/>
  <c r="AQ6" i="2" s="1"/>
  <c r="T8" i="2" s="1" a="1"/>
  <c r="T8" i="2" s="1"/>
  <c r="AP6" i="2" a="1"/>
  <c r="AP6" i="2" s="1"/>
  <c r="S10" i="2" s="1" a="1"/>
  <c r="S10" i="2" s="1"/>
  <c r="AO6" i="2" a="1"/>
  <c r="AO6" i="2" s="1"/>
  <c r="T10" i="2" s="1" a="1"/>
  <c r="T10" i="2" s="1"/>
  <c r="AN6" i="2" a="1"/>
  <c r="AN6" i="2"/>
  <c r="R10" i="2" s="1" a="1"/>
  <c r="R10" i="2" s="1"/>
  <c r="AM6" i="2" a="1"/>
  <c r="AM6" i="2" s="1"/>
  <c r="AL6" i="2" a="1"/>
  <c r="AL6" i="2" s="1"/>
  <c r="AK6" i="2" a="1"/>
  <c r="AK6" i="2" s="1"/>
  <c r="S8" i="2" s="1" a="1"/>
  <c r="S8" i="2" s="1"/>
  <c r="AJ6" i="2" a="1"/>
  <c r="AJ6" i="2" s="1"/>
  <c r="AI6" i="2" a="1"/>
  <c r="AI6" i="2" s="1"/>
  <c r="AW5" i="2" a="1"/>
  <c r="AW5" i="2" s="1"/>
  <c r="AV5" i="2" a="1"/>
  <c r="AV5" i="2" s="1"/>
  <c r="AU5" i="2" a="1"/>
  <c r="AU5" i="2" s="1"/>
  <c r="AT5" i="2" a="1"/>
  <c r="AT5" i="2" s="1"/>
  <c r="AS5" i="2" a="1"/>
  <c r="AS5" i="2" s="1"/>
  <c r="AR5" i="2" a="1"/>
  <c r="AR5" i="2" s="1"/>
  <c r="AQ5" i="2" a="1"/>
  <c r="AQ5" i="2" s="1"/>
  <c r="P8" i="2" s="1" a="1"/>
  <c r="P8" i="2" s="1"/>
  <c r="AP5" i="2" a="1"/>
  <c r="AP5" i="2" s="1"/>
  <c r="O10" i="2" s="1" a="1"/>
  <c r="O10" i="2" s="1"/>
  <c r="AO5" i="2" a="1"/>
  <c r="AO5" i="2" s="1"/>
  <c r="P10" i="2" s="1" a="1"/>
  <c r="P10" i="2" s="1"/>
  <c r="AN5" i="2" a="1"/>
  <c r="AN5" i="2"/>
  <c r="N10" i="2" s="1" a="1"/>
  <c r="N10" i="2" s="1"/>
  <c r="AM5" i="2" a="1"/>
  <c r="AM5" i="2"/>
  <c r="AL5" i="2" a="1"/>
  <c r="AL5" i="2" s="1"/>
  <c r="AK5" i="2" a="1"/>
  <c r="AK5" i="2" s="1"/>
  <c r="O8" i="2" s="1" a="1"/>
  <c r="O8" i="2" s="1"/>
  <c r="AJ5" i="2" a="1"/>
  <c r="AJ5" i="2" s="1"/>
  <c r="AI5" i="2" a="1"/>
  <c r="AI5" i="2"/>
  <c r="AW4" i="2" a="1"/>
  <c r="AW4" i="2" s="1"/>
  <c r="AV4" i="2" a="1"/>
  <c r="AV4" i="2" s="1"/>
  <c r="AU4" i="2" a="1"/>
  <c r="AU4" i="2"/>
  <c r="AT4" i="2" a="1"/>
  <c r="AT4" i="2" s="1"/>
  <c r="AS4" i="2" a="1"/>
  <c r="AS4" i="2"/>
  <c r="AR4" i="2" a="1"/>
  <c r="AR4" i="2" s="1"/>
  <c r="AQ4" i="2" a="1"/>
  <c r="AQ4" i="2"/>
  <c r="L8" i="2" s="1" a="1"/>
  <c r="L8" i="2" s="1"/>
  <c r="AP4" i="2" a="1"/>
  <c r="AP4" i="2" s="1"/>
  <c r="K10" i="2" s="1" a="1"/>
  <c r="K10" i="2" s="1"/>
  <c r="AO4" i="2" a="1"/>
  <c r="AO4" i="2"/>
  <c r="L10" i="2" s="1" a="1"/>
  <c r="L10" i="2" s="1"/>
  <c r="AN4" i="2" a="1"/>
  <c r="AN4" i="2" s="1"/>
  <c r="J10" i="2" s="1" a="1"/>
  <c r="J10" i="2" s="1"/>
  <c r="AM4" i="2" a="1"/>
  <c r="AM4" i="2" s="1"/>
  <c r="AL4" i="2" a="1"/>
  <c r="AL4" i="2" s="1"/>
  <c r="AK4" i="2" a="1"/>
  <c r="AK4" i="2" s="1"/>
  <c r="K8" i="2" s="1" a="1"/>
  <c r="K8" i="2" s="1"/>
  <c r="AJ4" i="2" a="1"/>
  <c r="AJ4" i="2" s="1"/>
  <c r="AI4" i="2" a="1"/>
  <c r="AI4" i="2" s="1"/>
  <c r="AW3" i="2" a="1"/>
  <c r="AW3" i="2"/>
  <c r="AV3" i="2" a="1"/>
  <c r="AV3" i="2"/>
  <c r="AU3" i="2" a="1"/>
  <c r="AU3" i="2" s="1"/>
  <c r="AT3" i="2" a="1"/>
  <c r="AT3" i="2" s="1"/>
  <c r="AS3" i="2" a="1"/>
  <c r="AS3" i="2" s="1"/>
  <c r="AR3" i="2" a="1"/>
  <c r="AR3" i="2" s="1"/>
  <c r="AQ3" i="2" a="1"/>
  <c r="AQ3" i="2" s="1"/>
  <c r="H8" i="2" s="1" a="1"/>
  <c r="AP3" i="2" a="1"/>
  <c r="AP3" i="2"/>
  <c r="G10" i="2" s="1" a="1"/>
  <c r="G10" i="2" s="1"/>
  <c r="AO3" i="2" a="1"/>
  <c r="AO3" i="2" s="1"/>
  <c r="H10" i="2" s="1" a="1"/>
  <c r="H10" i="2" s="1"/>
  <c r="AN3" i="2" a="1"/>
  <c r="AN3" i="2" s="1"/>
  <c r="F10" i="2" s="1" a="1"/>
  <c r="F10" i="2" s="1"/>
  <c r="AM3" i="2" a="1"/>
  <c r="AM3" i="2" s="1"/>
  <c r="AL3" i="2" a="1"/>
  <c r="AL3" i="2" s="1"/>
  <c r="AK3" i="2" a="1"/>
  <c r="AK3" i="2" s="1"/>
  <c r="G8" i="2" s="1" a="1"/>
  <c r="G8" i="2" s="1"/>
  <c r="AJ3" i="2" a="1"/>
  <c r="AJ3" i="2" s="1"/>
  <c r="AI3" i="2" a="1"/>
  <c r="AI3" i="2" s="1"/>
  <c r="AV2" i="2" a="1"/>
  <c r="AV2" i="2" s="1"/>
  <c r="AU2" i="2" a="1"/>
  <c r="AU2" i="2" s="1"/>
  <c r="AT2" i="2" a="1"/>
  <c r="AT2" i="2" s="1"/>
  <c r="AS2" i="2" a="1"/>
  <c r="AS2" i="2" s="1"/>
  <c r="AR2" i="2" a="1"/>
  <c r="AR2" i="2" s="1"/>
  <c r="AQ2" i="2" a="1"/>
  <c r="AQ2" i="2"/>
  <c r="D8" i="2" s="1" a="1"/>
  <c r="D8" i="2" s="1"/>
  <c r="AP2" i="2" a="1"/>
  <c r="AP2" i="2" s="1"/>
  <c r="C10" i="2" s="1" a="1"/>
  <c r="C10" i="2" s="1"/>
  <c r="AO2" i="2" a="1"/>
  <c r="AO2" i="2" s="1"/>
  <c r="D10" i="2" s="1" a="1"/>
  <c r="D10" i="2" s="1"/>
  <c r="AN2" i="2" a="1"/>
  <c r="AN2" i="2"/>
  <c r="B10" i="2" s="1" a="1"/>
  <c r="B10" i="2" s="1"/>
  <c r="AM2" i="2" a="1"/>
  <c r="AM2" i="2" s="1"/>
  <c r="AL2" i="2" a="1"/>
  <c r="AL2" i="2" s="1"/>
  <c r="AK2" i="2" a="1"/>
  <c r="AK2" i="2" s="1"/>
  <c r="C8" i="2" s="1" a="1"/>
  <c r="C8" i="2" s="1"/>
  <c r="AJ2" i="2" a="1"/>
  <c r="AJ2" i="2" s="1"/>
  <c r="AI2" i="2" a="1"/>
  <c r="AI2" i="2" s="1"/>
  <c r="P11" i="2" l="1"/>
  <c r="O11" i="2"/>
  <c r="V38" i="4"/>
  <c r="N232" i="4"/>
  <c r="J232" i="3" s="1" a="1"/>
  <c r="J232" i="3" s="1"/>
  <c r="M232" i="3" s="1"/>
  <c r="V232" i="4"/>
  <c r="N549" i="4"/>
  <c r="J549" i="3" s="1" a="1"/>
  <c r="J549" i="3" s="1"/>
  <c r="M549" i="3" s="1"/>
  <c r="V549" i="4"/>
  <c r="V629" i="4"/>
  <c r="N10" i="4"/>
  <c r="J10" i="3" s="1" a="1"/>
  <c r="J10" i="3" s="1"/>
  <c r="M10" i="3" s="1"/>
  <c r="V10" i="4"/>
  <c r="V63" i="4"/>
  <c r="V66" i="4"/>
  <c r="N66" i="4"/>
  <c r="J66" i="3" s="1" a="1"/>
  <c r="J66" i="3" s="1"/>
  <c r="M66" i="3" s="1"/>
  <c r="N113" i="4"/>
  <c r="J113" i="3" s="1" a="1"/>
  <c r="J113" i="3" s="1"/>
  <c r="M113" i="3" s="1"/>
  <c r="V113" i="4"/>
  <c r="B32" i="3"/>
  <c r="V54" i="4"/>
  <c r="V82" i="4"/>
  <c r="N82" i="4"/>
  <c r="J82" i="3" s="1" a="1"/>
  <c r="J82" i="3" s="1"/>
  <c r="M82" i="3" s="1"/>
  <c r="B180" i="3"/>
  <c r="V26" i="4"/>
  <c r="N26" i="4"/>
  <c r="J26" i="3" s="1" a="1"/>
  <c r="J26" i="3" s="1"/>
  <c r="M26" i="3" s="1"/>
  <c r="B15" i="3"/>
  <c r="B26" i="3"/>
  <c r="N72" i="4"/>
  <c r="J72" i="3" s="1" a="1"/>
  <c r="J72" i="3" s="1"/>
  <c r="M72" i="3" s="1"/>
  <c r="V72" i="4"/>
  <c r="V9" i="4"/>
  <c r="V25" i="4"/>
  <c r="V31" i="4"/>
  <c r="N48" i="4"/>
  <c r="J48" i="3" s="1" a="1"/>
  <c r="J48" i="3" s="1"/>
  <c r="M48" i="3" s="1"/>
  <c r="V65" i="4"/>
  <c r="N79" i="4"/>
  <c r="J79" i="3" s="1" a="1"/>
  <c r="J79" i="3" s="1"/>
  <c r="M79" i="3" s="1"/>
  <c r="N90" i="4"/>
  <c r="J90" i="3" s="1" a="1"/>
  <c r="J90" i="3" s="1"/>
  <c r="M90" i="3" s="1"/>
  <c r="V94" i="4"/>
  <c r="N110" i="4"/>
  <c r="J110" i="3" s="1" a="1"/>
  <c r="J110" i="3" s="1"/>
  <c r="M110" i="3" s="1"/>
  <c r="V119" i="4"/>
  <c r="N120" i="4"/>
  <c r="J120" i="3" s="1" a="1"/>
  <c r="J120" i="3" s="1"/>
  <c r="M120" i="3" s="1"/>
  <c r="N126" i="4"/>
  <c r="J126" i="3" s="1" a="1"/>
  <c r="J126" i="3" s="1"/>
  <c r="M126" i="3" s="1"/>
  <c r="N135" i="4"/>
  <c r="J135" i="3" s="1" a="1"/>
  <c r="J135" i="3" s="1"/>
  <c r="M135" i="3" s="1"/>
  <c r="V137" i="4"/>
  <c r="V145" i="4"/>
  <c r="V147" i="4"/>
  <c r="N151" i="4"/>
  <c r="J151" i="3" s="1" a="1"/>
  <c r="J151" i="3" s="1"/>
  <c r="M151" i="3" s="1"/>
  <c r="N166" i="4"/>
  <c r="J166" i="3" s="1" a="1"/>
  <c r="J166" i="3" s="1"/>
  <c r="M166" i="3" s="1"/>
  <c r="V171" i="4"/>
  <c r="N182" i="4"/>
  <c r="J182" i="3" s="1" a="1"/>
  <c r="J182" i="3" s="1"/>
  <c r="M182" i="3" s="1"/>
  <c r="N185" i="4"/>
  <c r="J185" i="3" s="1" a="1"/>
  <c r="J185" i="3" s="1"/>
  <c r="M185" i="3" s="1"/>
  <c r="N191" i="4"/>
  <c r="J191" i="3" s="1" a="1"/>
  <c r="J191" i="3" s="1"/>
  <c r="M191" i="3" s="1"/>
  <c r="V196" i="4"/>
  <c r="V217" i="4"/>
  <c r="V219" i="4"/>
  <c r="N223" i="4"/>
  <c r="J223" i="3" s="1" a="1"/>
  <c r="J223" i="3" s="1"/>
  <c r="M223" i="3" s="1"/>
  <c r="V225" i="4"/>
  <c r="N236" i="4"/>
  <c r="J236" i="3" s="1" a="1"/>
  <c r="J236" i="3" s="1"/>
  <c r="M236" i="3" s="1"/>
  <c r="N239" i="4"/>
  <c r="J239" i="3" s="1" a="1"/>
  <c r="J239" i="3" s="1"/>
  <c r="M239" i="3" s="1"/>
  <c r="V241" i="4"/>
  <c r="N252" i="4"/>
  <c r="J252" i="3" s="1" a="1"/>
  <c r="J252" i="3" s="1"/>
  <c r="M252" i="3" s="1"/>
  <c r="N265" i="4"/>
  <c r="J265" i="3" s="1" a="1"/>
  <c r="J265" i="3" s="1"/>
  <c r="M265" i="3" s="1"/>
  <c r="N271" i="4"/>
  <c r="J271" i="3" s="1" a="1"/>
  <c r="J271" i="3" s="1"/>
  <c r="M271" i="3" s="1"/>
  <c r="N275" i="4"/>
  <c r="J275" i="3" s="1" a="1"/>
  <c r="J275" i="3" s="1"/>
  <c r="M275" i="3" s="1"/>
  <c r="N305" i="4"/>
  <c r="J305" i="3" s="1" a="1"/>
  <c r="J305" i="3" s="1"/>
  <c r="M305" i="3" s="1"/>
  <c r="V325" i="4"/>
  <c r="N325" i="4"/>
  <c r="J325" i="3" s="1" a="1"/>
  <c r="J325" i="3" s="1"/>
  <c r="M325" i="3" s="1"/>
  <c r="V330" i="4"/>
  <c r="V347" i="4"/>
  <c r="V440" i="4"/>
  <c r="N443" i="4"/>
  <c r="J443" i="3" s="1" a="1"/>
  <c r="J443" i="3" s="1"/>
  <c r="M443" i="3" s="1"/>
  <c r="V443" i="4"/>
  <c r="N517" i="4"/>
  <c r="J517" i="3" s="1" a="1"/>
  <c r="J517" i="3" s="1"/>
  <c r="M517" i="3" s="1"/>
  <c r="N546" i="4"/>
  <c r="J546" i="3" s="1" a="1"/>
  <c r="J546" i="3" s="1"/>
  <c r="M546" i="3" s="1"/>
  <c r="V546" i="4"/>
  <c r="V698" i="4"/>
  <c r="V733" i="4"/>
  <c r="N808" i="4"/>
  <c r="J808" i="3" s="1" a="1"/>
  <c r="J808" i="3" s="1"/>
  <c r="M808" i="3" s="1"/>
  <c r="V808" i="4"/>
  <c r="N7" i="4"/>
  <c r="J7" i="3" s="1" a="1"/>
  <c r="J7" i="3" s="1"/>
  <c r="M7" i="3" s="1"/>
  <c r="V19" i="4"/>
  <c r="N23" i="4"/>
  <c r="J23" i="3" s="1" a="1"/>
  <c r="J23" i="3" s="1"/>
  <c r="M23" i="3" s="1"/>
  <c r="N38" i="4"/>
  <c r="J38" i="3" s="1" a="1"/>
  <c r="J38" i="3" s="1"/>
  <c r="M38" i="3" s="1"/>
  <c r="N54" i="4"/>
  <c r="J54" i="3" s="1" a="1"/>
  <c r="J54" i="3" s="1"/>
  <c r="M54" i="3" s="1"/>
  <c r="N63" i="4"/>
  <c r="J63" i="3" s="1" a="1"/>
  <c r="J63" i="3" s="1"/>
  <c r="M63" i="3" s="1"/>
  <c r="N132" i="4"/>
  <c r="J132" i="3" s="1" a="1"/>
  <c r="J132" i="3" s="1"/>
  <c r="M132" i="3" s="1"/>
  <c r="V134" i="4"/>
  <c r="N141" i="4"/>
  <c r="J141" i="3" s="1" a="1"/>
  <c r="J141" i="3" s="1"/>
  <c r="M141" i="3" s="1"/>
  <c r="V150" i="4"/>
  <c r="N169" i="4"/>
  <c r="J169" i="3" s="1" a="1"/>
  <c r="J169" i="3" s="1"/>
  <c r="M169" i="3" s="1"/>
  <c r="N175" i="4"/>
  <c r="J175" i="3" s="1" a="1"/>
  <c r="J175" i="3" s="1"/>
  <c r="M175" i="3" s="1"/>
  <c r="V190" i="4"/>
  <c r="N206" i="4"/>
  <c r="J206" i="3" s="1" a="1"/>
  <c r="J206" i="3" s="1"/>
  <c r="M206" i="3" s="1"/>
  <c r="N220" i="4"/>
  <c r="J220" i="3" s="1" a="1"/>
  <c r="J220" i="3" s="1"/>
  <c r="M220" i="3" s="1"/>
  <c r="V222" i="4"/>
  <c r="N245" i="4"/>
  <c r="J245" i="3" s="1" a="1"/>
  <c r="J245" i="3" s="1"/>
  <c r="M245" i="3" s="1"/>
  <c r="V254" i="4"/>
  <c r="N511" i="4"/>
  <c r="J511" i="3" s="1" a="1"/>
  <c r="J511" i="3" s="1"/>
  <c r="M511" i="3" s="1"/>
  <c r="N529" i="4"/>
  <c r="J529" i="3" s="1" a="1"/>
  <c r="J529" i="3" s="1"/>
  <c r="M529" i="3" s="1"/>
  <c r="N701" i="4"/>
  <c r="J701" i="3" s="1" a="1"/>
  <c r="J701" i="3" s="1"/>
  <c r="M701" i="3" s="1"/>
  <c r="V701" i="4"/>
  <c r="V805" i="4"/>
  <c r="N32" i="4"/>
  <c r="J32" i="3" s="1" a="1"/>
  <c r="J32" i="3" s="1"/>
  <c r="M32" i="3" s="1"/>
  <c r="V62" i="4"/>
  <c r="N88" i="4"/>
  <c r="J88" i="3" s="1" a="1"/>
  <c r="J88" i="3" s="1"/>
  <c r="M88" i="3" s="1"/>
  <c r="V143" i="4"/>
  <c r="N144" i="4"/>
  <c r="J144" i="3" s="1" a="1"/>
  <c r="J144" i="3" s="1"/>
  <c r="M144" i="3" s="1"/>
  <c r="N216" i="4"/>
  <c r="J216" i="3" s="1" a="1"/>
  <c r="J216" i="3" s="1"/>
  <c r="M216" i="3" s="1"/>
  <c r="N262" i="4"/>
  <c r="J262" i="3" s="1" a="1"/>
  <c r="J262" i="3" s="1"/>
  <c r="M262" i="3" s="1"/>
  <c r="N331" i="4"/>
  <c r="J331" i="3" s="1" a="1"/>
  <c r="J331" i="3" s="1"/>
  <c r="M331" i="3" s="1"/>
  <c r="V369" i="4"/>
  <c r="V401" i="4"/>
  <c r="V456" i="4"/>
  <c r="N456" i="4"/>
  <c r="J456" i="3" s="1" a="1"/>
  <c r="J456" i="3" s="1"/>
  <c r="M456" i="3" s="1"/>
  <c r="N525" i="4"/>
  <c r="J525" i="3" s="1" a="1"/>
  <c r="J525" i="3" s="1"/>
  <c r="M525" i="3" s="1"/>
  <c r="V525" i="4"/>
  <c r="N765" i="4"/>
  <c r="J765" i="3" s="1" a="1"/>
  <c r="J765" i="3" s="1"/>
  <c r="M765" i="3" s="1"/>
  <c r="V765" i="4"/>
  <c r="V33" i="4"/>
  <c r="V36" i="4"/>
  <c r="V61" i="4"/>
  <c r="V89" i="4"/>
  <c r="N98" i="4"/>
  <c r="J98" i="3" s="1" a="1"/>
  <c r="J98" i="3" s="1"/>
  <c r="M98" i="3" s="1"/>
  <c r="N100" i="4"/>
  <c r="J100" i="3" s="1" a="1"/>
  <c r="J100" i="3" s="1"/>
  <c r="M100" i="3" s="1"/>
  <c r="V102" i="4"/>
  <c r="N109" i="4"/>
  <c r="J109" i="3" s="1" a="1"/>
  <c r="J109" i="3" s="1"/>
  <c r="M109" i="3" s="1"/>
  <c r="N114" i="4"/>
  <c r="J114" i="3" s="1" a="1"/>
  <c r="J114" i="3" s="1"/>
  <c r="M114" i="3" s="1"/>
  <c r="V118" i="4"/>
  <c r="V127" i="4"/>
  <c r="N128" i="4"/>
  <c r="J128" i="3" s="1" a="1"/>
  <c r="J128" i="3" s="1"/>
  <c r="M128" i="3" s="1"/>
  <c r="N134" i="4"/>
  <c r="J134" i="3" s="1" a="1"/>
  <c r="J134" i="3" s="1"/>
  <c r="M134" i="3" s="1"/>
  <c r="N150" i="4"/>
  <c r="J150" i="3" s="1" a="1"/>
  <c r="J150" i="3" s="1"/>
  <c r="M150" i="3" s="1"/>
  <c r="N159" i="4"/>
  <c r="J159" i="3" s="1" a="1"/>
  <c r="J159" i="3" s="1"/>
  <c r="M159" i="3" s="1"/>
  <c r="N174" i="4"/>
  <c r="J174" i="3" s="1" a="1"/>
  <c r="J174" i="3" s="1"/>
  <c r="M174" i="3" s="1"/>
  <c r="N184" i="4"/>
  <c r="J184" i="3" s="1" a="1"/>
  <c r="J184" i="3" s="1"/>
  <c r="M184" i="3" s="1"/>
  <c r="N190" i="4"/>
  <c r="J190" i="3" s="1" a="1"/>
  <c r="J190" i="3" s="1"/>
  <c r="M190" i="3" s="1"/>
  <c r="N199" i="4"/>
  <c r="J199" i="3" s="1" a="1"/>
  <c r="J199" i="3" s="1"/>
  <c r="M199" i="3" s="1"/>
  <c r="V201" i="4"/>
  <c r="V204" i="4"/>
  <c r="V209" i="4"/>
  <c r="N215" i="4"/>
  <c r="J215" i="3" s="1" a="1"/>
  <c r="J215" i="3" s="1"/>
  <c r="M215" i="3" s="1"/>
  <c r="N222" i="4"/>
  <c r="J222" i="3" s="1" a="1"/>
  <c r="J222" i="3" s="1"/>
  <c r="M222" i="3" s="1"/>
  <c r="V243" i="4"/>
  <c r="N249" i="4"/>
  <c r="J249" i="3" s="1" a="1"/>
  <c r="J249" i="3" s="1"/>
  <c r="M249" i="3" s="1"/>
  <c r="N261" i="4"/>
  <c r="J261" i="3" s="1" a="1"/>
  <c r="J261" i="3" s="1"/>
  <c r="M261" i="3" s="1"/>
  <c r="V274" i="4"/>
  <c r="N276" i="4"/>
  <c r="J276" i="3" s="1" a="1"/>
  <c r="J276" i="3" s="1"/>
  <c r="M276" i="3" s="1"/>
  <c r="N279" i="4"/>
  <c r="J279" i="3" s="1" a="1"/>
  <c r="J279" i="3" s="1"/>
  <c r="M279" i="3" s="1"/>
  <c r="V333" i="4"/>
  <c r="N333" i="4"/>
  <c r="J333" i="3" s="1" a="1"/>
  <c r="J333" i="3" s="1"/>
  <c r="M333" i="3" s="1"/>
  <c r="N453" i="4"/>
  <c r="J453" i="3" s="1" a="1"/>
  <c r="J453" i="3" s="1"/>
  <c r="M453" i="3" s="1"/>
  <c r="V453" i="4"/>
  <c r="N459" i="4"/>
  <c r="J459" i="3" s="1" a="1"/>
  <c r="J459" i="3" s="1"/>
  <c r="M459" i="3" s="1"/>
  <c r="N479" i="4"/>
  <c r="J479" i="3" s="1" a="1"/>
  <c r="J479" i="3" s="1"/>
  <c r="M479" i="3" s="1"/>
  <c r="N541" i="4"/>
  <c r="J541" i="3" s="1" a="1"/>
  <c r="J541" i="3" s="1"/>
  <c r="M541" i="3" s="1"/>
  <c r="V562" i="4"/>
  <c r="V573" i="4"/>
  <c r="V575" i="4"/>
  <c r="V17" i="4"/>
  <c r="N31" i="4"/>
  <c r="J31" i="3" s="1" a="1"/>
  <c r="J31" i="3" s="1"/>
  <c r="M31" i="3" s="1"/>
  <c r="N46" i="4"/>
  <c r="J46" i="3" s="1" a="1"/>
  <c r="J46" i="3" s="1"/>
  <c r="M46" i="3" s="1"/>
  <c r="V55" i="4"/>
  <c r="N56" i="4"/>
  <c r="J56" i="3" s="1" a="1"/>
  <c r="J56" i="3" s="1"/>
  <c r="M56" i="3" s="1"/>
  <c r="N62" i="4"/>
  <c r="J62" i="3" s="1" a="1"/>
  <c r="J62" i="3" s="1"/>
  <c r="M62" i="3" s="1"/>
  <c r="N71" i="4"/>
  <c r="J71" i="3" s="1" a="1"/>
  <c r="J71" i="3" s="1"/>
  <c r="M71" i="3" s="1"/>
  <c r="V73" i="4"/>
  <c r="V76" i="4"/>
  <c r="V81" i="4"/>
  <c r="V83" i="4"/>
  <c r="N87" i="4"/>
  <c r="J87" i="3" s="1" a="1"/>
  <c r="J87" i="3" s="1"/>
  <c r="M87" i="3" s="1"/>
  <c r="N112" i="4"/>
  <c r="J112" i="3" s="1" a="1"/>
  <c r="J112" i="3" s="1"/>
  <c r="M112" i="3" s="1"/>
  <c r="V129" i="4"/>
  <c r="N143" i="4"/>
  <c r="J143" i="3" s="1" a="1"/>
  <c r="J143" i="3" s="1"/>
  <c r="M143" i="3" s="1"/>
  <c r="N154" i="4"/>
  <c r="J154" i="3" s="1" a="1"/>
  <c r="J154" i="3" s="1"/>
  <c r="M154" i="3" s="1"/>
  <c r="V158" i="4"/>
  <c r="N177" i="4"/>
  <c r="J177" i="3" s="1" a="1"/>
  <c r="J177" i="3" s="1"/>
  <c r="M177" i="3" s="1"/>
  <c r="V185" i="4"/>
  <c r="N196" i="4"/>
  <c r="J196" i="3" s="1" a="1"/>
  <c r="J196" i="3" s="1"/>
  <c r="M196" i="3" s="1"/>
  <c r="V198" i="4"/>
  <c r="N205" i="4"/>
  <c r="J205" i="3" s="1" a="1"/>
  <c r="J205" i="3" s="1"/>
  <c r="M205" i="3" s="1"/>
  <c r="V214" i="4"/>
  <c r="N231" i="4"/>
  <c r="J231" i="3" s="1" a="1"/>
  <c r="J231" i="3" s="1"/>
  <c r="M231" i="3" s="1"/>
  <c r="V233" i="4"/>
  <c r="V236" i="4"/>
  <c r="N247" i="4"/>
  <c r="J247" i="3" s="1" a="1"/>
  <c r="J247" i="3" s="1"/>
  <c r="M247" i="3" s="1"/>
  <c r="N259" i="4"/>
  <c r="J259" i="3" s="1" a="1"/>
  <c r="J259" i="3" s="1"/>
  <c r="M259" i="3" s="1"/>
  <c r="V260" i="4"/>
  <c r="V268" i="4"/>
  <c r="V290" i="4"/>
  <c r="N295" i="4"/>
  <c r="J295" i="3" s="1" a="1"/>
  <c r="J295" i="3" s="1"/>
  <c r="M295" i="3" s="1"/>
  <c r="N321" i="4"/>
  <c r="J321" i="3" s="1" a="1"/>
  <c r="J321" i="3" s="1"/>
  <c r="M321" i="3" s="1"/>
  <c r="V357" i="4"/>
  <c r="N357" i="4"/>
  <c r="J357" i="3" s="1" a="1"/>
  <c r="J357" i="3" s="1"/>
  <c r="M357" i="3" s="1"/>
  <c r="N369" i="4"/>
  <c r="J369" i="3" s="1" a="1"/>
  <c r="J369" i="3" s="1"/>
  <c r="M369" i="3" s="1"/>
  <c r="N401" i="4"/>
  <c r="J401" i="3" s="1" a="1"/>
  <c r="J401" i="3" s="1"/>
  <c r="M401" i="3" s="1"/>
  <c r="V450" i="4"/>
  <c r="N490" i="4"/>
  <c r="J490" i="3" s="1" a="1"/>
  <c r="J490" i="3" s="1"/>
  <c r="M490" i="3" s="1"/>
  <c r="V490" i="4"/>
  <c r="N520" i="4"/>
  <c r="J520" i="3" s="1" a="1"/>
  <c r="J520" i="3" s="1"/>
  <c r="M520" i="3" s="1"/>
  <c r="V556" i="4"/>
  <c r="N556" i="4"/>
  <c r="J556" i="3" s="1" a="1"/>
  <c r="J556" i="3" s="1"/>
  <c r="M556" i="3" s="1"/>
  <c r="V561" i="4"/>
  <c r="V570" i="4"/>
  <c r="N685" i="4"/>
  <c r="J685" i="3" s="1" a="1"/>
  <c r="J685" i="3" s="1"/>
  <c r="M685" i="3" s="1"/>
  <c r="V685" i="4"/>
  <c r="N832" i="4"/>
  <c r="J832" i="3" s="1" a="1"/>
  <c r="J832" i="3" s="1"/>
  <c r="M832" i="3" s="1"/>
  <c r="V832" i="4"/>
  <c r="N3" i="4"/>
  <c r="J3" i="3" s="1" a="1"/>
  <c r="J3" i="3" s="1"/>
  <c r="M3" i="3" s="1"/>
  <c r="V11" i="4"/>
  <c r="V30" i="4"/>
  <c r="V57" i="4"/>
  <c r="V70" i="4"/>
  <c r="V86" i="4"/>
  <c r="N96" i="4"/>
  <c r="J96" i="3" s="1" a="1"/>
  <c r="J96" i="3" s="1"/>
  <c r="M96" i="3" s="1"/>
  <c r="V132" i="4"/>
  <c r="V157" i="4"/>
  <c r="V169" i="4"/>
  <c r="V172" i="4"/>
  <c r="V179" i="4"/>
  <c r="N208" i="4"/>
  <c r="J208" i="3" s="1" a="1"/>
  <c r="J208" i="3" s="1"/>
  <c r="M208" i="3" s="1"/>
  <c r="V210" i="4"/>
  <c r="V230" i="4"/>
  <c r="V252" i="4"/>
  <c r="V302" i="4"/>
  <c r="V339" i="4"/>
  <c r="V389" i="4"/>
  <c r="N389" i="4"/>
  <c r="J389" i="3" s="1" a="1"/>
  <c r="J389" i="3" s="1"/>
  <c r="M389" i="3" s="1"/>
  <c r="V421" i="4"/>
  <c r="N421" i="4"/>
  <c r="J421" i="3" s="1" a="1"/>
  <c r="J421" i="3" s="1"/>
  <c r="M421" i="3" s="1"/>
  <c r="V446" i="4"/>
  <c r="N466" i="4"/>
  <c r="J466" i="3" s="1" a="1"/>
  <c r="J466" i="3" s="1"/>
  <c r="M466" i="3" s="1"/>
  <c r="V466" i="4"/>
  <c r="N524" i="4"/>
  <c r="J524" i="3" s="1" a="1"/>
  <c r="J524" i="3" s="1"/>
  <c r="M524" i="3" s="1"/>
  <c r="V524" i="4"/>
  <c r="V555" i="4"/>
  <c r="V829" i="4"/>
  <c r="V51" i="4"/>
  <c r="V126" i="4"/>
  <c r="V135" i="4"/>
  <c r="V151" i="4"/>
  <c r="V166" i="4"/>
  <c r="V182" i="4"/>
  <c r="V203" i="4"/>
  <c r="V226" i="4"/>
  <c r="V305" i="4"/>
  <c r="N289" i="4"/>
  <c r="J289" i="3" s="1" a="1"/>
  <c r="J289" i="3" s="1"/>
  <c r="M289" i="3" s="1"/>
  <c r="N299" i="4"/>
  <c r="J299" i="3" s="1" a="1"/>
  <c r="J299" i="3" s="1"/>
  <c r="M299" i="3" s="1"/>
  <c r="N335" i="4"/>
  <c r="J335" i="3" s="1" a="1"/>
  <c r="J335" i="3" s="1"/>
  <c r="M335" i="3" s="1"/>
  <c r="V337" i="4"/>
  <c r="V362" i="4"/>
  <c r="N381" i="4"/>
  <c r="J381" i="3" s="1" a="1"/>
  <c r="J381" i="3" s="1"/>
  <c r="M381" i="3" s="1"/>
  <c r="V394" i="4"/>
  <c r="N413" i="4"/>
  <c r="J413" i="3" s="1" a="1"/>
  <c r="J413" i="3" s="1"/>
  <c r="M413" i="3" s="1"/>
  <c r="V426" i="4"/>
  <c r="N429" i="4"/>
  <c r="J429" i="3" s="1" a="1"/>
  <c r="J429" i="3" s="1"/>
  <c r="M429" i="3" s="1"/>
  <c r="N431" i="4"/>
  <c r="J431" i="3" s="1" a="1"/>
  <c r="J431" i="3" s="1"/>
  <c r="M431" i="3" s="1"/>
  <c r="V433" i="4"/>
  <c r="N440" i="4"/>
  <c r="J440" i="3" s="1" a="1"/>
  <c r="J440" i="3" s="1"/>
  <c r="M440" i="3" s="1"/>
  <c r="N447" i="4"/>
  <c r="J447" i="3" s="1" a="1"/>
  <c r="J447" i="3" s="1"/>
  <c r="M447" i="3" s="1"/>
  <c r="V449" i="4"/>
  <c r="N504" i="4"/>
  <c r="J504" i="3" s="1" a="1"/>
  <c r="J504" i="3" s="1"/>
  <c r="M504" i="3" s="1"/>
  <c r="N522" i="4"/>
  <c r="J522" i="3" s="1" a="1"/>
  <c r="J522" i="3" s="1"/>
  <c r="M522" i="3" s="1"/>
  <c r="V531" i="4"/>
  <c r="V538" i="4"/>
  <c r="N550" i="4"/>
  <c r="J550" i="3" s="1" a="1"/>
  <c r="J550" i="3" s="1"/>
  <c r="M550" i="3" s="1"/>
  <c r="V558" i="4"/>
  <c r="N562" i="4"/>
  <c r="J562" i="3" s="1" a="1"/>
  <c r="J562" i="3" s="1"/>
  <c r="M562" i="3" s="1"/>
  <c r="N576" i="4"/>
  <c r="J576" i="3" s="1" a="1"/>
  <c r="J576" i="3" s="1"/>
  <c r="M576" i="3" s="1"/>
  <c r="V578" i="4"/>
  <c r="N582" i="4"/>
  <c r="J582" i="3" s="1" a="1"/>
  <c r="J582" i="3" s="1"/>
  <c r="M582" i="3" s="1"/>
  <c r="V611" i="4"/>
  <c r="V614" i="4"/>
  <c r="N618" i="4"/>
  <c r="J618" i="3" s="1" a="1"/>
  <c r="J618" i="3" s="1"/>
  <c r="M618" i="3" s="1"/>
  <c r="V625" i="4"/>
  <c r="V637" i="4"/>
  <c r="V639" i="4"/>
  <c r="V668" i="4"/>
  <c r="V669" i="4"/>
  <c r="N673" i="4"/>
  <c r="J673" i="3" s="1" a="1"/>
  <c r="J673" i="3" s="1"/>
  <c r="M673" i="3" s="1"/>
  <c r="N689" i="4"/>
  <c r="J689" i="3" s="1" a="1"/>
  <c r="J689" i="3" s="1"/>
  <c r="M689" i="3" s="1"/>
  <c r="V694" i="4"/>
  <c r="V700" i="4"/>
  <c r="N702" i="4"/>
  <c r="J702" i="3" s="1" a="1"/>
  <c r="J702" i="3" s="1"/>
  <c r="M702" i="3" s="1"/>
  <c r="N715" i="4"/>
  <c r="J715" i="3" s="1" a="1"/>
  <c r="J715" i="3" s="1"/>
  <c r="M715" i="3" s="1"/>
  <c r="V720" i="4"/>
  <c r="V726" i="4"/>
  <c r="V735" i="4"/>
  <c r="V738" i="4"/>
  <c r="V751" i="4"/>
  <c r="V764" i="4"/>
  <c r="N766" i="4"/>
  <c r="J766" i="3" s="1" a="1"/>
  <c r="J766" i="3" s="1"/>
  <c r="M766" i="3" s="1"/>
  <c r="V774" i="4"/>
  <c r="N782" i="4"/>
  <c r="J782" i="3" s="1" a="1"/>
  <c r="J782" i="3" s="1"/>
  <c r="M782" i="3" s="1"/>
  <c r="N785" i="4"/>
  <c r="J785" i="3" s="1" a="1"/>
  <c r="J785" i="3" s="1"/>
  <c r="M785" i="3" s="1"/>
  <c r="N794" i="4"/>
  <c r="J794" i="3" s="1" a="1"/>
  <c r="J794" i="3" s="1"/>
  <c r="M794" i="3" s="1"/>
  <c r="V801" i="4"/>
  <c r="N811" i="4"/>
  <c r="J811" i="3" s="1" a="1"/>
  <c r="J811" i="3" s="1"/>
  <c r="M811" i="3" s="1"/>
  <c r="V834" i="4"/>
  <c r="N842" i="4"/>
  <c r="J842" i="3" s="1" a="1"/>
  <c r="J842" i="3" s="1"/>
  <c r="M842" i="3" s="1"/>
  <c r="V843" i="4"/>
  <c r="N590" i="4"/>
  <c r="J590" i="3" s="1" a="1"/>
  <c r="J590" i="3" s="1"/>
  <c r="M590" i="3" s="1"/>
  <c r="N626" i="4"/>
  <c r="J626" i="3" s="1" a="1"/>
  <c r="J626" i="3" s="1"/>
  <c r="M626" i="3" s="1"/>
  <c r="N646" i="4"/>
  <c r="J646" i="3" s="1" a="1"/>
  <c r="J646" i="3" s="1"/>
  <c r="M646" i="3" s="1"/>
  <c r="N718" i="4"/>
  <c r="J718" i="3" s="1" a="1"/>
  <c r="J718" i="3" s="1"/>
  <c r="M718" i="3" s="1"/>
  <c r="N739" i="4"/>
  <c r="J739" i="3" s="1" a="1"/>
  <c r="J739" i="3" s="1"/>
  <c r="M739" i="3" s="1"/>
  <c r="N746" i="4"/>
  <c r="J746" i="3" s="1" a="1"/>
  <c r="J746" i="3" s="1"/>
  <c r="M746" i="3" s="1"/>
  <c r="N814" i="4"/>
  <c r="J814" i="3" s="1" a="1"/>
  <c r="J814" i="3" s="1"/>
  <c r="M814" i="3" s="1"/>
  <c r="N817" i="4"/>
  <c r="J817" i="3" s="1" a="1"/>
  <c r="J817" i="3" s="1"/>
  <c r="M817" i="3" s="1"/>
  <c r="N835" i="4"/>
  <c r="J835" i="3" s="1" a="1"/>
  <c r="J835" i="3" s="1"/>
  <c r="M835" i="3" s="1"/>
  <c r="N395" i="4"/>
  <c r="J395" i="3" s="1" a="1"/>
  <c r="J395" i="3" s="1"/>
  <c r="M395" i="3" s="1"/>
  <c r="N427" i="4"/>
  <c r="J427" i="3" s="1" a="1"/>
  <c r="J427" i="3" s="1"/>
  <c r="M427" i="3" s="1"/>
  <c r="V586" i="4"/>
  <c r="V589" i="4"/>
  <c r="V645" i="4"/>
  <c r="V717" i="4"/>
  <c r="N727" i="4"/>
  <c r="J727" i="3" s="1" a="1"/>
  <c r="J727" i="3" s="1"/>
  <c r="M727" i="3" s="1"/>
  <c r="N730" i="4"/>
  <c r="J730" i="3" s="1" a="1"/>
  <c r="J730" i="3" s="1"/>
  <c r="M730" i="3" s="1"/>
  <c r="N802" i="4"/>
  <c r="J802" i="3" s="1" a="1"/>
  <c r="J802" i="3" s="1"/>
  <c r="M802" i="3" s="1"/>
  <c r="V297" i="4"/>
  <c r="N330" i="4"/>
  <c r="J330" i="3" s="1" a="1"/>
  <c r="J330" i="3" s="1"/>
  <c r="M330" i="3" s="1"/>
  <c r="N340" i="4"/>
  <c r="J340" i="3" s="1" a="1"/>
  <c r="J340" i="3" s="1"/>
  <c r="M340" i="3" s="1"/>
  <c r="N343" i="4"/>
  <c r="J343" i="3" s="1" a="1"/>
  <c r="J343" i="3" s="1"/>
  <c r="M343" i="3" s="1"/>
  <c r="N356" i="4"/>
  <c r="J356" i="3" s="1" a="1"/>
  <c r="J356" i="3" s="1"/>
  <c r="M356" i="3" s="1"/>
  <c r="N388" i="4"/>
  <c r="J388" i="3" s="1" a="1"/>
  <c r="J388" i="3" s="1"/>
  <c r="M388" i="3" s="1"/>
  <c r="N420" i="4"/>
  <c r="J420" i="3" s="1" a="1"/>
  <c r="J420" i="3" s="1"/>
  <c r="M420" i="3" s="1"/>
  <c r="N436" i="4"/>
  <c r="J436" i="3" s="1" a="1"/>
  <c r="J436" i="3" s="1"/>
  <c r="M436" i="3" s="1"/>
  <c r="N442" i="4"/>
  <c r="J442" i="3" s="1" a="1"/>
  <c r="J442" i="3" s="1"/>
  <c r="M442" i="3" s="1"/>
  <c r="N507" i="4"/>
  <c r="J507" i="3" s="1" a="1"/>
  <c r="J507" i="3" s="1"/>
  <c r="M507" i="3" s="1"/>
  <c r="V527" i="4"/>
  <c r="N545" i="4"/>
  <c r="J545" i="3" s="1" a="1"/>
  <c r="J545" i="3" s="1"/>
  <c r="M545" i="3" s="1"/>
  <c r="V557" i="4"/>
  <c r="V585" i="4"/>
  <c r="N592" i="4"/>
  <c r="J592" i="3" s="1" a="1"/>
  <c r="J592" i="3" s="1"/>
  <c r="M592" i="3" s="1"/>
  <c r="V594" i="4"/>
  <c r="V597" i="4"/>
  <c r="V599" i="4"/>
  <c r="N606" i="4"/>
  <c r="J606" i="3" s="1" a="1"/>
  <c r="J606" i="3" s="1"/>
  <c r="M606" i="3" s="1"/>
  <c r="V624" i="4"/>
  <c r="V635" i="4"/>
  <c r="V638" i="4"/>
  <c r="N642" i="4"/>
  <c r="J642" i="3" s="1" a="1"/>
  <c r="J642" i="3" s="1"/>
  <c r="M642" i="3" s="1"/>
  <c r="V653" i="4"/>
  <c r="N663" i="4"/>
  <c r="J663" i="3" s="1" a="1"/>
  <c r="J663" i="3" s="1"/>
  <c r="M663" i="3" s="1"/>
  <c r="N666" i="4"/>
  <c r="J666" i="3" s="1" a="1"/>
  <c r="J666" i="3" s="1"/>
  <c r="M666" i="3" s="1"/>
  <c r="V667" i="4"/>
  <c r="V670" i="4"/>
  <c r="N678" i="4"/>
  <c r="J678" i="3" s="1" a="1"/>
  <c r="J678" i="3" s="1"/>
  <c r="M678" i="3" s="1"/>
  <c r="V686" i="4"/>
  <c r="N691" i="4"/>
  <c r="J691" i="3" s="1" a="1"/>
  <c r="J691" i="3" s="1"/>
  <c r="M691" i="3" s="1"/>
  <c r="V699" i="4"/>
  <c r="V706" i="4"/>
  <c r="N711" i="4"/>
  <c r="J711" i="3" s="1" a="1"/>
  <c r="J711" i="3" s="1"/>
  <c r="M711" i="3" s="1"/>
  <c r="N723" i="4"/>
  <c r="J723" i="3" s="1" a="1"/>
  <c r="J723" i="3" s="1"/>
  <c r="M723" i="3" s="1"/>
  <c r="N758" i="4"/>
  <c r="J758" i="3" s="1" a="1"/>
  <c r="J758" i="3" s="1"/>
  <c r="M758" i="3" s="1"/>
  <c r="N771" i="4"/>
  <c r="J771" i="3" s="1" a="1"/>
  <c r="J771" i="3" s="1"/>
  <c r="M771" i="3" s="1"/>
  <c r="N778" i="4"/>
  <c r="J778" i="3" s="1" a="1"/>
  <c r="J778" i="3" s="1"/>
  <c r="M778" i="3" s="1"/>
  <c r="V789" i="4"/>
  <c r="V794" i="4"/>
  <c r="N819" i="4"/>
  <c r="J819" i="3" s="1" a="1"/>
  <c r="J819" i="3" s="1"/>
  <c r="M819" i="3" s="1"/>
  <c r="N822" i="4"/>
  <c r="J822" i="3" s="1" a="1"/>
  <c r="J822" i="3" s="1"/>
  <c r="M822" i="3" s="1"/>
  <c r="N825" i="4"/>
  <c r="J825" i="3" s="1" a="1"/>
  <c r="J825" i="3" s="1"/>
  <c r="M825" i="3" s="1"/>
  <c r="N828" i="4"/>
  <c r="J828" i="3" s="1" a="1"/>
  <c r="J828" i="3" s="1"/>
  <c r="M828" i="3" s="1"/>
  <c r="V833" i="4"/>
  <c r="V837" i="4"/>
  <c r="V840" i="4"/>
  <c r="V842" i="4"/>
  <c r="N291" i="4"/>
  <c r="J291" i="3" s="1" a="1"/>
  <c r="J291" i="3" s="1"/>
  <c r="M291" i="3" s="1"/>
  <c r="V296" i="4"/>
  <c r="N313" i="4"/>
  <c r="J313" i="3" s="1" a="1"/>
  <c r="J313" i="3" s="1"/>
  <c r="M313" i="3" s="1"/>
  <c r="N327" i="4"/>
  <c r="J327" i="3" s="1" a="1"/>
  <c r="J327" i="3" s="1"/>
  <c r="M327" i="3" s="1"/>
  <c r="V329" i="4"/>
  <c r="V354" i="4"/>
  <c r="N362" i="4"/>
  <c r="J362" i="3" s="1" a="1"/>
  <c r="J362" i="3" s="1"/>
  <c r="M362" i="3" s="1"/>
  <c r="N377" i="4"/>
  <c r="J377" i="3" s="1" a="1"/>
  <c r="J377" i="3" s="1"/>
  <c r="M377" i="3" s="1"/>
  <c r="V383" i="4"/>
  <c r="V386" i="4"/>
  <c r="N394" i="4"/>
  <c r="J394" i="3" s="1" a="1"/>
  <c r="J394" i="3" s="1"/>
  <c r="M394" i="3" s="1"/>
  <c r="N409" i="4"/>
  <c r="J409" i="3" s="1" a="1"/>
  <c r="J409" i="3" s="1"/>
  <c r="M409" i="3" s="1"/>
  <c r="V415" i="4"/>
  <c r="V418" i="4"/>
  <c r="N426" i="4"/>
  <c r="J426" i="3" s="1" a="1"/>
  <c r="J426" i="3" s="1"/>
  <c r="M426" i="3" s="1"/>
  <c r="N464" i="4"/>
  <c r="J464" i="3" s="1" a="1"/>
  <c r="J464" i="3" s="1"/>
  <c r="M464" i="3" s="1"/>
  <c r="N488" i="4"/>
  <c r="J488" i="3" s="1" a="1"/>
  <c r="J488" i="3" s="1"/>
  <c r="M488" i="3" s="1"/>
  <c r="V522" i="4"/>
  <c r="N531" i="4"/>
  <c r="J531" i="3" s="1" a="1"/>
  <c r="J531" i="3" s="1"/>
  <c r="M531" i="3" s="1"/>
  <c r="V550" i="4"/>
  <c r="N558" i="4"/>
  <c r="J558" i="3" s="1" a="1"/>
  <c r="J558" i="3" s="1"/>
  <c r="M558" i="3" s="1"/>
  <c r="V582" i="4"/>
  <c r="N586" i="4"/>
  <c r="J586" i="3" s="1" a="1"/>
  <c r="J586" i="3" s="1"/>
  <c r="M586" i="3" s="1"/>
  <c r="V593" i="4"/>
  <c r="N600" i="4"/>
  <c r="J600" i="3" s="1" a="1"/>
  <c r="J600" i="3" s="1"/>
  <c r="M600" i="3" s="1"/>
  <c r="V602" i="4"/>
  <c r="V605" i="4"/>
  <c r="V607" i="4"/>
  <c r="N614" i="4"/>
  <c r="J614" i="3" s="1" a="1"/>
  <c r="J614" i="3" s="1"/>
  <c r="M614" i="3" s="1"/>
  <c r="V649" i="4"/>
  <c r="N659" i="4"/>
  <c r="J659" i="3" s="1" a="1"/>
  <c r="J659" i="3" s="1"/>
  <c r="M659" i="3" s="1"/>
  <c r="V664" i="4"/>
  <c r="V689" i="4"/>
  <c r="N694" i="4"/>
  <c r="J694" i="3" s="1" a="1"/>
  <c r="J694" i="3" s="1"/>
  <c r="M694" i="3" s="1"/>
  <c r="N697" i="4"/>
  <c r="J697" i="3" s="1" a="1"/>
  <c r="J697" i="3" s="1"/>
  <c r="M697" i="3" s="1"/>
  <c r="N700" i="4"/>
  <c r="J700" i="3" s="1" a="1"/>
  <c r="J700" i="3" s="1"/>
  <c r="M700" i="3" s="1"/>
  <c r="V702" i="4"/>
  <c r="N707" i="4"/>
  <c r="J707" i="3" s="1" a="1"/>
  <c r="J707" i="3" s="1"/>
  <c r="M707" i="3" s="1"/>
  <c r="N714" i="4"/>
  <c r="J714" i="3" s="1" a="1"/>
  <c r="J714" i="3" s="1"/>
  <c r="M714" i="3" s="1"/>
  <c r="N726" i="4"/>
  <c r="J726" i="3" s="1" a="1"/>
  <c r="J726" i="3" s="1"/>
  <c r="M726" i="3" s="1"/>
  <c r="V759" i="4"/>
  <c r="N761" i="4"/>
  <c r="J761" i="3" s="1" a="1"/>
  <c r="J761" i="3" s="1"/>
  <c r="M761" i="3" s="1"/>
  <c r="N764" i="4"/>
  <c r="J764" i="3" s="1" a="1"/>
  <c r="J764" i="3" s="1"/>
  <c r="M764" i="3" s="1"/>
  <c r="V766" i="4"/>
  <c r="V769" i="4"/>
  <c r="N774" i="4"/>
  <c r="J774" i="3" s="1" a="1"/>
  <c r="J774" i="3" s="1"/>
  <c r="M774" i="3" s="1"/>
  <c r="V782" i="4"/>
  <c r="V785" i="4"/>
  <c r="N795" i="4"/>
  <c r="J795" i="3" s="1" a="1"/>
  <c r="J795" i="3" s="1"/>
  <c r="M795" i="3" s="1"/>
  <c r="N801" i="4"/>
  <c r="J801" i="3" s="1" a="1"/>
  <c r="J801" i="3" s="1"/>
  <c r="M801" i="3" s="1"/>
  <c r="N810" i="4"/>
  <c r="J810" i="3" s="1" a="1"/>
  <c r="J810" i="3" s="1"/>
  <c r="M810" i="3" s="1"/>
  <c r="V823" i="4"/>
  <c r="V824" i="4"/>
  <c r="N843" i="4"/>
  <c r="J843" i="3" s="1" a="1"/>
  <c r="J843" i="3" s="1"/>
  <c r="M843" i="3" s="1"/>
  <c r="N297" i="4"/>
  <c r="J297" i="3" s="1" a="1"/>
  <c r="J297" i="3" s="1"/>
  <c r="M297" i="3" s="1"/>
  <c r="N300" i="4"/>
  <c r="J300" i="3" s="1" a="1"/>
  <c r="J300" i="3" s="1"/>
  <c r="M300" i="3" s="1"/>
  <c r="N323" i="4"/>
  <c r="J323" i="3" s="1" a="1"/>
  <c r="J323" i="3" s="1"/>
  <c r="M323" i="3" s="1"/>
  <c r="V328" i="4"/>
  <c r="N345" i="4"/>
  <c r="J345" i="3" s="1" a="1"/>
  <c r="J345" i="3" s="1"/>
  <c r="M345" i="3" s="1"/>
  <c r="V361" i="4"/>
  <c r="V393" i="4"/>
  <c r="V425" i="4"/>
  <c r="V444" i="4"/>
  <c r="N455" i="4"/>
  <c r="J455" i="3" s="1" a="1"/>
  <c r="J455" i="3" s="1"/>
  <c r="M455" i="3" s="1"/>
  <c r="V461" i="4"/>
  <c r="N495" i="4"/>
  <c r="J495" i="3" s="1" a="1"/>
  <c r="J495" i="3" s="1"/>
  <c r="M495" i="3" s="1"/>
  <c r="V526" i="4"/>
  <c r="V543" i="4"/>
  <c r="V559" i="4"/>
  <c r="N566" i="4"/>
  <c r="J566" i="3" s="1" a="1"/>
  <c r="J566" i="3" s="1"/>
  <c r="M566" i="3" s="1"/>
  <c r="V587" i="4"/>
  <c r="V590" i="4"/>
  <c r="V610" i="4"/>
  <c r="V615" i="4"/>
  <c r="V646" i="4"/>
  <c r="N650" i="4"/>
  <c r="J650" i="3" s="1" a="1"/>
  <c r="J650" i="3" s="1"/>
  <c r="M650" i="3" s="1"/>
  <c r="N662" i="4"/>
  <c r="J662" i="3" s="1" a="1"/>
  <c r="J662" i="3" s="1"/>
  <c r="M662" i="3" s="1"/>
  <c r="V705" i="4"/>
  <c r="V718" i="4"/>
  <c r="V721" i="4"/>
  <c r="N738" i="4"/>
  <c r="J738" i="3" s="1" a="1"/>
  <c r="J738" i="3" s="1"/>
  <c r="M738" i="3" s="1"/>
  <c r="V739" i="4"/>
  <c r="N747" i="4"/>
  <c r="J747" i="3" s="1" a="1"/>
  <c r="J747" i="3" s="1"/>
  <c r="M747" i="3" s="1"/>
  <c r="V773" i="4"/>
  <c r="N777" i="4"/>
  <c r="J777" i="3" s="1" a="1"/>
  <c r="J777" i="3" s="1"/>
  <c r="M777" i="3" s="1"/>
  <c r="N780" i="4"/>
  <c r="J780" i="3" s="1" a="1"/>
  <c r="J780" i="3" s="1"/>
  <c r="M780" i="3" s="1"/>
  <c r="V792" i="4"/>
  <c r="V800" i="4"/>
  <c r="V802" i="4"/>
  <c r="V814" i="4"/>
  <c r="V817" i="4"/>
  <c r="V826" i="4"/>
  <c r="N834" i="4"/>
  <c r="J834" i="3" s="1" a="1"/>
  <c r="J834" i="3" s="1"/>
  <c r="M834" i="3" s="1"/>
  <c r="V845" i="4"/>
  <c r="AW2" i="2" s="1" a="1"/>
  <c r="AW2" i="2" s="1"/>
  <c r="W11" i="2"/>
  <c r="V11" i="2"/>
  <c r="X11" i="2"/>
  <c r="O12" i="2"/>
  <c r="P12" i="2"/>
  <c r="H11" i="2"/>
  <c r="G11" i="2"/>
  <c r="F11" i="2"/>
  <c r="K11" i="2"/>
  <c r="J11" i="2"/>
  <c r="L11" i="2"/>
  <c r="AB11" i="2"/>
  <c r="AA11" i="2"/>
  <c r="Z11" i="2"/>
  <c r="D11" i="2"/>
  <c r="C11" i="2"/>
  <c r="B11" i="2"/>
  <c r="N11" i="2"/>
  <c r="N12" i="2" s="1"/>
  <c r="B39" i="3"/>
  <c r="B58" i="3"/>
  <c r="B4" i="3"/>
  <c r="B51" i="3"/>
  <c r="S11" i="2"/>
  <c r="T11" i="2"/>
  <c r="R11" i="2"/>
  <c r="AD11" i="2"/>
  <c r="AF11" i="2"/>
  <c r="AE11" i="2"/>
  <c r="B829" i="3"/>
  <c r="B821" i="3"/>
  <c r="B813" i="3"/>
  <c r="B805" i="3"/>
  <c r="B797" i="3"/>
  <c r="B789" i="3"/>
  <c r="B845" i="3"/>
  <c r="B838" i="3"/>
  <c r="B831" i="3"/>
  <c r="B823" i="3"/>
  <c r="B810" i="3"/>
  <c r="B786" i="3"/>
  <c r="B779" i="3"/>
  <c r="B778" i="3"/>
  <c r="B777" i="3"/>
  <c r="B776" i="3"/>
  <c r="B775" i="3"/>
  <c r="B774" i="3"/>
  <c r="B773" i="3"/>
  <c r="B772" i="3"/>
  <c r="B771" i="3"/>
  <c r="B770" i="3"/>
  <c r="B769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B722" i="3"/>
  <c r="B721" i="3"/>
  <c r="B720" i="3"/>
  <c r="B719" i="3"/>
  <c r="B718" i="3"/>
  <c r="B717" i="3"/>
  <c r="B716" i="3"/>
  <c r="B715" i="3"/>
  <c r="B714" i="3"/>
  <c r="B713" i="3"/>
  <c r="B712" i="3"/>
  <c r="B711" i="3"/>
  <c r="B710" i="3"/>
  <c r="B709" i="3"/>
  <c r="B708" i="3"/>
  <c r="B707" i="3"/>
  <c r="B706" i="3"/>
  <c r="B705" i="3"/>
  <c r="B704" i="3"/>
  <c r="B703" i="3"/>
  <c r="B702" i="3"/>
  <c r="B701" i="3"/>
  <c r="B700" i="3"/>
  <c r="B699" i="3"/>
  <c r="B698" i="3"/>
  <c r="B697" i="3"/>
  <c r="B696" i="3"/>
  <c r="B695" i="3"/>
  <c r="B694" i="3"/>
  <c r="B693" i="3"/>
  <c r="B692" i="3"/>
  <c r="B691" i="3"/>
  <c r="B690" i="3"/>
  <c r="B689" i="3"/>
  <c r="B842" i="3"/>
  <c r="B807" i="3"/>
  <c r="B794" i="3"/>
  <c r="B780" i="3"/>
  <c r="B824" i="3"/>
  <c r="B790" i="3"/>
  <c r="B782" i="3"/>
  <c r="B808" i="3"/>
  <c r="B784" i="3"/>
  <c r="B781" i="3"/>
  <c r="B802" i="3"/>
  <c r="B826" i="3"/>
  <c r="B799" i="3"/>
  <c r="B787" i="3"/>
  <c r="B834" i="3"/>
  <c r="B818" i="3"/>
  <c r="B800" i="3"/>
  <c r="B791" i="3"/>
  <c r="B815" i="3"/>
  <c r="B837" i="3"/>
  <c r="B407" i="3"/>
  <c r="B403" i="3"/>
  <c r="B399" i="3"/>
  <c r="B395" i="3"/>
  <c r="B391" i="3"/>
  <c r="B387" i="3"/>
  <c r="B383" i="3"/>
  <c r="B404" i="3"/>
  <c r="B400" i="3"/>
  <c r="B396" i="3"/>
  <c r="B392" i="3"/>
  <c r="B388" i="3"/>
  <c r="B384" i="3"/>
  <c r="B405" i="3"/>
  <c r="B401" i="3"/>
  <c r="B397" i="3"/>
  <c r="B393" i="3"/>
  <c r="B389" i="3"/>
  <c r="B385" i="3"/>
  <c r="B339" i="3"/>
  <c r="B327" i="3"/>
  <c r="B305" i="3"/>
  <c r="B402" i="3"/>
  <c r="B382" i="3"/>
  <c r="B350" i="3"/>
  <c r="B331" i="3"/>
  <c r="B316" i="3"/>
  <c r="B306" i="3"/>
  <c r="B301" i="3"/>
  <c r="B291" i="3"/>
  <c r="B283" i="3"/>
  <c r="B275" i="3"/>
  <c r="B406" i="3"/>
  <c r="B386" i="3"/>
  <c r="B340" i="3"/>
  <c r="B321" i="3"/>
  <c r="B311" i="3"/>
  <c r="B292" i="3"/>
  <c r="B412" i="3"/>
  <c r="B329" i="3"/>
  <c r="B394" i="3"/>
  <c r="B343" i="3"/>
  <c r="B335" i="3"/>
  <c r="B313" i="3"/>
  <c r="B418" i="3"/>
  <c r="B398" i="3"/>
  <c r="B410" i="3"/>
  <c r="B358" i="3"/>
  <c r="B332" i="3"/>
  <c r="B322" i="3"/>
  <c r="B314" i="3"/>
  <c r="B272" i="3"/>
  <c r="B237" i="3"/>
  <c r="B229" i="3"/>
  <c r="B221" i="3"/>
  <c r="B213" i="3"/>
  <c r="B205" i="3"/>
  <c r="B197" i="3"/>
  <c r="B189" i="3"/>
  <c r="B337" i="3"/>
  <c r="B309" i="3"/>
  <c r="B307" i="3"/>
  <c r="B276" i="3"/>
  <c r="B264" i="3"/>
  <c r="B243" i="3"/>
  <c r="B238" i="3"/>
  <c r="B230" i="3"/>
  <c r="B222" i="3"/>
  <c r="B214" i="3"/>
  <c r="B206" i="3"/>
  <c r="B198" i="3"/>
  <c r="B190" i="3"/>
  <c r="B267" i="3"/>
  <c r="B239" i="3"/>
  <c r="B231" i="3"/>
  <c r="B223" i="3"/>
  <c r="B215" i="3"/>
  <c r="B207" i="3"/>
  <c r="B199" i="3"/>
  <c r="B191" i="3"/>
  <c r="B183" i="3"/>
  <c r="B390" i="3"/>
  <c r="B341" i="3"/>
  <c r="B302" i="3"/>
  <c r="B280" i="3"/>
  <c r="B269" i="3"/>
  <c r="B240" i="3"/>
  <c r="B232" i="3"/>
  <c r="B224" i="3"/>
  <c r="B216" i="3"/>
  <c r="B208" i="3"/>
  <c r="B200" i="3"/>
  <c r="B192" i="3"/>
  <c r="B184" i="3"/>
  <c r="B176" i="3"/>
  <c r="B168" i="3"/>
  <c r="B415" i="3"/>
  <c r="B370" i="3"/>
  <c r="B297" i="3"/>
  <c r="B284" i="3"/>
  <c r="B244" i="3"/>
  <c r="B233" i="3"/>
  <c r="B225" i="3"/>
  <c r="B217" i="3"/>
  <c r="B209" i="3"/>
  <c r="B201" i="3"/>
  <c r="B193" i="3"/>
  <c r="B185" i="3"/>
  <c r="B299" i="3"/>
  <c r="B294" i="3"/>
  <c r="B277" i="3"/>
  <c r="B241" i="3"/>
  <c r="B234" i="3"/>
  <c r="B226" i="3"/>
  <c r="B218" i="3"/>
  <c r="B210" i="3"/>
  <c r="B202" i="3"/>
  <c r="B194" i="3"/>
  <c r="B186" i="3"/>
  <c r="B288" i="3"/>
  <c r="B259" i="3"/>
  <c r="B195" i="3"/>
  <c r="B188" i="3"/>
  <c r="B182" i="3"/>
  <c r="B177" i="3"/>
  <c r="B261" i="3"/>
  <c r="B253" i="3"/>
  <c r="B211" i="3"/>
  <c r="B204" i="3"/>
  <c r="B178" i="3"/>
  <c r="B160" i="3"/>
  <c r="B317" i="3"/>
  <c r="B245" i="3"/>
  <c r="B242" i="3"/>
  <c r="B227" i="3"/>
  <c r="B161" i="3"/>
  <c r="B156" i="3"/>
  <c r="B149" i="3"/>
  <c r="B141" i="3"/>
  <c r="B133" i="3"/>
  <c r="B125" i="3"/>
  <c r="B117" i="3"/>
  <c r="B109" i="3"/>
  <c r="B101" i="3"/>
  <c r="B93" i="3"/>
  <c r="B85" i="3"/>
  <c r="B77" i="3"/>
  <c r="B220" i="3"/>
  <c r="B187" i="3"/>
  <c r="B181" i="3"/>
  <c r="B179" i="3"/>
  <c r="B268" i="3"/>
  <c r="B196" i="3"/>
  <c r="B169" i="3"/>
  <c r="B236" i="3"/>
  <c r="B172" i="3"/>
  <c r="B158" i="3"/>
  <c r="B153" i="3"/>
  <c r="B145" i="3"/>
  <c r="B137" i="3"/>
  <c r="B129" i="3"/>
  <c r="B121" i="3"/>
  <c r="B113" i="3"/>
  <c r="B105" i="3"/>
  <c r="B97" i="3"/>
  <c r="B89" i="3"/>
  <c r="B81" i="3"/>
  <c r="B73" i="3"/>
  <c r="B323" i="3"/>
  <c r="B219" i="3"/>
  <c r="B165" i="3"/>
  <c r="B151" i="3"/>
  <c r="B143" i="3"/>
  <c r="B135" i="3"/>
  <c r="B127" i="3"/>
  <c r="B119" i="3"/>
  <c r="B111" i="3"/>
  <c r="B103" i="3"/>
  <c r="B95" i="3"/>
  <c r="B87" i="3"/>
  <c r="B79" i="3"/>
  <c r="B71" i="3"/>
  <c r="B55" i="3"/>
  <c r="B37" i="3"/>
  <c r="B325" i="3"/>
  <c r="B251" i="3"/>
  <c r="B248" i="3"/>
  <c r="B235" i="3"/>
  <c r="B157" i="3"/>
  <c r="B256" i="3"/>
  <c r="B63" i="3"/>
  <c r="B45" i="3"/>
  <c r="B13" i="3"/>
  <c r="B173" i="3"/>
  <c r="B154" i="3"/>
  <c r="B2" i="3"/>
  <c r="B203" i="3"/>
  <c r="B17" i="3"/>
  <c r="B14" i="3"/>
  <c r="B228" i="3"/>
  <c r="B212" i="3"/>
  <c r="B163" i="3"/>
  <c r="B106" i="3"/>
  <c r="B98" i="3"/>
  <c r="B47" i="3"/>
  <c r="B41" i="3"/>
  <c r="B122" i="3"/>
  <c r="B65" i="3"/>
  <c r="B57" i="3"/>
  <c r="B49" i="3"/>
  <c r="B130" i="3"/>
  <c r="B69" i="3"/>
  <c r="B42" i="3"/>
  <c r="B24" i="3"/>
  <c r="B11" i="3"/>
  <c r="B9" i="3"/>
  <c r="B138" i="3"/>
  <c r="B53" i="3"/>
  <c r="B5" i="3"/>
  <c r="B170" i="3"/>
  <c r="B146" i="3"/>
  <c r="B61" i="3"/>
  <c r="B33" i="3"/>
  <c r="B21" i="3"/>
  <c r="B8" i="3"/>
  <c r="B48" i="3"/>
  <c r="B66" i="3"/>
  <c r="B82" i="3"/>
  <c r="B114" i="3"/>
  <c r="B31" i="3"/>
  <c r="B40" i="3"/>
  <c r="B52" i="3"/>
  <c r="B23" i="3"/>
  <c r="B34" i="3"/>
  <c r="B60" i="3"/>
  <c r="B64" i="3"/>
  <c r="B28" i="3"/>
  <c r="B38" i="3"/>
  <c r="B6" i="3"/>
  <c r="B10" i="3"/>
  <c r="B19" i="3"/>
  <c r="B43" i="3"/>
  <c r="B67" i="3"/>
  <c r="B260" i="3"/>
  <c r="B25" i="3"/>
  <c r="B298" i="3"/>
  <c r="B12" i="3"/>
  <c r="B3" i="3"/>
  <c r="B7" i="3"/>
  <c r="B27" i="3"/>
  <c r="B46" i="3"/>
  <c r="B59" i="3"/>
  <c r="B68" i="3"/>
  <c r="B74" i="3"/>
  <c r="B80" i="3"/>
  <c r="B20" i="3"/>
  <c r="B50" i="3"/>
  <c r="B56" i="3"/>
  <c r="B166" i="3"/>
  <c r="B16" i="3"/>
  <c r="B18" i="3"/>
  <c r="B22" i="3"/>
  <c r="B35" i="3"/>
  <c r="B175" i="3"/>
  <c r="B88" i="3"/>
  <c r="B30" i="3"/>
  <c r="B72" i="3"/>
  <c r="B164" i="3"/>
  <c r="B36" i="3"/>
  <c r="B54" i="3"/>
  <c r="B70" i="3"/>
  <c r="B76" i="3"/>
  <c r="B78" i="3"/>
  <c r="B84" i="3"/>
  <c r="B86" i="3"/>
  <c r="B92" i="3"/>
  <c r="B94" i="3"/>
  <c r="B100" i="3"/>
  <c r="B102" i="3"/>
  <c r="B108" i="3"/>
  <c r="B110" i="3"/>
  <c r="B116" i="3"/>
  <c r="B118" i="3"/>
  <c r="B124" i="3"/>
  <c r="B126" i="3"/>
  <c r="B132" i="3"/>
  <c r="B134" i="3"/>
  <c r="B140" i="3"/>
  <c r="B142" i="3"/>
  <c r="B148" i="3"/>
  <c r="B150" i="3"/>
  <c r="B159" i="3"/>
  <c r="B375" i="3"/>
  <c r="B96" i="3"/>
  <c r="B104" i="3"/>
  <c r="B112" i="3"/>
  <c r="B120" i="3"/>
  <c r="B128" i="3"/>
  <c r="B136" i="3"/>
  <c r="B144" i="3"/>
  <c r="B152" i="3"/>
  <c r="B171" i="3"/>
  <c r="B174" i="3"/>
  <c r="B281" i="3"/>
  <c r="B285" i="3"/>
  <c r="B346" i="3"/>
  <c r="B257" i="3"/>
  <c r="B44" i="3"/>
  <c r="B62" i="3"/>
  <c r="B75" i="3"/>
  <c r="B83" i="3"/>
  <c r="B91" i="3"/>
  <c r="B99" i="3"/>
  <c r="B107" i="3"/>
  <c r="B115" i="3"/>
  <c r="B123" i="3"/>
  <c r="B131" i="3"/>
  <c r="B139" i="3"/>
  <c r="B147" i="3"/>
  <c r="B155" i="3"/>
  <c r="B162" i="3"/>
  <c r="B279" i="3"/>
  <c r="B252" i="3"/>
  <c r="B249" i="3"/>
  <c r="B310" i="3"/>
  <c r="B366" i="3"/>
  <c r="B266" i="3"/>
  <c r="B270" i="3"/>
  <c r="B167" i="3"/>
  <c r="B303" i="3"/>
  <c r="B312" i="3"/>
  <c r="B263" i="3"/>
  <c r="B286" i="3"/>
  <c r="B315" i="3"/>
  <c r="B333" i="3"/>
  <c r="B372" i="3"/>
  <c r="B247" i="3"/>
  <c r="B250" i="3"/>
  <c r="B265" i="3"/>
  <c r="B273" i="3"/>
  <c r="B289" i="3"/>
  <c r="B308" i="3"/>
  <c r="B318" i="3"/>
  <c r="B377" i="3"/>
  <c r="B255" i="3"/>
  <c r="B258" i="3"/>
  <c r="B271" i="3"/>
  <c r="B282" i="3"/>
  <c r="B304" i="3"/>
  <c r="B360" i="3"/>
  <c r="B409" i="3"/>
  <c r="B278" i="3"/>
  <c r="B295" i="3"/>
  <c r="B324" i="3"/>
  <c r="B357" i="3"/>
  <c r="B246" i="3"/>
  <c r="B262" i="3"/>
  <c r="B274" i="3"/>
  <c r="B287" i="3"/>
  <c r="B290" i="3"/>
  <c r="B319" i="3"/>
  <c r="B354" i="3"/>
  <c r="B374" i="3"/>
  <c r="B378" i="3"/>
  <c r="B254" i="3"/>
  <c r="B293" i="3"/>
  <c r="B300" i="3"/>
  <c r="B345" i="3"/>
  <c r="B355" i="3"/>
  <c r="B362" i="3"/>
  <c r="B336" i="3"/>
  <c r="B344" i="3"/>
  <c r="B359" i="3"/>
  <c r="B361" i="3"/>
  <c r="B376" i="3"/>
  <c r="B326" i="3"/>
  <c r="B330" i="3"/>
  <c r="B351" i="3"/>
  <c r="B353" i="3"/>
  <c r="B368" i="3"/>
  <c r="B419" i="3"/>
  <c r="B424" i="3"/>
  <c r="B338" i="3"/>
  <c r="B347" i="3"/>
  <c r="B349" i="3"/>
  <c r="B364" i="3"/>
  <c r="B379" i="3"/>
  <c r="B381" i="3"/>
  <c r="B356" i="3"/>
  <c r="B371" i="3"/>
  <c r="B373" i="3"/>
  <c r="B422" i="3"/>
  <c r="B430" i="3"/>
  <c r="B296" i="3"/>
  <c r="B328" i="3"/>
  <c r="B334" i="3"/>
  <c r="B342" i="3"/>
  <c r="B352" i="3"/>
  <c r="B367" i="3"/>
  <c r="B369" i="3"/>
  <c r="B420" i="3"/>
  <c r="B436" i="3"/>
  <c r="B320" i="3"/>
  <c r="B348" i="3"/>
  <c r="B363" i="3"/>
  <c r="B365" i="3"/>
  <c r="B380" i="3"/>
  <c r="B411" i="3"/>
  <c r="B413" i="3"/>
  <c r="B428" i="3"/>
  <c r="B417" i="3"/>
  <c r="B486" i="3"/>
  <c r="B558" i="3"/>
  <c r="B635" i="3"/>
  <c r="B414" i="3"/>
  <c r="B435" i="3"/>
  <c r="B462" i="3"/>
  <c r="B518" i="3"/>
  <c r="B408" i="3"/>
  <c r="B440" i="3"/>
  <c r="B480" i="3"/>
  <c r="B528" i="3"/>
  <c r="B416" i="3"/>
  <c r="B443" i="3"/>
  <c r="B502" i="3"/>
  <c r="B438" i="3"/>
  <c r="B665" i="3"/>
  <c r="B448" i="3"/>
  <c r="B470" i="3"/>
  <c r="B488" i="3"/>
  <c r="B510" i="3"/>
  <c r="B599" i="3"/>
  <c r="B444" i="3"/>
  <c r="B456" i="3"/>
  <c r="B526" i="3"/>
  <c r="B536" i="3"/>
  <c r="B596" i="3"/>
  <c r="B427" i="3"/>
  <c r="B446" i="3"/>
  <c r="B478" i="3"/>
  <c r="B496" i="3"/>
  <c r="B568" i="3"/>
  <c r="B421" i="3"/>
  <c r="B432" i="3"/>
  <c r="B454" i="3"/>
  <c r="B464" i="3"/>
  <c r="B504" i="3"/>
  <c r="B544" i="3"/>
  <c r="B552" i="3"/>
  <c r="B560" i="3"/>
  <c r="B619" i="3"/>
  <c r="B566" i="3"/>
  <c r="B593" i="3"/>
  <c r="B604" i="3"/>
  <c r="B429" i="3"/>
  <c r="B472" i="3"/>
  <c r="B494" i="3"/>
  <c r="B512" i="3"/>
  <c r="B520" i="3"/>
  <c r="B534" i="3"/>
  <c r="B542" i="3"/>
  <c r="B550" i="3"/>
  <c r="B423" i="3"/>
  <c r="B431" i="3"/>
  <c r="B439" i="3"/>
  <c r="B447" i="3"/>
  <c r="B455" i="3"/>
  <c r="B463" i="3"/>
  <c r="B471" i="3"/>
  <c r="B479" i="3"/>
  <c r="B487" i="3"/>
  <c r="B495" i="3"/>
  <c r="B503" i="3"/>
  <c r="B511" i="3"/>
  <c r="B519" i="3"/>
  <c r="B527" i="3"/>
  <c r="B535" i="3"/>
  <c r="B543" i="3"/>
  <c r="B551" i="3"/>
  <c r="B559" i="3"/>
  <c r="B567" i="3"/>
  <c r="B574" i="3"/>
  <c r="B579" i="3"/>
  <c r="B583" i="3"/>
  <c r="B587" i="3"/>
  <c r="B613" i="3"/>
  <c r="B437" i="3"/>
  <c r="B445" i="3"/>
  <c r="B453" i="3"/>
  <c r="B461" i="3"/>
  <c r="B469" i="3"/>
  <c r="B477" i="3"/>
  <c r="B485" i="3"/>
  <c r="B493" i="3"/>
  <c r="B501" i="3"/>
  <c r="B509" i="3"/>
  <c r="B517" i="3"/>
  <c r="B525" i="3"/>
  <c r="B533" i="3"/>
  <c r="B541" i="3"/>
  <c r="B549" i="3"/>
  <c r="B557" i="3"/>
  <c r="B565" i="3"/>
  <c r="B573" i="3"/>
  <c r="B577" i="3"/>
  <c r="B582" i="3"/>
  <c r="B589" i="3"/>
  <c r="B605" i="3"/>
  <c r="B607" i="3"/>
  <c r="B641" i="3"/>
  <c r="B663" i="3"/>
  <c r="B452" i="3"/>
  <c r="B460" i="3"/>
  <c r="B468" i="3"/>
  <c r="B476" i="3"/>
  <c r="B484" i="3"/>
  <c r="B492" i="3"/>
  <c r="B500" i="3"/>
  <c r="B508" i="3"/>
  <c r="B516" i="3"/>
  <c r="B524" i="3"/>
  <c r="B532" i="3"/>
  <c r="B540" i="3"/>
  <c r="B548" i="3"/>
  <c r="B556" i="3"/>
  <c r="B564" i="3"/>
  <c r="B572" i="3"/>
  <c r="B592" i="3"/>
  <c r="B600" i="3"/>
  <c r="B620" i="3"/>
  <c r="B647" i="3"/>
  <c r="B451" i="3"/>
  <c r="B459" i="3"/>
  <c r="B467" i="3"/>
  <c r="B475" i="3"/>
  <c r="B483" i="3"/>
  <c r="B491" i="3"/>
  <c r="B499" i="3"/>
  <c r="B507" i="3"/>
  <c r="B515" i="3"/>
  <c r="B523" i="3"/>
  <c r="B531" i="3"/>
  <c r="B539" i="3"/>
  <c r="B547" i="3"/>
  <c r="B555" i="3"/>
  <c r="B563" i="3"/>
  <c r="B571" i="3"/>
  <c r="B576" i="3"/>
  <c r="B581" i="3"/>
  <c r="B585" i="3"/>
  <c r="B603" i="3"/>
  <c r="B611" i="3"/>
  <c r="B628" i="3"/>
  <c r="B657" i="3"/>
  <c r="B796" i="3"/>
  <c r="B426" i="3"/>
  <c r="B434" i="3"/>
  <c r="B442" i="3"/>
  <c r="B450" i="3"/>
  <c r="B458" i="3"/>
  <c r="B466" i="3"/>
  <c r="B474" i="3"/>
  <c r="B482" i="3"/>
  <c r="B490" i="3"/>
  <c r="B498" i="3"/>
  <c r="B506" i="3"/>
  <c r="B514" i="3"/>
  <c r="B522" i="3"/>
  <c r="B530" i="3"/>
  <c r="B538" i="3"/>
  <c r="B546" i="3"/>
  <c r="B554" i="3"/>
  <c r="B562" i="3"/>
  <c r="B570" i="3"/>
  <c r="B588" i="3"/>
  <c r="B595" i="3"/>
  <c r="B597" i="3"/>
  <c r="B621" i="3"/>
  <c r="B629" i="3"/>
  <c r="B661" i="3"/>
  <c r="B425" i="3"/>
  <c r="B433" i="3"/>
  <c r="B441" i="3"/>
  <c r="B449" i="3"/>
  <c r="B457" i="3"/>
  <c r="B465" i="3"/>
  <c r="B473" i="3"/>
  <c r="B481" i="3"/>
  <c r="B489" i="3"/>
  <c r="B497" i="3"/>
  <c r="B505" i="3"/>
  <c r="B513" i="3"/>
  <c r="B521" i="3"/>
  <c r="B529" i="3"/>
  <c r="B537" i="3"/>
  <c r="B545" i="3"/>
  <c r="B553" i="3"/>
  <c r="B561" i="3"/>
  <c r="B569" i="3"/>
  <c r="B575" i="3"/>
  <c r="B580" i="3"/>
  <c r="B584" i="3"/>
  <c r="B591" i="3"/>
  <c r="B612" i="3"/>
  <c r="B671" i="3"/>
  <c r="B627" i="3"/>
  <c r="B640" i="3"/>
  <c r="B643" i="3"/>
  <c r="B654" i="3"/>
  <c r="B793" i="3"/>
  <c r="V34" i="4"/>
  <c r="N34" i="4"/>
  <c r="J34" i="3" s="1" a="1"/>
  <c r="J34" i="3" s="1"/>
  <c r="M34" i="3" s="1"/>
  <c r="B578" i="3"/>
  <c r="B586" i="3"/>
  <c r="B594" i="3"/>
  <c r="B602" i="3"/>
  <c r="B610" i="3"/>
  <c r="B618" i="3"/>
  <c r="B626" i="3"/>
  <c r="B634" i="3"/>
  <c r="B646" i="3"/>
  <c r="B666" i="3"/>
  <c r="B672" i="3"/>
  <c r="B674" i="3"/>
  <c r="B680" i="3"/>
  <c r="B601" i="3"/>
  <c r="B609" i="3"/>
  <c r="B617" i="3"/>
  <c r="B625" i="3"/>
  <c r="B633" i="3"/>
  <c r="B639" i="3"/>
  <c r="B658" i="3"/>
  <c r="B668" i="3"/>
  <c r="B830" i="3"/>
  <c r="B608" i="3"/>
  <c r="B616" i="3"/>
  <c r="B624" i="3"/>
  <c r="B632" i="3"/>
  <c r="B638" i="3"/>
  <c r="B642" i="3"/>
  <c r="B651" i="3"/>
  <c r="B660" i="3"/>
  <c r="B662" i="3"/>
  <c r="B664" i="3"/>
  <c r="B615" i="3"/>
  <c r="B623" i="3"/>
  <c r="B631" i="3"/>
  <c r="B648" i="3"/>
  <c r="B669" i="3"/>
  <c r="B683" i="3"/>
  <c r="B590" i="3"/>
  <c r="B598" i="3"/>
  <c r="B606" i="3"/>
  <c r="B614" i="3"/>
  <c r="B622" i="3"/>
  <c r="B630" i="3"/>
  <c r="B637" i="3"/>
  <c r="B667" i="3"/>
  <c r="B675" i="3"/>
  <c r="B677" i="3"/>
  <c r="B825" i="3"/>
  <c r="B686" i="3"/>
  <c r="B809" i="3"/>
  <c r="B841" i="3"/>
  <c r="V106" i="4"/>
  <c r="N106" i="4"/>
  <c r="J106" i="3" s="1" a="1"/>
  <c r="J106" i="3" s="1"/>
  <c r="M106" i="3" s="1"/>
  <c r="V162" i="4"/>
  <c r="N162" i="4"/>
  <c r="J162" i="3" s="1" a="1"/>
  <c r="J162" i="3" s="1"/>
  <c r="M162" i="3" s="1"/>
  <c r="B828" i="3"/>
  <c r="V74" i="4"/>
  <c r="N74" i="4"/>
  <c r="J74" i="3" s="1" a="1"/>
  <c r="J74" i="3" s="1"/>
  <c r="M74" i="3" s="1"/>
  <c r="N237" i="4"/>
  <c r="J237" i="3" s="1" a="1"/>
  <c r="J237" i="3" s="1"/>
  <c r="M237" i="3" s="1"/>
  <c r="V237" i="4"/>
  <c r="B650" i="3"/>
  <c r="B653" i="3"/>
  <c r="B656" i="3"/>
  <c r="B659" i="3"/>
  <c r="B682" i="3"/>
  <c r="B685" i="3"/>
  <c r="B688" i="3"/>
  <c r="B804" i="3"/>
  <c r="B832" i="3"/>
  <c r="B670" i="3"/>
  <c r="B673" i="3"/>
  <c r="B676" i="3"/>
  <c r="B679" i="3"/>
  <c r="B783" i="3"/>
  <c r="B839" i="3"/>
  <c r="B843" i="3"/>
  <c r="B785" i="3"/>
  <c r="B817" i="3"/>
  <c r="B636" i="3"/>
  <c r="B644" i="3"/>
  <c r="B649" i="3"/>
  <c r="B652" i="3"/>
  <c r="B655" i="3"/>
  <c r="B678" i="3"/>
  <c r="B681" i="3"/>
  <c r="B684" i="3"/>
  <c r="B687" i="3"/>
  <c r="B820" i="3"/>
  <c r="V108" i="4"/>
  <c r="N572" i="4"/>
  <c r="J572" i="3" s="1" a="1"/>
  <c r="J572" i="3" s="1"/>
  <c r="M572" i="3" s="1"/>
  <c r="V572" i="4"/>
  <c r="B788" i="3"/>
  <c r="V42" i="4"/>
  <c r="N42" i="4"/>
  <c r="J42" i="3" s="1" a="1"/>
  <c r="J42" i="3" s="1"/>
  <c r="M42" i="3" s="1"/>
  <c r="V365" i="4"/>
  <c r="N365" i="4"/>
  <c r="J365" i="3" s="1" a="1"/>
  <c r="J365" i="3" s="1"/>
  <c r="M365" i="3" s="1"/>
  <c r="V397" i="4"/>
  <c r="N397" i="4"/>
  <c r="J397" i="3" s="1" a="1"/>
  <c r="J397" i="3" s="1"/>
  <c r="M397" i="3" s="1"/>
  <c r="B645" i="3"/>
  <c r="B792" i="3"/>
  <c r="B816" i="3"/>
  <c r="V44" i="4"/>
  <c r="N228" i="4"/>
  <c r="J228" i="3" s="1" a="1"/>
  <c r="J228" i="3" s="1"/>
  <c r="M228" i="3" s="1"/>
  <c r="B795" i="3"/>
  <c r="B798" i="3"/>
  <c r="B811" i="3"/>
  <c r="B819" i="3"/>
  <c r="B806" i="3"/>
  <c r="B822" i="3"/>
  <c r="B836" i="3"/>
  <c r="V3" i="4"/>
  <c r="V15" i="4"/>
  <c r="V140" i="4"/>
  <c r="V138" i="4"/>
  <c r="N138" i="4"/>
  <c r="J138" i="3" s="1" a="1"/>
  <c r="J138" i="3" s="1"/>
  <c r="M138" i="3" s="1"/>
  <c r="V170" i="4"/>
  <c r="N170" i="4"/>
  <c r="J170" i="3" s="1" a="1"/>
  <c r="J170" i="3" s="1"/>
  <c r="M170" i="3" s="1"/>
  <c r="V437" i="4"/>
  <c r="N437" i="4"/>
  <c r="J437" i="3" s="1" a="1"/>
  <c r="J437" i="3" s="1"/>
  <c r="M437" i="3" s="1"/>
  <c r="B835" i="3"/>
  <c r="V197" i="4"/>
  <c r="B803" i="3"/>
  <c r="B812" i="3"/>
  <c r="B814" i="3"/>
  <c r="B833" i="3"/>
  <c r="B844" i="3"/>
  <c r="V7" i="4"/>
  <c r="V23" i="4"/>
  <c r="N28" i="4"/>
  <c r="J28" i="3" s="1" a="1"/>
  <c r="J28" i="3" s="1"/>
  <c r="M28" i="3" s="1"/>
  <c r="N60" i="4"/>
  <c r="J60" i="3" s="1" a="1"/>
  <c r="J60" i="3" s="1"/>
  <c r="M60" i="3" s="1"/>
  <c r="N92" i="4"/>
  <c r="J92" i="3" s="1" a="1"/>
  <c r="J92" i="3" s="1"/>
  <c r="M92" i="3" s="1"/>
  <c r="N124" i="4"/>
  <c r="J124" i="3" s="1" a="1"/>
  <c r="J124" i="3" s="1"/>
  <c r="M124" i="3" s="1"/>
  <c r="N156" i="4"/>
  <c r="J156" i="3" s="1" a="1"/>
  <c r="J156" i="3" s="1"/>
  <c r="M156" i="3" s="1"/>
  <c r="N188" i="4"/>
  <c r="J188" i="3" s="1" a="1"/>
  <c r="J188" i="3" s="1"/>
  <c r="M188" i="3" s="1"/>
  <c r="B801" i="3"/>
  <c r="B827" i="3"/>
  <c r="B840" i="3"/>
  <c r="N8" i="4"/>
  <c r="J8" i="3" s="1" a="1"/>
  <c r="J8" i="3" s="1"/>
  <c r="M8" i="3" s="1"/>
  <c r="N24" i="4"/>
  <c r="J24" i="3" s="1" a="1"/>
  <c r="J24" i="3" s="1"/>
  <c r="M24" i="3" s="1"/>
  <c r="V52" i="4"/>
  <c r="V84" i="4"/>
  <c r="V116" i="4"/>
  <c r="V148" i="4"/>
  <c r="V180" i="4"/>
  <c r="V212" i="4"/>
  <c r="V309" i="4"/>
  <c r="N309" i="4"/>
  <c r="J309" i="3" s="1" a="1"/>
  <c r="J309" i="3" s="1"/>
  <c r="M309" i="3" s="1"/>
  <c r="N359" i="4"/>
  <c r="J359" i="3" s="1" a="1"/>
  <c r="J359" i="3" s="1"/>
  <c r="M359" i="3" s="1"/>
  <c r="V244" i="4"/>
  <c r="V273" i="4"/>
  <c r="V341" i="4"/>
  <c r="N341" i="4"/>
  <c r="J341" i="3" s="1" a="1"/>
  <c r="J341" i="3" s="1"/>
  <c r="M341" i="3" s="1"/>
  <c r="N13" i="4"/>
  <c r="J13" i="3" s="1" a="1"/>
  <c r="J13" i="3" s="1"/>
  <c r="M13" i="3" s="1"/>
  <c r="N21" i="4"/>
  <c r="J21" i="3" s="1" a="1"/>
  <c r="J21" i="3" s="1"/>
  <c r="M21" i="3" s="1"/>
  <c r="V27" i="4"/>
  <c r="V37" i="4"/>
  <c r="N53" i="4"/>
  <c r="J53" i="3" s="1" a="1"/>
  <c r="J53" i="3" s="1"/>
  <c r="M53" i="3" s="1"/>
  <c r="V59" i="4"/>
  <c r="V69" i="4"/>
  <c r="N85" i="4"/>
  <c r="J85" i="3" s="1" a="1"/>
  <c r="J85" i="3" s="1"/>
  <c r="M85" i="3" s="1"/>
  <c r="V91" i="4"/>
  <c r="V101" i="4"/>
  <c r="N117" i="4"/>
  <c r="J117" i="3" s="1" a="1"/>
  <c r="J117" i="3" s="1"/>
  <c r="M117" i="3" s="1"/>
  <c r="V123" i="4"/>
  <c r="V133" i="4"/>
  <c r="N149" i="4"/>
  <c r="J149" i="3" s="1" a="1"/>
  <c r="J149" i="3" s="1"/>
  <c r="M149" i="3" s="1"/>
  <c r="V155" i="4"/>
  <c r="V165" i="4"/>
  <c r="N173" i="4"/>
  <c r="J173" i="3" s="1" a="1"/>
  <c r="J173" i="3" s="1"/>
  <c r="M173" i="3" s="1"/>
  <c r="N181" i="4"/>
  <c r="J181" i="3" s="1" a="1"/>
  <c r="J181" i="3" s="1"/>
  <c r="M181" i="3" s="1"/>
  <c r="V187" i="4"/>
  <c r="V194" i="4"/>
  <c r="V205" i="4"/>
  <c r="N213" i="4"/>
  <c r="J213" i="3" s="1" a="1"/>
  <c r="J213" i="3" s="1"/>
  <c r="M213" i="3" s="1"/>
  <c r="V227" i="4"/>
  <c r="V234" i="4"/>
  <c r="V245" i="4"/>
  <c r="V265" i="4"/>
  <c r="V277" i="4"/>
  <c r="N277" i="4"/>
  <c r="J277" i="3" s="1" a="1"/>
  <c r="J277" i="3" s="1"/>
  <c r="M277" i="3" s="1"/>
  <c r="V344" i="4"/>
  <c r="V351" i="4"/>
  <c r="N612" i="4"/>
  <c r="J612" i="3" s="1" a="1"/>
  <c r="J612" i="3" s="1"/>
  <c r="M612" i="3" s="1"/>
  <c r="V612" i="4"/>
  <c r="N52" i="4"/>
  <c r="J52" i="3" s="1" a="1"/>
  <c r="J52" i="3" s="1"/>
  <c r="M52" i="3" s="1"/>
  <c r="N84" i="4"/>
  <c r="J84" i="3" s="1" a="1"/>
  <c r="J84" i="3" s="1"/>
  <c r="M84" i="3" s="1"/>
  <c r="N116" i="4"/>
  <c r="J116" i="3" s="1" a="1"/>
  <c r="J116" i="3" s="1"/>
  <c r="M116" i="3" s="1"/>
  <c r="N148" i="4"/>
  <c r="J148" i="3" s="1" a="1"/>
  <c r="J148" i="3" s="1"/>
  <c r="M148" i="3" s="1"/>
  <c r="N180" i="4"/>
  <c r="J180" i="3" s="1" a="1"/>
  <c r="J180" i="3" s="1"/>
  <c r="M180" i="3" s="1"/>
  <c r="N212" i="4"/>
  <c r="J212" i="3" s="1" a="1"/>
  <c r="J212" i="3" s="1"/>
  <c r="M212" i="3" s="1"/>
  <c r="V373" i="4"/>
  <c r="N373" i="4"/>
  <c r="J373" i="3" s="1" a="1"/>
  <c r="J373" i="3" s="1"/>
  <c r="M373" i="3" s="1"/>
  <c r="N391" i="4"/>
  <c r="J391" i="3" s="1" a="1"/>
  <c r="J391" i="3" s="1"/>
  <c r="M391" i="3" s="1"/>
  <c r="N458" i="4"/>
  <c r="J458" i="3" s="1" a="1"/>
  <c r="J458" i="3" s="1"/>
  <c r="M458" i="3" s="1"/>
  <c r="V458" i="4"/>
  <c r="N6" i="4"/>
  <c r="J6" i="3" s="1" a="1"/>
  <c r="J6" i="3" s="1"/>
  <c r="M6" i="3" s="1"/>
  <c r="V13" i="4"/>
  <c r="V21" i="4"/>
  <c r="N37" i="4"/>
  <c r="J37" i="3" s="1" a="1"/>
  <c r="J37" i="3" s="1"/>
  <c r="M37" i="3" s="1"/>
  <c r="V43" i="4"/>
  <c r="V53" i="4"/>
  <c r="N69" i="4"/>
  <c r="J69" i="3" s="1" a="1"/>
  <c r="J69" i="3" s="1"/>
  <c r="M69" i="3" s="1"/>
  <c r="V75" i="4"/>
  <c r="V85" i="4"/>
  <c r="N101" i="4"/>
  <c r="J101" i="3" s="1" a="1"/>
  <c r="J101" i="3" s="1"/>
  <c r="M101" i="3" s="1"/>
  <c r="V107" i="4"/>
  <c r="V117" i="4"/>
  <c r="N133" i="4"/>
  <c r="J133" i="3" s="1" a="1"/>
  <c r="J133" i="3" s="1"/>
  <c r="M133" i="3" s="1"/>
  <c r="V139" i="4"/>
  <c r="V149" i="4"/>
  <c r="N165" i="4"/>
  <c r="J165" i="3" s="1" a="1"/>
  <c r="J165" i="3" s="1"/>
  <c r="M165" i="3" s="1"/>
  <c r="N189" i="4"/>
  <c r="J189" i="3" s="1" a="1"/>
  <c r="J189" i="3" s="1"/>
  <c r="M189" i="3" s="1"/>
  <c r="V189" i="4"/>
  <c r="N197" i="4"/>
  <c r="J197" i="3" s="1" a="1"/>
  <c r="J197" i="3" s="1"/>
  <c r="M197" i="3" s="1"/>
  <c r="N229" i="4"/>
  <c r="J229" i="3" s="1" a="1"/>
  <c r="J229" i="3" s="1"/>
  <c r="M229" i="3" s="1"/>
  <c r="V229" i="4"/>
  <c r="N251" i="4"/>
  <c r="J251" i="3" s="1" a="1"/>
  <c r="J251" i="3" s="1"/>
  <c r="M251" i="3" s="1"/>
  <c r="N273" i="4"/>
  <c r="J273" i="3" s="1" a="1"/>
  <c r="J273" i="3" s="1"/>
  <c r="M273" i="3" s="1"/>
  <c r="N580" i="4"/>
  <c r="J580" i="3" s="1" a="1"/>
  <c r="J580" i="3" s="1"/>
  <c r="M580" i="3" s="1"/>
  <c r="V580" i="4"/>
  <c r="V4" i="4"/>
  <c r="N9" i="4"/>
  <c r="J9" i="3" s="1" a="1"/>
  <c r="J9" i="3" s="1"/>
  <c r="M9" i="3" s="1"/>
  <c r="N14" i="4"/>
  <c r="J14" i="3" s="1" a="1"/>
  <c r="J14" i="3" s="1"/>
  <c r="M14" i="3" s="1"/>
  <c r="N17" i="4"/>
  <c r="J17" i="3" s="1" a="1"/>
  <c r="J17" i="3" s="1"/>
  <c r="M17" i="3" s="1"/>
  <c r="N22" i="4"/>
  <c r="J22" i="3" s="1" a="1"/>
  <c r="J22" i="3" s="1"/>
  <c r="M22" i="3" s="1"/>
  <c r="V28" i="4"/>
  <c r="N44" i="4"/>
  <c r="J44" i="3" s="1" a="1"/>
  <c r="J44" i="3" s="1"/>
  <c r="M44" i="3" s="1"/>
  <c r="N47" i="4"/>
  <c r="J47" i="3" s="1" a="1"/>
  <c r="J47" i="3" s="1"/>
  <c r="M47" i="3" s="1"/>
  <c r="V60" i="4"/>
  <c r="N76" i="4"/>
  <c r="J76" i="3" s="1" a="1"/>
  <c r="J76" i="3" s="1"/>
  <c r="M76" i="3" s="1"/>
  <c r="V92" i="4"/>
  <c r="N108" i="4"/>
  <c r="J108" i="3" s="1" a="1"/>
  <c r="J108" i="3" s="1"/>
  <c r="M108" i="3" s="1"/>
  <c r="V124" i="4"/>
  <c r="N140" i="4"/>
  <c r="J140" i="3" s="1" a="1"/>
  <c r="J140" i="3" s="1"/>
  <c r="M140" i="3" s="1"/>
  <c r="V156" i="4"/>
  <c r="N172" i="4"/>
  <c r="J172" i="3" s="1" a="1"/>
  <c r="J172" i="3" s="1"/>
  <c r="M172" i="3" s="1"/>
  <c r="V188" i="4"/>
  <c r="N204" i="4"/>
  <c r="J204" i="3" s="1" a="1"/>
  <c r="J204" i="3" s="1"/>
  <c r="M204" i="3" s="1"/>
  <c r="V221" i="4"/>
  <c r="V228" i="4"/>
  <c r="N244" i="4"/>
  <c r="J244" i="3" s="1" a="1"/>
  <c r="J244" i="3" s="1"/>
  <c r="M244" i="3" s="1"/>
  <c r="N269" i="4"/>
  <c r="J269" i="3" s="1" a="1"/>
  <c r="J269" i="3" s="1"/>
  <c r="M269" i="3" s="1"/>
  <c r="V269" i="4"/>
  <c r="N288" i="4"/>
  <c r="J288" i="3" s="1" a="1"/>
  <c r="J288" i="3" s="1"/>
  <c r="M288" i="3" s="1"/>
  <c r="V405" i="4"/>
  <c r="N405" i="4"/>
  <c r="J405" i="3" s="1" a="1"/>
  <c r="J405" i="3" s="1"/>
  <c r="M405" i="3" s="1"/>
  <c r="N423" i="4"/>
  <c r="J423" i="3" s="1" a="1"/>
  <c r="J423" i="3" s="1"/>
  <c r="M423" i="3" s="1"/>
  <c r="N471" i="4"/>
  <c r="J471" i="3" s="1" a="1"/>
  <c r="J471" i="3" s="1"/>
  <c r="M471" i="3" s="1"/>
  <c r="N5" i="4"/>
  <c r="J5" i="3" s="1" a="1"/>
  <c r="J5" i="3" s="1"/>
  <c r="M5" i="3" s="1"/>
  <c r="N29" i="4"/>
  <c r="J29" i="3" s="1" a="1"/>
  <c r="J29" i="3" s="1"/>
  <c r="M29" i="3" s="1"/>
  <c r="V35" i="4"/>
  <c r="V45" i="4"/>
  <c r="N61" i="4"/>
  <c r="J61" i="3" s="1" a="1"/>
  <c r="J61" i="3" s="1"/>
  <c r="M61" i="3" s="1"/>
  <c r="V67" i="4"/>
  <c r="V77" i="4"/>
  <c r="N93" i="4"/>
  <c r="J93" i="3" s="1" a="1"/>
  <c r="J93" i="3" s="1"/>
  <c r="M93" i="3" s="1"/>
  <c r="V99" i="4"/>
  <c r="V109" i="4"/>
  <c r="N125" i="4"/>
  <c r="J125" i="3" s="1" a="1"/>
  <c r="J125" i="3" s="1"/>
  <c r="M125" i="3" s="1"/>
  <c r="V131" i="4"/>
  <c r="V141" i="4"/>
  <c r="N157" i="4"/>
  <c r="J157" i="3" s="1" a="1"/>
  <c r="J157" i="3" s="1"/>
  <c r="M157" i="3" s="1"/>
  <c r="V163" i="4"/>
  <c r="V173" i="4"/>
  <c r="V181" i="4"/>
  <c r="V195" i="4"/>
  <c r="V202" i="4"/>
  <c r="V213" i="4"/>
  <c r="V220" i="4"/>
  <c r="V235" i="4"/>
  <c r="V242" i="4"/>
  <c r="V280" i="4"/>
  <c r="V287" i="4"/>
  <c r="N320" i="4"/>
  <c r="J320" i="3" s="1" a="1"/>
  <c r="J320" i="3" s="1"/>
  <c r="M320" i="3" s="1"/>
  <c r="V272" i="4"/>
  <c r="V294" i="4"/>
  <c r="V304" i="4"/>
  <c r="V326" i="4"/>
  <c r="V336" i="4"/>
  <c r="V358" i="4"/>
  <c r="V368" i="4"/>
  <c r="V390" i="4"/>
  <c r="V400" i="4"/>
  <c r="V422" i="4"/>
  <c r="V432" i="4"/>
  <c r="N441" i="4"/>
  <c r="J441" i="3" s="1" a="1"/>
  <c r="J441" i="3" s="1"/>
  <c r="M441" i="3" s="1"/>
  <c r="V457" i="4"/>
  <c r="N503" i="4"/>
  <c r="J503" i="3" s="1" a="1"/>
  <c r="J503" i="3" s="1"/>
  <c r="M503" i="3" s="1"/>
  <c r="N510" i="4"/>
  <c r="J510" i="3" s="1" a="1"/>
  <c r="J510" i="3" s="1"/>
  <c r="M510" i="3" s="1"/>
  <c r="V560" i="4"/>
  <c r="V748" i="4"/>
  <c r="N248" i="4"/>
  <c r="J248" i="3" s="1" a="1"/>
  <c r="J248" i="3" s="1"/>
  <c r="M248" i="3" s="1"/>
  <c r="V262" i="4"/>
  <c r="V266" i="4"/>
  <c r="N268" i="4"/>
  <c r="J268" i="3" s="1" a="1"/>
  <c r="J268" i="3" s="1"/>
  <c r="M268" i="3" s="1"/>
  <c r="V271" i="4"/>
  <c r="N285" i="4"/>
  <c r="J285" i="3" s="1" a="1"/>
  <c r="J285" i="3" s="1"/>
  <c r="M285" i="3" s="1"/>
  <c r="N287" i="4"/>
  <c r="J287" i="3" s="1" a="1"/>
  <c r="J287" i="3" s="1"/>
  <c r="M287" i="3" s="1"/>
  <c r="N290" i="4"/>
  <c r="J290" i="3" s="1" a="1"/>
  <c r="J290" i="3" s="1"/>
  <c r="M290" i="3" s="1"/>
  <c r="V303" i="4"/>
  <c r="N317" i="4"/>
  <c r="J317" i="3" s="1" a="1"/>
  <c r="J317" i="3" s="1"/>
  <c r="M317" i="3" s="1"/>
  <c r="N319" i="4"/>
  <c r="J319" i="3" s="1" a="1"/>
  <c r="J319" i="3" s="1"/>
  <c r="M319" i="3" s="1"/>
  <c r="N322" i="4"/>
  <c r="J322" i="3" s="1" a="1"/>
  <c r="J322" i="3" s="1"/>
  <c r="M322" i="3" s="1"/>
  <c r="V335" i="4"/>
  <c r="N349" i="4"/>
  <c r="J349" i="3" s="1" a="1"/>
  <c r="J349" i="3" s="1"/>
  <c r="M349" i="3" s="1"/>
  <c r="N351" i="4"/>
  <c r="J351" i="3" s="1" a="1"/>
  <c r="J351" i="3" s="1"/>
  <c r="M351" i="3" s="1"/>
  <c r="N354" i="4"/>
  <c r="J354" i="3" s="1" a="1"/>
  <c r="J354" i="3" s="1"/>
  <c r="M354" i="3" s="1"/>
  <c r="V367" i="4"/>
  <c r="N383" i="4"/>
  <c r="J383" i="3" s="1" a="1"/>
  <c r="J383" i="3" s="1"/>
  <c r="M383" i="3" s="1"/>
  <c r="N386" i="4"/>
  <c r="J386" i="3" s="1" a="1"/>
  <c r="J386" i="3" s="1"/>
  <c r="M386" i="3" s="1"/>
  <c r="V399" i="4"/>
  <c r="N415" i="4"/>
  <c r="J415" i="3" s="1" a="1"/>
  <c r="J415" i="3" s="1"/>
  <c r="M415" i="3" s="1"/>
  <c r="N418" i="4"/>
  <c r="J418" i="3" s="1" a="1"/>
  <c r="J418" i="3" s="1"/>
  <c r="M418" i="3" s="1"/>
  <c r="V431" i="4"/>
  <c r="V452" i="4"/>
  <c r="V462" i="4"/>
  <c r="N480" i="4"/>
  <c r="J480" i="3" s="1" a="1"/>
  <c r="J480" i="3" s="1"/>
  <c r="M480" i="3" s="1"/>
  <c r="V278" i="4"/>
  <c r="V288" i="4"/>
  <c r="N296" i="4"/>
  <c r="J296" i="3" s="1" a="1"/>
  <c r="J296" i="3" s="1"/>
  <c r="M296" i="3" s="1"/>
  <c r="V310" i="4"/>
  <c r="V320" i="4"/>
  <c r="N328" i="4"/>
  <c r="J328" i="3" s="1" a="1"/>
  <c r="J328" i="3" s="1"/>
  <c r="M328" i="3" s="1"/>
  <c r="V342" i="4"/>
  <c r="V352" i="4"/>
  <c r="N360" i="4"/>
  <c r="J360" i="3" s="1" a="1"/>
  <c r="J360" i="3" s="1"/>
  <c r="M360" i="3" s="1"/>
  <c r="V374" i="4"/>
  <c r="V384" i="4"/>
  <c r="N392" i="4"/>
  <c r="J392" i="3" s="1" a="1"/>
  <c r="J392" i="3" s="1"/>
  <c r="M392" i="3" s="1"/>
  <c r="V406" i="4"/>
  <c r="V416" i="4"/>
  <c r="N424" i="4"/>
  <c r="J424" i="3" s="1" a="1"/>
  <c r="J424" i="3" s="1"/>
  <c r="M424" i="3" s="1"/>
  <c r="V438" i="4"/>
  <c r="N487" i="4"/>
  <c r="J487" i="3" s="1" a="1"/>
  <c r="J487" i="3" s="1"/>
  <c r="M487" i="3" s="1"/>
  <c r="N604" i="4"/>
  <c r="J604" i="3" s="1" a="1"/>
  <c r="J604" i="3" s="1"/>
  <c r="M604" i="3" s="1"/>
  <c r="V604" i="4"/>
  <c r="V695" i="4"/>
  <c r="V256" i="4"/>
  <c r="N258" i="4"/>
  <c r="J258" i="3" s="1" a="1"/>
  <c r="J258" i="3" s="1"/>
  <c r="M258" i="3" s="1"/>
  <c r="V270" i="4"/>
  <c r="N282" i="4"/>
  <c r="J282" i="3" s="1" a="1"/>
  <c r="J282" i="3" s="1"/>
  <c r="M282" i="3" s="1"/>
  <c r="V295" i="4"/>
  <c r="N314" i="4"/>
  <c r="J314" i="3" s="1" a="1"/>
  <c r="J314" i="3" s="1"/>
  <c r="M314" i="3" s="1"/>
  <c r="V327" i="4"/>
  <c r="N346" i="4"/>
  <c r="J346" i="3" s="1" a="1"/>
  <c r="J346" i="3" s="1"/>
  <c r="M346" i="3" s="1"/>
  <c r="V359" i="4"/>
  <c r="N375" i="4"/>
  <c r="J375" i="3" s="1" a="1"/>
  <c r="J375" i="3" s="1"/>
  <c r="M375" i="3" s="1"/>
  <c r="N378" i="4"/>
  <c r="J378" i="3" s="1" a="1"/>
  <c r="J378" i="3" s="1"/>
  <c r="M378" i="3" s="1"/>
  <c r="V391" i="4"/>
  <c r="N407" i="4"/>
  <c r="J407" i="3" s="1" a="1"/>
  <c r="J407" i="3" s="1"/>
  <c r="M407" i="3" s="1"/>
  <c r="N410" i="4"/>
  <c r="J410" i="3" s="1" a="1"/>
  <c r="J410" i="3" s="1"/>
  <c r="M410" i="3" s="1"/>
  <c r="V423" i="4"/>
  <c r="N439" i="4"/>
  <c r="J439" i="3" s="1" a="1"/>
  <c r="J439" i="3" s="1"/>
  <c r="M439" i="3" s="1"/>
  <c r="V445" i="4"/>
  <c r="N452" i="4"/>
  <c r="J452" i="3" s="1" a="1"/>
  <c r="J452" i="3" s="1"/>
  <c r="M452" i="3" s="1"/>
  <c r="V592" i="4"/>
  <c r="V470" i="4"/>
  <c r="V478" i="4"/>
  <c r="V486" i="4"/>
  <c r="V494" i="4"/>
  <c r="V502" i="4"/>
  <c r="V528" i="4"/>
  <c r="V532" i="4"/>
  <c r="N535" i="4"/>
  <c r="J535" i="3" s="1" a="1"/>
  <c r="J535" i="3" s="1"/>
  <c r="M535" i="3" s="1"/>
  <c r="V568" i="4"/>
  <c r="V600" i="4"/>
  <c r="V632" i="4"/>
  <c r="N772" i="4"/>
  <c r="J772" i="3" s="1" a="1"/>
  <c r="J772" i="3" s="1"/>
  <c r="M772" i="3" s="1"/>
  <c r="V455" i="4"/>
  <c r="N457" i="4"/>
  <c r="J457" i="3" s="1" a="1"/>
  <c r="J457" i="3" s="1"/>
  <c r="M457" i="3" s="1"/>
  <c r="V515" i="4"/>
  <c r="V552" i="4"/>
  <c r="V576" i="4"/>
  <c r="V608" i="4"/>
  <c r="V640" i="4"/>
  <c r="N462" i="4"/>
  <c r="J462" i="3" s="1" a="1"/>
  <c r="J462" i="3" s="1"/>
  <c r="M462" i="3" s="1"/>
  <c r="V469" i="4"/>
  <c r="V501" i="4"/>
  <c r="N516" i="4"/>
  <c r="J516" i="3" s="1" a="1"/>
  <c r="J516" i="3" s="1"/>
  <c r="M516" i="3" s="1"/>
  <c r="N559" i="4"/>
  <c r="J559" i="3" s="1" a="1"/>
  <c r="J559" i="3" s="1"/>
  <c r="M559" i="3" s="1"/>
  <c r="N588" i="4"/>
  <c r="J588" i="3" s="1" a="1"/>
  <c r="J588" i="3" s="1"/>
  <c r="M588" i="3" s="1"/>
  <c r="V588" i="4"/>
  <c r="N591" i="4"/>
  <c r="J591" i="3" s="1" a="1"/>
  <c r="J591" i="3" s="1"/>
  <c r="M591" i="3" s="1"/>
  <c r="N623" i="4"/>
  <c r="J623" i="3" s="1" a="1"/>
  <c r="J623" i="3" s="1"/>
  <c r="M623" i="3" s="1"/>
  <c r="N655" i="4"/>
  <c r="J655" i="3" s="1" a="1"/>
  <c r="J655" i="3" s="1"/>
  <c r="M655" i="3" s="1"/>
  <c r="V447" i="4"/>
  <c r="N449" i="4"/>
  <c r="J449" i="3" s="1" a="1"/>
  <c r="J449" i="3" s="1"/>
  <c r="M449" i="3" s="1"/>
  <c r="N465" i="4"/>
  <c r="J465" i="3" s="1" a="1"/>
  <c r="J465" i="3" s="1"/>
  <c r="M465" i="3" s="1"/>
  <c r="N473" i="4"/>
  <c r="J473" i="3" s="1" a="1"/>
  <c r="J473" i="3" s="1"/>
  <c r="M473" i="3" s="1"/>
  <c r="N478" i="4"/>
  <c r="J478" i="3" s="1" a="1"/>
  <c r="J478" i="3" s="1"/>
  <c r="M478" i="3" s="1"/>
  <c r="N481" i="4"/>
  <c r="J481" i="3" s="1" a="1"/>
  <c r="J481" i="3" s="1"/>
  <c r="M481" i="3" s="1"/>
  <c r="N486" i="4"/>
  <c r="J486" i="3" s="1" a="1"/>
  <c r="J486" i="3" s="1"/>
  <c r="M486" i="3" s="1"/>
  <c r="N489" i="4"/>
  <c r="J489" i="3" s="1" a="1"/>
  <c r="J489" i="3" s="1"/>
  <c r="M489" i="3" s="1"/>
  <c r="N494" i="4"/>
  <c r="J494" i="3" s="1" a="1"/>
  <c r="J494" i="3" s="1"/>
  <c r="M494" i="3" s="1"/>
  <c r="N497" i="4"/>
  <c r="J497" i="3" s="1" a="1"/>
  <c r="J497" i="3" s="1"/>
  <c r="M497" i="3" s="1"/>
  <c r="N502" i="4"/>
  <c r="J502" i="3" s="1" a="1"/>
  <c r="J502" i="3" s="1"/>
  <c r="M502" i="3" s="1"/>
  <c r="N505" i="4"/>
  <c r="J505" i="3" s="1" a="1"/>
  <c r="J505" i="3" s="1"/>
  <c r="M505" i="3" s="1"/>
  <c r="V508" i="4"/>
  <c r="N528" i="4"/>
  <c r="J528" i="3" s="1" a="1"/>
  <c r="J528" i="3" s="1"/>
  <c r="M528" i="3" s="1"/>
  <c r="V584" i="4"/>
  <c r="V616" i="4"/>
  <c r="V648" i="4"/>
  <c r="V676" i="4"/>
  <c r="V736" i="4"/>
  <c r="V463" i="4"/>
  <c r="V468" i="4"/>
  <c r="V471" i="4"/>
  <c r="V476" i="4"/>
  <c r="V479" i="4"/>
  <c r="V484" i="4"/>
  <c r="V487" i="4"/>
  <c r="V492" i="4"/>
  <c r="V495" i="4"/>
  <c r="V500" i="4"/>
  <c r="V503" i="4"/>
  <c r="V507" i="4"/>
  <c r="V510" i="4"/>
  <c r="V514" i="4"/>
  <c r="N534" i="4"/>
  <c r="J534" i="3" s="1" a="1"/>
  <c r="J534" i="3" s="1"/>
  <c r="M534" i="3" s="1"/>
  <c r="N548" i="4"/>
  <c r="J548" i="3" s="1" a="1"/>
  <c r="J548" i="3" s="1"/>
  <c r="M548" i="3" s="1"/>
  <c r="V548" i="4"/>
  <c r="N564" i="4"/>
  <c r="J564" i="3" s="1" a="1"/>
  <c r="J564" i="3" s="1"/>
  <c r="M564" i="3" s="1"/>
  <c r="V564" i="4"/>
  <c r="V569" i="4"/>
  <c r="N596" i="4"/>
  <c r="J596" i="3" s="1" a="1"/>
  <c r="J596" i="3" s="1"/>
  <c r="M596" i="3" s="1"/>
  <c r="V596" i="4"/>
  <c r="V601" i="4"/>
  <c r="N631" i="4"/>
  <c r="J631" i="3" s="1" a="1"/>
  <c r="J631" i="3" s="1"/>
  <c r="M631" i="3" s="1"/>
  <c r="V633" i="4"/>
  <c r="V657" i="4"/>
  <c r="N684" i="4"/>
  <c r="J684" i="3" s="1" a="1"/>
  <c r="J684" i="3" s="1"/>
  <c r="M684" i="3" s="1"/>
  <c r="N708" i="4"/>
  <c r="J708" i="3" s="1" a="1"/>
  <c r="J708" i="3" s="1"/>
  <c r="M708" i="3" s="1"/>
  <c r="V729" i="4"/>
  <c r="V732" i="4"/>
  <c r="N737" i="4"/>
  <c r="J737" i="3" s="1" a="1"/>
  <c r="J737" i="3" s="1"/>
  <c r="M737" i="3" s="1"/>
  <c r="V752" i="4"/>
  <c r="V788" i="4"/>
  <c r="V521" i="4"/>
  <c r="N523" i="4"/>
  <c r="J523" i="3" s="1" a="1"/>
  <c r="J523" i="3" s="1"/>
  <c r="M523" i="3" s="1"/>
  <c r="V537" i="4"/>
  <c r="N539" i="4"/>
  <c r="J539" i="3" s="1" a="1"/>
  <c r="J539" i="3" s="1"/>
  <c r="M539" i="3" s="1"/>
  <c r="N544" i="4"/>
  <c r="J544" i="3" s="1" a="1"/>
  <c r="J544" i="3" s="1"/>
  <c r="M544" i="3" s="1"/>
  <c r="N553" i="4"/>
  <c r="J553" i="3" s="1" a="1"/>
  <c r="J553" i="3" s="1"/>
  <c r="M553" i="3" s="1"/>
  <c r="V660" i="4"/>
  <c r="V679" i="4"/>
  <c r="N681" i="4"/>
  <c r="J681" i="3" s="1" a="1"/>
  <c r="J681" i="3" s="1"/>
  <c r="M681" i="3" s="1"/>
  <c r="N692" i="4"/>
  <c r="J692" i="3" s="1" a="1"/>
  <c r="J692" i="3" s="1"/>
  <c r="M692" i="3" s="1"/>
  <c r="V713" i="4"/>
  <c r="V724" i="4"/>
  <c r="V740" i="4"/>
  <c r="V743" i="4"/>
  <c r="N745" i="4"/>
  <c r="J745" i="3" s="1" a="1"/>
  <c r="J745" i="3" s="1"/>
  <c r="M745" i="3" s="1"/>
  <c r="N756" i="4"/>
  <c r="J756" i="3" s="1" a="1"/>
  <c r="J756" i="3" s="1"/>
  <c r="M756" i="3" s="1"/>
  <c r="V783" i="4"/>
  <c r="V820" i="4"/>
  <c r="V839" i="4"/>
  <c r="N804" i="4"/>
  <c r="J804" i="3" s="1" a="1"/>
  <c r="J804" i="3" s="1"/>
  <c r="M804" i="3" s="1"/>
  <c r="N844" i="4"/>
  <c r="J844" i="3" s="1" a="1"/>
  <c r="J844" i="3" s="1"/>
  <c r="M844" i="3" s="1"/>
  <c r="V513" i="4"/>
  <c r="N515" i="4"/>
  <c r="J515" i="3" s="1" a="1"/>
  <c r="J515" i="3" s="1"/>
  <c r="M515" i="3" s="1"/>
  <c r="V545" i="4"/>
  <c r="N547" i="4"/>
  <c r="J547" i="3" s="1" a="1"/>
  <c r="J547" i="3" s="1"/>
  <c r="M547" i="3" s="1"/>
  <c r="N552" i="4"/>
  <c r="J552" i="3" s="1" a="1"/>
  <c r="J552" i="3" s="1"/>
  <c r="M552" i="3" s="1"/>
  <c r="N561" i="4"/>
  <c r="J561" i="3" s="1" a="1"/>
  <c r="J561" i="3" s="1"/>
  <c r="M561" i="3" s="1"/>
  <c r="N569" i="4"/>
  <c r="J569" i="3" s="1" a="1"/>
  <c r="J569" i="3" s="1"/>
  <c r="M569" i="3" s="1"/>
  <c r="N577" i="4"/>
  <c r="J577" i="3" s="1" a="1"/>
  <c r="J577" i="3" s="1"/>
  <c r="M577" i="3" s="1"/>
  <c r="N585" i="4"/>
  <c r="J585" i="3" s="1" a="1"/>
  <c r="J585" i="3" s="1"/>
  <c r="M585" i="3" s="1"/>
  <c r="N593" i="4"/>
  <c r="J593" i="3" s="1" a="1"/>
  <c r="J593" i="3" s="1"/>
  <c r="M593" i="3" s="1"/>
  <c r="N601" i="4"/>
  <c r="J601" i="3" s="1" a="1"/>
  <c r="J601" i="3" s="1"/>
  <c r="M601" i="3" s="1"/>
  <c r="N609" i="4"/>
  <c r="J609" i="3" s="1" a="1"/>
  <c r="J609" i="3" s="1"/>
  <c r="M609" i="3" s="1"/>
  <c r="N617" i="4"/>
  <c r="J617" i="3" s="1" a="1"/>
  <c r="J617" i="3" s="1"/>
  <c r="M617" i="3" s="1"/>
  <c r="N625" i="4"/>
  <c r="J625" i="3" s="1" a="1"/>
  <c r="J625" i="3" s="1"/>
  <c r="M625" i="3" s="1"/>
  <c r="N633" i="4"/>
  <c r="J633" i="3" s="1" a="1"/>
  <c r="J633" i="3" s="1"/>
  <c r="M633" i="3" s="1"/>
  <c r="N641" i="4"/>
  <c r="J641" i="3" s="1" a="1"/>
  <c r="J641" i="3" s="1"/>
  <c r="M641" i="3" s="1"/>
  <c r="N649" i="4"/>
  <c r="J649" i="3" s="1" a="1"/>
  <c r="J649" i="3" s="1"/>
  <c r="M649" i="3" s="1"/>
  <c r="V663" i="4"/>
  <c r="N665" i="4"/>
  <c r="J665" i="3" s="1" a="1"/>
  <c r="J665" i="3" s="1"/>
  <c r="M665" i="3" s="1"/>
  <c r="N676" i="4"/>
  <c r="J676" i="3" s="1" a="1"/>
  <c r="J676" i="3" s="1"/>
  <c r="M676" i="3" s="1"/>
  <c r="V682" i="4"/>
  <c r="V697" i="4"/>
  <c r="V708" i="4"/>
  <c r="V727" i="4"/>
  <c r="N729" i="4"/>
  <c r="J729" i="3" s="1" a="1"/>
  <c r="J729" i="3" s="1"/>
  <c r="M729" i="3" s="1"/>
  <c r="N740" i="4"/>
  <c r="J740" i="3" s="1" a="1"/>
  <c r="J740" i="3" s="1"/>
  <c r="M740" i="3" s="1"/>
  <c r="V746" i="4"/>
  <c r="V761" i="4"/>
  <c r="V780" i="4"/>
  <c r="N783" i="4"/>
  <c r="J783" i="3" s="1" a="1"/>
  <c r="J783" i="3" s="1"/>
  <c r="M783" i="3" s="1"/>
  <c r="N820" i="4"/>
  <c r="J820" i="3" s="1" a="1"/>
  <c r="J820" i="3" s="1"/>
  <c r="M820" i="3" s="1"/>
  <c r="V836" i="4"/>
  <c r="N839" i="4"/>
  <c r="J839" i="3" s="1" a="1"/>
  <c r="J839" i="3" s="1"/>
  <c r="M839" i="3" s="1"/>
  <c r="N620" i="4"/>
  <c r="J620" i="3" s="1" a="1"/>
  <c r="J620" i="3" s="1"/>
  <c r="M620" i="3" s="1"/>
  <c r="N628" i="4"/>
  <c r="J628" i="3" s="1" a="1"/>
  <c r="J628" i="3" s="1"/>
  <c r="M628" i="3" s="1"/>
  <c r="N636" i="4"/>
  <c r="J636" i="3" s="1" a="1"/>
  <c r="J636" i="3" s="1"/>
  <c r="M636" i="3" s="1"/>
  <c r="N644" i="4"/>
  <c r="J644" i="3" s="1" a="1"/>
  <c r="J644" i="3" s="1"/>
  <c r="M644" i="3" s="1"/>
  <c r="N652" i="4"/>
  <c r="J652" i="3" s="1" a="1"/>
  <c r="J652" i="3" s="1"/>
  <c r="M652" i="3" s="1"/>
  <c r="N657" i="4"/>
  <c r="J657" i="3" s="1" a="1"/>
  <c r="J657" i="3" s="1"/>
  <c r="M657" i="3" s="1"/>
  <c r="N668" i="4"/>
  <c r="J668" i="3" s="1" a="1"/>
  <c r="J668" i="3" s="1"/>
  <c r="M668" i="3" s="1"/>
  <c r="N721" i="4"/>
  <c r="J721" i="3" s="1" a="1"/>
  <c r="J721" i="3" s="1"/>
  <c r="M721" i="3" s="1"/>
  <c r="N732" i="4"/>
  <c r="J732" i="3" s="1" a="1"/>
  <c r="J732" i="3" s="1"/>
  <c r="M732" i="3" s="1"/>
  <c r="V775" i="4"/>
  <c r="N799" i="4"/>
  <c r="J799" i="3" s="1" a="1"/>
  <c r="J799" i="3" s="1"/>
  <c r="M799" i="3" s="1"/>
  <c r="N815" i="4"/>
  <c r="J815" i="3" s="1" a="1"/>
  <c r="J815" i="3" s="1"/>
  <c r="M815" i="3" s="1"/>
  <c r="V831" i="4"/>
  <c r="V529" i="4"/>
  <c r="V553" i="4"/>
  <c r="N555" i="4"/>
  <c r="J555" i="3" s="1" a="1"/>
  <c r="J555" i="3" s="1"/>
  <c r="M555" i="3" s="1"/>
  <c r="V618" i="4"/>
  <c r="V626" i="4"/>
  <c r="V634" i="4"/>
  <c r="V642" i="4"/>
  <c r="N660" i="4"/>
  <c r="J660" i="3" s="1" a="1"/>
  <c r="J660" i="3" s="1"/>
  <c r="M660" i="3" s="1"/>
  <c r="V666" i="4"/>
  <c r="V681" i="4"/>
  <c r="V692" i="4"/>
  <c r="N713" i="4"/>
  <c r="J713" i="3" s="1" a="1"/>
  <c r="J713" i="3" s="1"/>
  <c r="M713" i="3" s="1"/>
  <c r="N724" i="4"/>
  <c r="J724" i="3" s="1" a="1"/>
  <c r="J724" i="3" s="1"/>
  <c r="M724" i="3" s="1"/>
  <c r="V730" i="4"/>
  <c r="V745" i="4"/>
  <c r="V534" i="4"/>
  <c r="N536" i="4"/>
  <c r="J536" i="3" s="1" a="1"/>
  <c r="J536" i="3" s="1"/>
  <c r="M536" i="3" s="1"/>
  <c r="N563" i="4"/>
  <c r="J563" i="3" s="1" a="1"/>
  <c r="J563" i="3" s="1"/>
  <c r="M563" i="3" s="1"/>
  <c r="N571" i="4"/>
  <c r="J571" i="3" s="1" a="1"/>
  <c r="J571" i="3" s="1"/>
  <c r="M571" i="3" s="1"/>
  <c r="N579" i="4"/>
  <c r="J579" i="3" s="1" a="1"/>
  <c r="J579" i="3" s="1"/>
  <c r="M579" i="3" s="1"/>
  <c r="N587" i="4"/>
  <c r="J587" i="3" s="1" a="1"/>
  <c r="J587" i="3" s="1"/>
  <c r="M587" i="3" s="1"/>
  <c r="N595" i="4"/>
  <c r="J595" i="3" s="1" a="1"/>
  <c r="J595" i="3" s="1"/>
  <c r="M595" i="3" s="1"/>
  <c r="N603" i="4"/>
  <c r="J603" i="3" s="1" a="1"/>
  <c r="J603" i="3" s="1"/>
  <c r="M603" i="3" s="1"/>
  <c r="N611" i="4"/>
  <c r="J611" i="3" s="1" a="1"/>
  <c r="J611" i="3" s="1"/>
  <c r="M611" i="3" s="1"/>
  <c r="N619" i="4"/>
  <c r="J619" i="3" s="1" a="1"/>
  <c r="J619" i="3" s="1"/>
  <c r="M619" i="3" s="1"/>
  <c r="N627" i="4"/>
  <c r="J627" i="3" s="1" a="1"/>
  <c r="J627" i="3" s="1"/>
  <c r="M627" i="3" s="1"/>
  <c r="N635" i="4"/>
  <c r="J635" i="3" s="1" a="1"/>
  <c r="J635" i="3" s="1"/>
  <c r="M635" i="3" s="1"/>
  <c r="N643" i="4"/>
  <c r="J643" i="3" s="1" a="1"/>
  <c r="J643" i="3" s="1"/>
  <c r="M643" i="3" s="1"/>
  <c r="V650" i="4"/>
  <c r="N651" i="4"/>
  <c r="J651" i="3" s="1" a="1"/>
  <c r="J651" i="3" s="1"/>
  <c r="M651" i="3" s="1"/>
  <c r="V658" i="4"/>
  <c r="V673" i="4"/>
  <c r="V684" i="4"/>
  <c r="V703" i="4"/>
  <c r="N705" i="4"/>
  <c r="J705" i="3" s="1" a="1"/>
  <c r="J705" i="3" s="1"/>
  <c r="M705" i="3" s="1"/>
  <c r="N716" i="4"/>
  <c r="J716" i="3" s="1" a="1"/>
  <c r="J716" i="3" s="1"/>
  <c r="M716" i="3" s="1"/>
  <c r="V722" i="4"/>
  <c r="V737" i="4"/>
  <c r="V767" i="4"/>
  <c r="N769" i="4"/>
  <c r="J769" i="3" s="1" a="1"/>
  <c r="J769" i="3" s="1"/>
  <c r="M769" i="3" s="1"/>
  <c r="N775" i="4"/>
  <c r="J775" i="3" s="1" a="1"/>
  <c r="J775" i="3" s="1"/>
  <c r="M775" i="3" s="1"/>
  <c r="V791" i="4"/>
  <c r="N796" i="4"/>
  <c r="J796" i="3" s="1" a="1"/>
  <c r="J796" i="3" s="1"/>
  <c r="M796" i="3" s="1"/>
  <c r="V807" i="4"/>
  <c r="N812" i="4"/>
  <c r="J812" i="3" s="1" a="1"/>
  <c r="J812" i="3" s="1"/>
  <c r="M812" i="3" s="1"/>
  <c r="V828" i="4"/>
  <c r="N831" i="4"/>
  <c r="J831" i="3" s="1" a="1"/>
  <c r="J831" i="3" s="1"/>
  <c r="M831" i="3" s="1"/>
  <c r="V844" i="4"/>
  <c r="O333" i="3" l="1"/>
  <c r="O54" i="3"/>
  <c r="N682" i="3"/>
  <c r="O668" i="3"/>
  <c r="N668" i="3"/>
  <c r="O351" i="3"/>
  <c r="N351" i="3"/>
  <c r="O140" i="3"/>
  <c r="N140" i="3"/>
  <c r="O124" i="3"/>
  <c r="N124" i="3"/>
  <c r="N809" i="3"/>
  <c r="O802" i="3"/>
  <c r="N718" i="3"/>
  <c r="O702" i="3"/>
  <c r="O662" i="3"/>
  <c r="N774" i="3"/>
  <c r="N712" i="3"/>
  <c r="O656" i="3"/>
  <c r="O741" i="3"/>
  <c r="N689" i="3"/>
  <c r="O632" i="3"/>
  <c r="N627" i="3"/>
  <c r="O627" i="3"/>
  <c r="N494" i="3"/>
  <c r="O494" i="3"/>
  <c r="N29" i="3"/>
  <c r="O29" i="3"/>
  <c r="O181" i="3"/>
  <c r="N181" i="3"/>
  <c r="O34" i="3"/>
  <c r="N34" i="3"/>
  <c r="O762" i="3"/>
  <c r="O671" i="3"/>
  <c r="O758" i="3"/>
  <c r="N664" i="3"/>
  <c r="O598" i="3"/>
  <c r="O749" i="3"/>
  <c r="N514" i="3"/>
  <c r="O558" i="3"/>
  <c r="N353" i="3"/>
  <c r="O275" i="3"/>
  <c r="O396" i="3"/>
  <c r="N356" i="3"/>
  <c r="O318" i="3"/>
  <c r="N294" i="3"/>
  <c r="N455" i="3"/>
  <c r="O343" i="3"/>
  <c r="O291" i="3"/>
  <c r="N399" i="3"/>
  <c r="O211" i="3"/>
  <c r="O50" i="3"/>
  <c r="N147" i="3"/>
  <c r="O105" i="3"/>
  <c r="O43" i="3"/>
  <c r="N216" i="3"/>
  <c r="N78" i="3"/>
  <c r="O87" i="3"/>
  <c r="N54" i="3"/>
  <c r="P13" i="2"/>
  <c r="O13" i="2"/>
  <c r="N13" i="2"/>
  <c r="N619" i="3"/>
  <c r="O619" i="3"/>
  <c r="O657" i="3"/>
  <c r="N657" i="3"/>
  <c r="O633" i="3"/>
  <c r="N633" i="3"/>
  <c r="O804" i="3"/>
  <c r="N804" i="3"/>
  <c r="O596" i="3"/>
  <c r="N596" i="3"/>
  <c r="O439" i="3"/>
  <c r="N439" i="3"/>
  <c r="O392" i="3"/>
  <c r="N392" i="3"/>
  <c r="O349" i="3"/>
  <c r="N349" i="3"/>
  <c r="N510" i="3"/>
  <c r="O510" i="3"/>
  <c r="O244" i="3"/>
  <c r="N244" i="3"/>
  <c r="N251" i="3"/>
  <c r="O251" i="3"/>
  <c r="O52" i="3"/>
  <c r="N52" i="3"/>
  <c r="O13" i="3"/>
  <c r="N13" i="3"/>
  <c r="O8" i="3"/>
  <c r="N8" i="3"/>
  <c r="N803" i="3"/>
  <c r="O92" i="3"/>
  <c r="N92" i="3"/>
  <c r="O809" i="3"/>
  <c r="N821" i="3"/>
  <c r="O807" i="3"/>
  <c r="N785" i="3"/>
  <c r="N789" i="3"/>
  <c r="N838" i="3"/>
  <c r="O789" i="3"/>
  <c r="O237" i="3"/>
  <c r="N237" i="3"/>
  <c r="N806" i="3"/>
  <c r="O830" i="3"/>
  <c r="O731" i="3"/>
  <c r="O747" i="3"/>
  <c r="N696" i="3"/>
  <c r="N771" i="3"/>
  <c r="O718" i="3"/>
  <c r="O696" i="3"/>
  <c r="O760" i="3"/>
  <c r="O712" i="3"/>
  <c r="N767" i="3"/>
  <c r="O726" i="3"/>
  <c r="O738" i="3"/>
  <c r="O689" i="3"/>
  <c r="N753" i="3"/>
  <c r="O667" i="3"/>
  <c r="N754" i="3"/>
  <c r="N661" i="3"/>
  <c r="O786" i="3"/>
  <c r="O725" i="3"/>
  <c r="O637" i="3"/>
  <c r="O691" i="3"/>
  <c r="O650" i="3"/>
  <c r="O675" i="3"/>
  <c r="O678" i="3"/>
  <c r="N624" i="3"/>
  <c r="N722" i="3"/>
  <c r="O576" i="3"/>
  <c r="N566" i="3"/>
  <c r="O645" i="3"/>
  <c r="O574" i="3"/>
  <c r="O507" i="3"/>
  <c r="O613" i="3"/>
  <c r="O568" i="3"/>
  <c r="O533" i="3"/>
  <c r="O500" i="3"/>
  <c r="N606" i="3"/>
  <c r="N500" i="3"/>
  <c r="O456" i="3"/>
  <c r="O697" i="3"/>
  <c r="O599" i="3"/>
  <c r="O488" i="3"/>
  <c r="O451" i="3"/>
  <c r="N567" i="3"/>
  <c r="O513" i="3"/>
  <c r="N575" i="3"/>
  <c r="N454" i="3"/>
  <c r="N466" i="3"/>
  <c r="N411" i="3"/>
  <c r="O506" i="3"/>
  <c r="N409" i="3"/>
  <c r="O514" i="3"/>
  <c r="N558" i="3"/>
  <c r="O412" i="3"/>
  <c r="O469" i="3"/>
  <c r="O482" i="3"/>
  <c r="O498" i="3"/>
  <c r="O377" i="3"/>
  <c r="N417" i="3"/>
  <c r="N438" i="3"/>
  <c r="O409" i="3"/>
  <c r="O340" i="3"/>
  <c r="N394" i="3"/>
  <c r="N374" i="3"/>
  <c r="N316" i="3"/>
  <c r="O357" i="3"/>
  <c r="O324" i="3"/>
  <c r="N403" i="3"/>
  <c r="O353" i="3"/>
  <c r="O313" i="3"/>
  <c r="N261" i="3"/>
  <c r="N380" i="3"/>
  <c r="O356" i="3"/>
  <c r="N318" i="3"/>
  <c r="O455" i="3"/>
  <c r="N343" i="3"/>
  <c r="O399" i="3"/>
  <c r="N355" i="3"/>
  <c r="O279" i="3"/>
  <c r="O223" i="3"/>
  <c r="O263" i="3"/>
  <c r="O220" i="3"/>
  <c r="O358" i="3"/>
  <c r="N266" i="3"/>
  <c r="O236" i="3"/>
  <c r="N194" i="3"/>
  <c r="N241" i="3"/>
  <c r="N256" i="3"/>
  <c r="O224" i="3"/>
  <c r="O195" i="3"/>
  <c r="O271" i="3"/>
  <c r="N366" i="3"/>
  <c r="O171" i="3"/>
  <c r="N136" i="3"/>
  <c r="O114" i="3"/>
  <c r="N238" i="3"/>
  <c r="N371" i="3"/>
  <c r="N206" i="3"/>
  <c r="O137" i="3"/>
  <c r="O126" i="3"/>
  <c r="O293" i="3"/>
  <c r="O147" i="3"/>
  <c r="O103" i="3"/>
  <c r="O81" i="3"/>
  <c r="N342" i="3"/>
  <c r="O264" i="3"/>
  <c r="N102" i="3"/>
  <c r="N75" i="3"/>
  <c r="N132" i="3"/>
  <c r="O46" i="3"/>
  <c r="N77" i="3"/>
  <c r="N135" i="3"/>
  <c r="N43" i="3"/>
  <c r="O55" i="3"/>
  <c r="O64" i="3"/>
  <c r="O121" i="3"/>
  <c r="O67" i="3"/>
  <c r="N159" i="3"/>
  <c r="O107" i="3"/>
  <c r="O19" i="3"/>
  <c r="O12" i="3"/>
  <c r="O119" i="3"/>
  <c r="N209" i="3"/>
  <c r="O202" i="3"/>
  <c r="O329" i="3"/>
  <c r="N225" i="3"/>
  <c r="N421" i="3"/>
  <c r="N419" i="3"/>
  <c r="O446" i="3"/>
  <c r="O476" i="3"/>
  <c r="O586" i="3"/>
  <c r="N565" i="3"/>
  <c r="N758" i="3"/>
  <c r="N734" i="3"/>
  <c r="O779" i="3"/>
  <c r="N791" i="3"/>
  <c r="O800" i="3"/>
  <c r="O63" i="3"/>
  <c r="O432" i="3"/>
  <c r="O15" i="3"/>
  <c r="O78" i="3"/>
  <c r="N87" i="3"/>
  <c r="O844" i="3"/>
  <c r="N844" i="3"/>
  <c r="O273" i="3"/>
  <c r="N273" i="3"/>
  <c r="O42" i="3"/>
  <c r="N42" i="3"/>
  <c r="N807" i="3"/>
  <c r="O785" i="3"/>
  <c r="O680" i="3"/>
  <c r="N786" i="3"/>
  <c r="N725" i="3"/>
  <c r="N637" i="3"/>
  <c r="N335" i="3"/>
  <c r="N270" i="3"/>
  <c r="O33" i="3"/>
  <c r="O775" i="3"/>
  <c r="N775" i="3"/>
  <c r="O536" i="3"/>
  <c r="N536" i="3"/>
  <c r="O820" i="3"/>
  <c r="N820" i="3"/>
  <c r="O569" i="3"/>
  <c r="N569" i="3"/>
  <c r="O539" i="3"/>
  <c r="N539" i="3"/>
  <c r="O489" i="3"/>
  <c r="N489" i="3"/>
  <c r="O655" i="3"/>
  <c r="N655" i="3"/>
  <c r="O346" i="3"/>
  <c r="N346" i="3"/>
  <c r="N418" i="3"/>
  <c r="O418" i="3"/>
  <c r="O285" i="3"/>
  <c r="N285" i="3"/>
  <c r="O5" i="3"/>
  <c r="N5" i="3"/>
  <c r="O20" i="3"/>
  <c r="O3" i="3"/>
  <c r="O186" i="3"/>
  <c r="O11" i="3"/>
  <c r="O25" i="3"/>
  <c r="O22" i="3"/>
  <c r="N22" i="3"/>
  <c r="O391" i="3"/>
  <c r="N391" i="3"/>
  <c r="O173" i="3"/>
  <c r="N173" i="3"/>
  <c r="O769" i="3"/>
  <c r="N769" i="3"/>
  <c r="N611" i="3"/>
  <c r="O611" i="3"/>
  <c r="O660" i="3"/>
  <c r="N660" i="3"/>
  <c r="O652" i="3"/>
  <c r="N652" i="3"/>
  <c r="O783" i="3"/>
  <c r="N783" i="3"/>
  <c r="O625" i="3"/>
  <c r="N625" i="3"/>
  <c r="O561" i="3"/>
  <c r="N561" i="3"/>
  <c r="O708" i="3"/>
  <c r="N708" i="3"/>
  <c r="N486" i="3"/>
  <c r="O486" i="3"/>
  <c r="O623" i="3"/>
  <c r="N623" i="3"/>
  <c r="N462" i="3"/>
  <c r="O462" i="3"/>
  <c r="O772" i="3"/>
  <c r="N772" i="3"/>
  <c r="N296" i="3"/>
  <c r="O296" i="3"/>
  <c r="O415" i="3"/>
  <c r="N415" i="3"/>
  <c r="O503" i="3"/>
  <c r="N503" i="3"/>
  <c r="N93" i="3"/>
  <c r="O93" i="3"/>
  <c r="O471" i="3"/>
  <c r="N471" i="3"/>
  <c r="O108" i="3"/>
  <c r="N108" i="3"/>
  <c r="N17" i="3"/>
  <c r="O17" i="3"/>
  <c r="N133" i="3"/>
  <c r="O133" i="3"/>
  <c r="O373" i="3"/>
  <c r="N373" i="3"/>
  <c r="N85" i="3"/>
  <c r="O85" i="3"/>
  <c r="N341" i="3"/>
  <c r="O341" i="3"/>
  <c r="O803" i="3"/>
  <c r="O60" i="3"/>
  <c r="N60" i="3"/>
  <c r="N824" i="3"/>
  <c r="N800" i="3"/>
  <c r="O138" i="3"/>
  <c r="N138" i="3"/>
  <c r="N827" i="3"/>
  <c r="N801" i="3"/>
  <c r="N808" i="3"/>
  <c r="N818" i="3"/>
  <c r="O788" i="3"/>
  <c r="O813" i="3"/>
  <c r="N735" i="3"/>
  <c r="O838" i="3"/>
  <c r="O782" i="3"/>
  <c r="O74" i="3"/>
  <c r="N74" i="3"/>
  <c r="O739" i="3"/>
  <c r="N830" i="3"/>
  <c r="O699" i="3"/>
  <c r="N742" i="3"/>
  <c r="O683" i="3"/>
  <c r="O771" i="3"/>
  <c r="N715" i="3"/>
  <c r="N687" i="3"/>
  <c r="N646" i="3"/>
  <c r="N746" i="3"/>
  <c r="O687" i="3"/>
  <c r="O767" i="3"/>
  <c r="O723" i="3"/>
  <c r="N663" i="3"/>
  <c r="N711" i="3"/>
  <c r="N845" i="3"/>
  <c r="O753" i="3"/>
  <c r="O663" i="3"/>
  <c r="O754" i="3"/>
  <c r="O661" i="3"/>
  <c r="N761" i="3"/>
  <c r="N679" i="3"/>
  <c r="O688" i="3"/>
  <c r="N647" i="3"/>
  <c r="N773" i="3"/>
  <c r="N653" i="3"/>
  <c r="N598" i="3"/>
  <c r="N672" i="3"/>
  <c r="O624" i="3"/>
  <c r="O722" i="3"/>
  <c r="N557" i="3"/>
  <c r="O517" i="3"/>
  <c r="N459" i="3"/>
  <c r="N694" i="3"/>
  <c r="N597" i="3"/>
  <c r="O526" i="3"/>
  <c r="O499" i="3"/>
  <c r="N446" i="3"/>
  <c r="O606" i="3"/>
  <c r="N453" i="3"/>
  <c r="N693" i="3"/>
  <c r="O532" i="3"/>
  <c r="N477" i="3"/>
  <c r="N448" i="3"/>
  <c r="O567" i="3"/>
  <c r="N512" i="3"/>
  <c r="N614" i="3"/>
  <c r="O466" i="3"/>
  <c r="N616" i="3"/>
  <c r="N600" i="3"/>
  <c r="N433" i="3"/>
  <c r="N642" i="3"/>
  <c r="N461" i="3"/>
  <c r="N584" i="3"/>
  <c r="O467" i="3"/>
  <c r="O420" i="3"/>
  <c r="N472" i="3"/>
  <c r="N325" i="3"/>
  <c r="O429" i="3"/>
  <c r="N402" i="3"/>
  <c r="O408" i="3"/>
  <c r="N340" i="3"/>
  <c r="O394" i="3"/>
  <c r="O374" i="3"/>
  <c r="N490" i="3"/>
  <c r="N370" i="3"/>
  <c r="N324" i="3"/>
  <c r="N284" i="3"/>
  <c r="O403" i="3"/>
  <c r="N350" i="3"/>
  <c r="N313" i="3"/>
  <c r="N607" i="3"/>
  <c r="O380" i="3"/>
  <c r="N347" i="3"/>
  <c r="O308" i="3"/>
  <c r="N275" i="3"/>
  <c r="N408" i="3"/>
  <c r="O330" i="3"/>
  <c r="N286" i="3"/>
  <c r="N385" i="3"/>
  <c r="O355" i="3"/>
  <c r="N279" i="3"/>
  <c r="N218" i="3"/>
  <c r="N263" i="3"/>
  <c r="O216" i="3"/>
  <c r="O332" i="3"/>
  <c r="O266" i="3"/>
  <c r="O232" i="3"/>
  <c r="N192" i="3"/>
  <c r="O241" i="3"/>
  <c r="O256" i="3"/>
  <c r="N222" i="3"/>
  <c r="N183" i="3"/>
  <c r="N271" i="3"/>
  <c r="O160" i="3"/>
  <c r="O128" i="3"/>
  <c r="O366" i="3"/>
  <c r="O161" i="3"/>
  <c r="N130" i="3"/>
  <c r="N112" i="3"/>
  <c r="O238" i="3"/>
  <c r="O371" i="3"/>
  <c r="O206" i="3"/>
  <c r="N219" i="3"/>
  <c r="N134" i="3"/>
  <c r="O88" i="3"/>
  <c r="N265" i="3"/>
  <c r="N145" i="3"/>
  <c r="N98" i="3"/>
  <c r="O71" i="3"/>
  <c r="O298" i="3"/>
  <c r="N103" i="3"/>
  <c r="N253" i="3"/>
  <c r="O102" i="3"/>
  <c r="O75" i="3"/>
  <c r="O132" i="3"/>
  <c r="N36" i="3"/>
  <c r="N115" i="3"/>
  <c r="N68" i="3"/>
  <c r="N90" i="3"/>
  <c r="N39" i="3"/>
  <c r="N55" i="3"/>
  <c r="N64" i="3"/>
  <c r="N23" i="3"/>
  <c r="N11" i="3"/>
  <c r="N67" i="3"/>
  <c r="O159" i="3"/>
  <c r="N70" i="3"/>
  <c r="O7" i="3"/>
  <c r="O39" i="3"/>
  <c r="N155" i="3"/>
  <c r="O209" i="3"/>
  <c r="N233" i="3"/>
  <c r="O2" i="3"/>
  <c r="O234" i="3"/>
  <c r="N250" i="3"/>
  <c r="N427" i="3"/>
  <c r="N507" i="3"/>
  <c r="N499" i="3"/>
  <c r="O639" i="3"/>
  <c r="O508" i="3"/>
  <c r="O618" i="3"/>
  <c r="N766" i="3"/>
  <c r="N788" i="3"/>
  <c r="N823" i="3"/>
  <c r="O790" i="3"/>
  <c r="N63" i="3"/>
  <c r="N345" i="3"/>
  <c r="O51" i="3"/>
  <c r="S12" i="2"/>
  <c r="T12" i="2"/>
  <c r="R12" i="2"/>
  <c r="O72" i="3"/>
  <c r="N18" i="3"/>
  <c r="O16" i="3"/>
  <c r="N299" i="3"/>
  <c r="N414" i="3"/>
  <c r="O402" i="3"/>
  <c r="N387" i="3"/>
  <c r="O297" i="3"/>
  <c r="O490" i="3"/>
  <c r="O370" i="3"/>
  <c r="N344" i="3"/>
  <c r="O284" i="3"/>
  <c r="N393" i="3"/>
  <c r="O350" i="3"/>
  <c r="O304" i="3"/>
  <c r="O607" i="3"/>
  <c r="N372" i="3"/>
  <c r="O347" i="3"/>
  <c r="N308" i="3"/>
  <c r="N389" i="3"/>
  <c r="N330" i="3"/>
  <c r="O385" i="3"/>
  <c r="N352" i="3"/>
  <c r="O307" i="3"/>
  <c r="N245" i="3"/>
  <c r="N388" i="3"/>
  <c r="N255" i="3"/>
  <c r="N214" i="3"/>
  <c r="N332" i="3"/>
  <c r="N260" i="3"/>
  <c r="N230" i="3"/>
  <c r="N426" i="3"/>
  <c r="N210" i="3"/>
  <c r="O295" i="3"/>
  <c r="O222" i="3"/>
  <c r="O183" i="3"/>
  <c r="N257" i="3"/>
  <c r="N154" i="3"/>
  <c r="O130" i="3"/>
  <c r="N104" i="3"/>
  <c r="N221" i="3"/>
  <c r="O164" i="3"/>
  <c r="O262" i="3"/>
  <c r="N202" i="3"/>
  <c r="O219" i="3"/>
  <c r="O134" i="3"/>
  <c r="N88" i="3"/>
  <c r="O265" i="3"/>
  <c r="O145" i="3"/>
  <c r="O98" i="3"/>
  <c r="N298" i="3"/>
  <c r="N100" i="3"/>
  <c r="O253" i="3"/>
  <c r="N99" i="3"/>
  <c r="N73" i="3"/>
  <c r="N127" i="3"/>
  <c r="O36" i="3"/>
  <c r="O115" i="3"/>
  <c r="O68" i="3"/>
  <c r="N41" i="3"/>
  <c r="O90" i="3"/>
  <c r="N31" i="3"/>
  <c r="N49" i="3"/>
  <c r="O48" i="3"/>
  <c r="N118" i="3"/>
  <c r="O167" i="3"/>
  <c r="O127" i="3"/>
  <c r="O70" i="3"/>
  <c r="O40" i="3"/>
  <c r="N62" i="3"/>
  <c r="N168" i="3"/>
  <c r="O218" i="3"/>
  <c r="O278" i="3"/>
  <c r="N185" i="3"/>
  <c r="O255" i="3"/>
  <c r="O247" i="3"/>
  <c r="O323" i="3"/>
  <c r="N517" i="3"/>
  <c r="N576" i="3"/>
  <c r="O540" i="3"/>
  <c r="N531" i="3"/>
  <c r="N602" i="3"/>
  <c r="N781" i="3"/>
  <c r="N763" i="3"/>
  <c r="N840" i="3"/>
  <c r="O798" i="3"/>
  <c r="N30" i="3"/>
  <c r="O345" i="3"/>
  <c r="N51" i="3"/>
  <c r="N72" i="3"/>
  <c r="O18" i="3"/>
  <c r="N16" i="3"/>
  <c r="O96" i="3"/>
  <c r="O544" i="3"/>
  <c r="N544" i="3"/>
  <c r="N69" i="3"/>
  <c r="O69" i="3"/>
  <c r="O24" i="3"/>
  <c r="N24" i="3"/>
  <c r="N814" i="3"/>
  <c r="O837" i="3"/>
  <c r="N707" i="3"/>
  <c r="O825" i="3"/>
  <c r="O640" i="3"/>
  <c r="N526" i="3"/>
  <c r="N456" i="3"/>
  <c r="N697" i="3"/>
  <c r="N599" i="3"/>
  <c r="O543" i="3"/>
  <c r="N488" i="3"/>
  <c r="O453" i="3"/>
  <c r="N582" i="3"/>
  <c r="N513" i="3"/>
  <c r="O477" i="3"/>
  <c r="O575" i="3"/>
  <c r="O454" i="3"/>
  <c r="O522" i="3"/>
  <c r="O419" i="3"/>
  <c r="N506" i="3"/>
  <c r="N442" i="3"/>
  <c r="O438" i="3"/>
  <c r="N315" i="3"/>
  <c r="O176" i="3"/>
  <c r="O168" i="3"/>
  <c r="N644" i="3"/>
  <c r="O644" i="3"/>
  <c r="O523" i="3"/>
  <c r="N523" i="3"/>
  <c r="N591" i="3"/>
  <c r="O591" i="3"/>
  <c r="N322" i="3"/>
  <c r="O322" i="3"/>
  <c r="O229" i="3"/>
  <c r="N229" i="3"/>
  <c r="N572" i="3"/>
  <c r="O572" i="3"/>
  <c r="N703" i="3"/>
  <c r="O707" i="3"/>
  <c r="N768" i="3"/>
  <c r="O715" i="3"/>
  <c r="O672" i="3"/>
  <c r="N615" i="3"/>
  <c r="O443" i="3"/>
  <c r="O597" i="3"/>
  <c r="N560" i="3"/>
  <c r="O694" i="3"/>
  <c r="N592" i="3"/>
  <c r="O651" i="3"/>
  <c r="N651" i="3"/>
  <c r="O799" i="3"/>
  <c r="N799" i="3"/>
  <c r="O676" i="3"/>
  <c r="N676" i="3"/>
  <c r="O547" i="3"/>
  <c r="N547" i="3"/>
  <c r="N564" i="3"/>
  <c r="O564" i="3"/>
  <c r="O407" i="3"/>
  <c r="N407" i="3"/>
  <c r="O360" i="3"/>
  <c r="N360" i="3"/>
  <c r="O386" i="3"/>
  <c r="N386" i="3"/>
  <c r="N319" i="3"/>
  <c r="O319" i="3"/>
  <c r="O441" i="3"/>
  <c r="N441" i="3"/>
  <c r="O157" i="3"/>
  <c r="N157" i="3"/>
  <c r="O405" i="3"/>
  <c r="N405" i="3"/>
  <c r="O204" i="3"/>
  <c r="N204" i="3"/>
  <c r="O76" i="3"/>
  <c r="N76" i="3"/>
  <c r="N9" i="3"/>
  <c r="O9" i="3"/>
  <c r="O197" i="3"/>
  <c r="N197" i="3"/>
  <c r="O212" i="3"/>
  <c r="N212" i="3"/>
  <c r="O213" i="3"/>
  <c r="N213" i="3"/>
  <c r="N149" i="3"/>
  <c r="O149" i="3"/>
  <c r="O833" i="3"/>
  <c r="N792" i="3"/>
  <c r="N790" i="3"/>
  <c r="N795" i="3"/>
  <c r="O397" i="3"/>
  <c r="N397" i="3"/>
  <c r="O810" i="3"/>
  <c r="O735" i="3"/>
  <c r="N828" i="3"/>
  <c r="N780" i="3"/>
  <c r="N834" i="3"/>
  <c r="N162" i="3"/>
  <c r="O162" i="3"/>
  <c r="N793" i="3"/>
  <c r="N736" i="3"/>
  <c r="O768" i="3"/>
  <c r="N710" i="3"/>
  <c r="N674" i="3"/>
  <c r="N733" i="3"/>
  <c r="O682" i="3"/>
  <c r="O765" i="3"/>
  <c r="N701" i="3"/>
  <c r="O797" i="3"/>
  <c r="N709" i="3"/>
  <c r="O706" i="3"/>
  <c r="O717" i="3"/>
  <c r="O629" i="3"/>
  <c r="N751" i="3"/>
  <c r="O664" i="3"/>
  <c r="O605" i="3"/>
  <c r="N764" i="3"/>
  <c r="O685" i="3"/>
  <c r="N728" i="3"/>
  <c r="N750" i="3"/>
  <c r="O615" i="3"/>
  <c r="N776" i="3"/>
  <c r="O669" i="3"/>
  <c r="O501" i="3"/>
  <c r="N435" i="3"/>
  <c r="O560" i="3"/>
  <c r="N630" i="3"/>
  <c r="O592" i="3"/>
  <c r="O549" i="3"/>
  <c r="O519" i="3"/>
  <c r="O496" i="3"/>
  <c r="O565" i="3"/>
  <c r="O435" i="3"/>
  <c r="N666" i="3"/>
  <c r="N556" i="3"/>
  <c r="N463" i="3"/>
  <c r="N532" i="3"/>
  <c r="O495" i="3"/>
  <c r="N610" i="3"/>
  <c r="O484" i="3"/>
  <c r="N542" i="3"/>
  <c r="O445" i="3"/>
  <c r="N545" i="3"/>
  <c r="O474" i="3"/>
  <c r="N586" i="3"/>
  <c r="O447" i="3"/>
  <c r="N467" i="3"/>
  <c r="O430" i="3"/>
  <c r="N550" i="3"/>
  <c r="O520" i="3"/>
  <c r="O589" i="3"/>
  <c r="N440" i="3"/>
  <c r="N362" i="3"/>
  <c r="O414" i="3"/>
  <c r="N369" i="3"/>
  <c r="N331" i="3"/>
  <c r="O387" i="3"/>
  <c r="N297" i="3"/>
  <c r="O434" i="3"/>
  <c r="N368" i="3"/>
  <c r="O344" i="3"/>
  <c r="O311" i="3"/>
  <c r="N278" i="3"/>
  <c r="O393" i="3"/>
  <c r="O336" i="3"/>
  <c r="N304" i="3"/>
  <c r="O372" i="3"/>
  <c r="O338" i="3"/>
  <c r="O306" i="3"/>
  <c r="O259" i="3"/>
  <c r="O389" i="3"/>
  <c r="N382" i="3"/>
  <c r="O352" i="3"/>
  <c r="N307" i="3"/>
  <c r="N259" i="3"/>
  <c r="O245" i="3"/>
  <c r="O388" i="3"/>
  <c r="N239" i="3"/>
  <c r="O214" i="3"/>
  <c r="O305" i="3"/>
  <c r="O260" i="3"/>
  <c r="O230" i="3"/>
  <c r="O426" i="3"/>
  <c r="N196" i="3"/>
  <c r="N295" i="3"/>
  <c r="O246" i="3"/>
  <c r="N186" i="3"/>
  <c r="N174" i="3"/>
  <c r="O257" i="3"/>
  <c r="O152" i="3"/>
  <c r="O120" i="3"/>
  <c r="N226" i="3"/>
  <c r="O154" i="3"/>
  <c r="N128" i="3"/>
  <c r="N404" i="3"/>
  <c r="O221" i="3"/>
  <c r="N164" i="3"/>
  <c r="N262" i="3"/>
  <c r="N166" i="3"/>
  <c r="N200" i="3"/>
  <c r="N131" i="3"/>
  <c r="O178" i="3"/>
  <c r="N142" i="3"/>
  <c r="O95" i="3"/>
  <c r="N153" i="3"/>
  <c r="N276" i="3"/>
  <c r="O100" i="3"/>
  <c r="O243" i="3"/>
  <c r="O99" i="3"/>
  <c r="O73" i="3"/>
  <c r="N110" i="3"/>
  <c r="N25" i="3"/>
  <c r="N113" i="3"/>
  <c r="N65" i="3"/>
  <c r="O41" i="3"/>
  <c r="O31" i="3"/>
  <c r="O300" i="3"/>
  <c r="O49" i="3"/>
  <c r="N208" i="3"/>
  <c r="N48" i="3"/>
  <c r="O118" i="3"/>
  <c r="N91" i="3"/>
  <c r="N123" i="3"/>
  <c r="O151" i="3"/>
  <c r="O135" i="3"/>
  <c r="O233" i="3"/>
  <c r="N274" i="3"/>
  <c r="O339" i="3"/>
  <c r="O194" i="3"/>
  <c r="O274" i="3"/>
  <c r="O250" i="3"/>
  <c r="O427" i="3"/>
  <c r="N752" i="3"/>
  <c r="O433" i="3"/>
  <c r="O573" i="3"/>
  <c r="N533" i="3"/>
  <c r="O602" i="3"/>
  <c r="N720" i="3"/>
  <c r="O814" i="3"/>
  <c r="O805" i="3"/>
  <c r="N177" i="3"/>
  <c r="N10" i="3"/>
  <c r="O312" i="3"/>
  <c r="N191" i="3"/>
  <c r="O169" i="3"/>
  <c r="N96" i="3"/>
  <c r="N641" i="3"/>
  <c r="O641" i="3"/>
  <c r="N287" i="3"/>
  <c r="O287" i="3"/>
  <c r="O458" i="3"/>
  <c r="N458" i="3"/>
  <c r="O170" i="3"/>
  <c r="N170" i="3"/>
  <c r="O841" i="3"/>
  <c r="O811" i="3"/>
  <c r="O763" i="3"/>
  <c r="N747" i="3"/>
  <c r="O727" i="3"/>
  <c r="N675" i="3"/>
  <c r="N605" i="3"/>
  <c r="N581" i="3"/>
  <c r="N476" i="3"/>
  <c r="N574" i="3"/>
  <c r="N568" i="3"/>
  <c r="N422" i="3"/>
  <c r="N482" i="3"/>
  <c r="N436" i="3"/>
  <c r="N498" i="3"/>
  <c r="O199" i="3"/>
  <c r="O190" i="3"/>
  <c r="O231" i="3"/>
  <c r="N171" i="3"/>
  <c r="O182" i="3"/>
  <c r="N126" i="3"/>
  <c r="N81" i="3"/>
  <c r="N71" i="3"/>
  <c r="O240" i="3"/>
  <c r="N121" i="3"/>
  <c r="O86" i="3"/>
  <c r="N107" i="3"/>
  <c r="O225" i="3"/>
  <c r="N603" i="3"/>
  <c r="O603" i="3"/>
  <c r="O552" i="3"/>
  <c r="N552" i="3"/>
  <c r="O528" i="3"/>
  <c r="N528" i="3"/>
  <c r="N314" i="3"/>
  <c r="O314" i="3"/>
  <c r="O423" i="3"/>
  <c r="N423" i="3"/>
  <c r="O28" i="3"/>
  <c r="N28" i="3"/>
  <c r="N810" i="3"/>
  <c r="N782" i="3"/>
  <c r="N765" i="3"/>
  <c r="O720" i="3"/>
  <c r="N659" i="3"/>
  <c r="N797" i="3"/>
  <c r="O711" i="3"/>
  <c r="O845" i="3"/>
  <c r="N706" i="3"/>
  <c r="O659" i="3"/>
  <c r="N717" i="3"/>
  <c r="N629" i="3"/>
  <c r="O761" i="3"/>
  <c r="O679" i="3"/>
  <c r="N685" i="3"/>
  <c r="O647" i="3"/>
  <c r="O773" i="3"/>
  <c r="O653" i="3"/>
  <c r="N669" i="3"/>
  <c r="N519" i="3"/>
  <c r="N496" i="3"/>
  <c r="O485" i="3"/>
  <c r="O693" i="3"/>
  <c r="N573" i="3"/>
  <c r="O531" i="3"/>
  <c r="N470" i="3"/>
  <c r="O448" i="3"/>
  <c r="N540" i="3"/>
  <c r="N495" i="3"/>
  <c r="O512" i="3"/>
  <c r="O614" i="3"/>
  <c r="N445" i="3"/>
  <c r="O616" i="3"/>
  <c r="N474" i="3"/>
  <c r="O600" i="3"/>
  <c r="N447" i="3"/>
  <c r="O428" i="3"/>
  <c r="N469" i="3"/>
  <c r="O642" i="3"/>
  <c r="O461" i="3"/>
  <c r="O584" i="3"/>
  <c r="N520" i="3"/>
  <c r="N420" i="3"/>
  <c r="O299" i="3"/>
  <c r="O472" i="3"/>
  <c r="N595" i="3"/>
  <c r="O595" i="3"/>
  <c r="O636" i="3"/>
  <c r="N636" i="3"/>
  <c r="N609" i="3"/>
  <c r="O609" i="3"/>
  <c r="O681" i="3"/>
  <c r="N681" i="3"/>
  <c r="N478" i="3"/>
  <c r="O478" i="3"/>
  <c r="O487" i="3"/>
  <c r="N487" i="3"/>
  <c r="O812" i="3"/>
  <c r="N812" i="3"/>
  <c r="N587" i="3"/>
  <c r="O587" i="3"/>
  <c r="O724" i="3"/>
  <c r="N724" i="3"/>
  <c r="O628" i="3"/>
  <c r="N628" i="3"/>
  <c r="O665" i="3"/>
  <c r="N665" i="3"/>
  <c r="O601" i="3"/>
  <c r="N601" i="3"/>
  <c r="O756" i="3"/>
  <c r="N756" i="3"/>
  <c r="O505" i="3"/>
  <c r="N505" i="3"/>
  <c r="O473" i="3"/>
  <c r="N473" i="3"/>
  <c r="O588" i="3"/>
  <c r="N588" i="3"/>
  <c r="O282" i="3"/>
  <c r="N282" i="3"/>
  <c r="O480" i="3"/>
  <c r="N480" i="3"/>
  <c r="O383" i="3"/>
  <c r="N383" i="3"/>
  <c r="N317" i="3"/>
  <c r="O317" i="3"/>
  <c r="N61" i="3"/>
  <c r="O61" i="3"/>
  <c r="N101" i="3"/>
  <c r="O101" i="3"/>
  <c r="N180" i="3"/>
  <c r="O180" i="3"/>
  <c r="N53" i="3"/>
  <c r="O53" i="3"/>
  <c r="N787" i="3"/>
  <c r="O787" i="3"/>
  <c r="N819" i="3"/>
  <c r="O795" i="3"/>
  <c r="O228" i="3"/>
  <c r="N228" i="3"/>
  <c r="N813" i="3"/>
  <c r="N843" i="3"/>
  <c r="O703" i="3"/>
  <c r="O828" i="3"/>
  <c r="N777" i="3"/>
  <c r="O834" i="3"/>
  <c r="O793" i="3"/>
  <c r="O821" i="3"/>
  <c r="O736" i="3"/>
  <c r="N670" i="3"/>
  <c r="O752" i="3"/>
  <c r="O710" i="3"/>
  <c r="O674" i="3"/>
  <c r="O733" i="3"/>
  <c r="N743" i="3"/>
  <c r="O701" i="3"/>
  <c r="O774" i="3"/>
  <c r="O709" i="3"/>
  <c r="N667" i="3"/>
  <c r="N770" i="3"/>
  <c r="N700" i="3"/>
  <c r="N686" i="3"/>
  <c r="N621" i="3"/>
  <c r="O751" i="3"/>
  <c r="O764" i="3"/>
  <c r="N673" i="3"/>
  <c r="O728" i="3"/>
  <c r="N638" i="3"/>
  <c r="O750" i="3"/>
  <c r="O646" i="3"/>
  <c r="O776" i="3"/>
  <c r="O583" i="3"/>
  <c r="O557" i="3"/>
  <c r="O630" i="3"/>
  <c r="N590" i="3"/>
  <c r="N546" i="3"/>
  <c r="N511" i="3"/>
  <c r="O493" i="3"/>
  <c r="N658" i="3"/>
  <c r="O556" i="3"/>
  <c r="O470" i="3"/>
  <c r="O666" i="3"/>
  <c r="N551" i="3"/>
  <c r="O518" i="3"/>
  <c r="O463" i="3"/>
  <c r="N608" i="3"/>
  <c r="N521" i="3"/>
  <c r="N492" i="3"/>
  <c r="O610" i="3"/>
  <c r="N484" i="3"/>
  <c r="N525" i="3"/>
  <c r="O545" i="3"/>
  <c r="N570" i="3"/>
  <c r="O444" i="3"/>
  <c r="N639" i="3"/>
  <c r="N430" i="3"/>
  <c r="O509" i="3"/>
  <c r="N450" i="3"/>
  <c r="N589" i="3"/>
  <c r="O440" i="3"/>
  <c r="O362" i="3"/>
  <c r="N464" i="3"/>
  <c r="N293" i="3"/>
  <c r="N398" i="3"/>
  <c r="O331" i="3"/>
  <c r="O369" i="3"/>
  <c r="N406" i="3"/>
  <c r="N384" i="3"/>
  <c r="N348" i="3"/>
  <c r="N434" i="3"/>
  <c r="O368" i="3"/>
  <c r="N339" i="3"/>
  <c r="N311" i="3"/>
  <c r="N364" i="3"/>
  <c r="N336" i="3"/>
  <c r="N400" i="3"/>
  <c r="N367" i="3"/>
  <c r="N338" i="3"/>
  <c r="N306" i="3"/>
  <c r="O261" i="3"/>
  <c r="O382" i="3"/>
  <c r="O337" i="3"/>
  <c r="O303" i="3"/>
  <c r="O413" i="3"/>
  <c r="O242" i="3"/>
  <c r="O302" i="3"/>
  <c r="O239" i="3"/>
  <c r="N187" i="3"/>
  <c r="N305" i="3"/>
  <c r="N252" i="3"/>
  <c r="N203" i="3"/>
  <c r="N395" i="3"/>
  <c r="O196" i="3"/>
  <c r="N289" i="3"/>
  <c r="N235" i="3"/>
  <c r="O334" i="3"/>
  <c r="O174" i="3"/>
  <c r="N254" i="3"/>
  <c r="N207" i="3"/>
  <c r="N152" i="3"/>
  <c r="N122" i="3"/>
  <c r="O404" i="3"/>
  <c r="N198" i="3"/>
  <c r="N161" i="3"/>
  <c r="N215" i="3"/>
  <c r="O166" i="3"/>
  <c r="O200" i="3"/>
  <c r="O131" i="3"/>
  <c r="N35" i="3"/>
  <c r="N178" i="3"/>
  <c r="O142" i="3"/>
  <c r="O153" i="3"/>
  <c r="O276" i="3"/>
  <c r="N95" i="3"/>
  <c r="N243" i="3"/>
  <c r="N97" i="3"/>
  <c r="N158" i="3"/>
  <c r="O110" i="3"/>
  <c r="O113" i="3"/>
  <c r="O65" i="3"/>
  <c r="O23" i="3"/>
  <c r="N300" i="3"/>
  <c r="O45" i="3"/>
  <c r="O208" i="3"/>
  <c r="N86" i="3"/>
  <c r="O91" i="3"/>
  <c r="O123" i="3"/>
  <c r="N246" i="3"/>
  <c r="N50" i="3"/>
  <c r="N160" i="3"/>
  <c r="N224" i="3"/>
  <c r="O217" i="3"/>
  <c r="O201" i="3"/>
  <c r="N429" i="3"/>
  <c r="O411" i="3"/>
  <c r="O417" i="3"/>
  <c r="N755" i="3"/>
  <c r="N493" i="3"/>
  <c r="O582" i="3"/>
  <c r="N541" i="3"/>
  <c r="N688" i="3"/>
  <c r="N723" i="3"/>
  <c r="N784" i="3"/>
  <c r="N829" i="3"/>
  <c r="O177" i="3"/>
  <c r="O10" i="3"/>
  <c r="N312" i="3"/>
  <c r="O30" i="3"/>
  <c r="O191" i="3"/>
  <c r="O32" i="3"/>
  <c r="X12" i="2"/>
  <c r="W12" i="2"/>
  <c r="V12" i="2"/>
  <c r="O563" i="3"/>
  <c r="N563" i="3"/>
  <c r="O457" i="3"/>
  <c r="N457" i="3"/>
  <c r="O269" i="3"/>
  <c r="N269" i="3"/>
  <c r="N21" i="3"/>
  <c r="O21" i="3"/>
  <c r="O826" i="3"/>
  <c r="O794" i="3"/>
  <c r="N738" i="3"/>
  <c r="N678" i="3"/>
  <c r="O524" i="3"/>
  <c r="N645" i="3"/>
  <c r="N524" i="3"/>
  <c r="N613" i="3"/>
  <c r="O541" i="3"/>
  <c r="N377" i="3"/>
  <c r="N327" i="3"/>
  <c r="N223" i="3"/>
  <c r="N220" i="3"/>
  <c r="N358" i="3"/>
  <c r="N236" i="3"/>
  <c r="O249" i="3"/>
  <c r="O281" i="3"/>
  <c r="N195" i="3"/>
  <c r="O136" i="3"/>
  <c r="N40" i="3"/>
  <c r="N114" i="3"/>
  <c r="N310" i="3"/>
  <c r="N264" i="3"/>
  <c r="N7" i="3"/>
  <c r="N19" i="3"/>
  <c r="N217" i="3"/>
  <c r="O193" i="3"/>
  <c r="O210" i="3"/>
  <c r="O325" i="3"/>
  <c r="O581" i="3"/>
  <c r="N412" i="3"/>
  <c r="N443" i="3"/>
  <c r="N485" i="3"/>
  <c r="N683" i="3"/>
  <c r="N731" i="3"/>
  <c r="N760" i="3"/>
  <c r="N836" i="3"/>
  <c r="O829" i="3"/>
  <c r="N79" i="3"/>
  <c r="N432" i="3"/>
  <c r="N15" i="3"/>
  <c r="O831" i="3"/>
  <c r="N831" i="3"/>
  <c r="O617" i="3"/>
  <c r="N617" i="3"/>
  <c r="O684" i="3"/>
  <c r="N684" i="3"/>
  <c r="O410" i="3"/>
  <c r="N410" i="3"/>
  <c r="O268" i="3"/>
  <c r="N268" i="3"/>
  <c r="N37" i="3"/>
  <c r="O37" i="3"/>
  <c r="O818" i="3"/>
  <c r="O742" i="3"/>
  <c r="O746" i="3"/>
  <c r="O643" i="3"/>
  <c r="N643" i="3"/>
  <c r="O713" i="3"/>
  <c r="N713" i="3"/>
  <c r="O732" i="3"/>
  <c r="N732" i="3"/>
  <c r="O620" i="3"/>
  <c r="N620" i="3"/>
  <c r="O740" i="3"/>
  <c r="N740" i="3"/>
  <c r="O593" i="3"/>
  <c r="N593" i="3"/>
  <c r="O515" i="3"/>
  <c r="N515" i="3"/>
  <c r="O745" i="3"/>
  <c r="N745" i="3"/>
  <c r="O631" i="3"/>
  <c r="N631" i="3"/>
  <c r="N548" i="3"/>
  <c r="O548" i="3"/>
  <c r="N502" i="3"/>
  <c r="O502" i="3"/>
  <c r="O465" i="3"/>
  <c r="N465" i="3"/>
  <c r="O559" i="3"/>
  <c r="N559" i="3"/>
  <c r="O535" i="3"/>
  <c r="N535" i="3"/>
  <c r="O378" i="3"/>
  <c r="N378" i="3"/>
  <c r="O424" i="3"/>
  <c r="N424" i="3"/>
  <c r="O248" i="3"/>
  <c r="N248" i="3"/>
  <c r="O288" i="3"/>
  <c r="N288" i="3"/>
  <c r="N172" i="3"/>
  <c r="O172" i="3"/>
  <c r="N47" i="3"/>
  <c r="O47" i="3"/>
  <c r="O189" i="3"/>
  <c r="N189" i="3"/>
  <c r="N6" i="3"/>
  <c r="O6" i="3"/>
  <c r="O148" i="3"/>
  <c r="N148" i="3"/>
  <c r="O277" i="3"/>
  <c r="N277" i="3"/>
  <c r="O840" i="3"/>
  <c r="O824" i="3"/>
  <c r="O188" i="3"/>
  <c r="N188" i="3"/>
  <c r="O437" i="3"/>
  <c r="N437" i="3"/>
  <c r="O819" i="3"/>
  <c r="O832" i="3"/>
  <c r="N805" i="3"/>
  <c r="O365" i="3"/>
  <c r="N365" i="3"/>
  <c r="N835" i="3"/>
  <c r="N817" i="3"/>
  <c r="O843" i="3"/>
  <c r="O822" i="3"/>
  <c r="O777" i="3"/>
  <c r="O106" i="3"/>
  <c r="N106" i="3"/>
  <c r="O781" i="3"/>
  <c r="N778" i="3"/>
  <c r="O734" i="3"/>
  <c r="N744" i="3"/>
  <c r="N704" i="3"/>
  <c r="O670" i="3"/>
  <c r="O791" i="3"/>
  <c r="N730" i="3"/>
  <c r="O743" i="3"/>
  <c r="N695" i="3"/>
  <c r="N759" i="3"/>
  <c r="N698" i="3"/>
  <c r="O770" i="3"/>
  <c r="O700" i="3"/>
  <c r="O686" i="3"/>
  <c r="O621" i="3"/>
  <c r="N748" i="3"/>
  <c r="N654" i="3"/>
  <c r="N757" i="3"/>
  <c r="O673" i="3"/>
  <c r="N719" i="3"/>
  <c r="O638" i="3"/>
  <c r="N690" i="3"/>
  <c r="O755" i="3"/>
  <c r="N634" i="3"/>
  <c r="N527" i="3"/>
  <c r="N479" i="3"/>
  <c r="N677" i="3"/>
  <c r="N583" i="3"/>
  <c r="N537" i="3"/>
  <c r="N626" i="3"/>
  <c r="O590" i="3"/>
  <c r="O546" i="3"/>
  <c r="O511" i="3"/>
  <c r="N483" i="3"/>
  <c r="O658" i="3"/>
  <c r="N529" i="3"/>
  <c r="O460" i="3"/>
  <c r="N714" i="3"/>
  <c r="N622" i="3"/>
  <c r="O551" i="3"/>
  <c r="O492" i="3"/>
  <c r="N460" i="3"/>
  <c r="O608" i="3"/>
  <c r="O521" i="3"/>
  <c r="N594" i="3"/>
  <c r="N475" i="3"/>
  <c r="O525" i="3"/>
  <c r="O425" i="3"/>
  <c r="N538" i="3"/>
  <c r="N431" i="3"/>
  <c r="O570" i="3"/>
  <c r="N444" i="3"/>
  <c r="N562" i="3"/>
  <c r="N554" i="3"/>
  <c r="N428" i="3"/>
  <c r="N504" i="3"/>
  <c r="O450" i="3"/>
  <c r="N530" i="3"/>
  <c r="O464" i="3"/>
  <c r="N648" i="3"/>
  <c r="O398" i="3"/>
  <c r="N323" i="3"/>
  <c r="O406" i="3"/>
  <c r="O384" i="3"/>
  <c r="O348" i="3"/>
  <c r="N280" i="3"/>
  <c r="N390" i="3"/>
  <c r="N361" i="3"/>
  <c r="N329" i="3"/>
  <c r="O292" i="3"/>
  <c r="O364" i="3"/>
  <c r="O286" i="3"/>
  <c r="O400" i="3"/>
  <c r="O367" i="3"/>
  <c r="O321" i="3"/>
  <c r="N363" i="3"/>
  <c r="O301" i="3"/>
  <c r="N376" i="3"/>
  <c r="N337" i="3"/>
  <c r="N303" i="3"/>
  <c r="N413" i="3"/>
  <c r="N227" i="3"/>
  <c r="N302" i="3"/>
  <c r="N234" i="3"/>
  <c r="O187" i="3"/>
  <c r="O283" i="3"/>
  <c r="O252" i="3"/>
  <c r="O203" i="3"/>
  <c r="O395" i="3"/>
  <c r="O192" i="3"/>
  <c r="O289" i="3"/>
  <c r="O235" i="3"/>
  <c r="N334" i="3"/>
  <c r="N167" i="3"/>
  <c r="O254" i="3"/>
  <c r="O144" i="3"/>
  <c r="O112" i="3"/>
  <c r="O58" i="3"/>
  <c r="O207" i="3"/>
  <c r="N146" i="3"/>
  <c r="O122" i="3"/>
  <c r="O198" i="3"/>
  <c r="N379" i="3"/>
  <c r="O215" i="3"/>
  <c r="N163" i="3"/>
  <c r="O66" i="3"/>
  <c r="N129" i="3"/>
  <c r="O175" i="3"/>
  <c r="N139" i="3"/>
  <c r="N83" i="3"/>
  <c r="N150" i="3"/>
  <c r="N272" i="3"/>
  <c r="O80" i="3"/>
  <c r="N119" i="3"/>
  <c r="O97" i="3"/>
  <c r="O158" i="3"/>
  <c r="O56" i="3"/>
  <c r="N20" i="3"/>
  <c r="N94" i="3"/>
  <c r="O62" i="3"/>
  <c r="N12" i="3"/>
  <c r="N45" i="3"/>
  <c r="N205" i="3"/>
  <c r="N38" i="3"/>
  <c r="N57" i="3"/>
  <c r="N89" i="3"/>
  <c r="O27" i="3"/>
  <c r="O111" i="3"/>
  <c r="N2" i="3"/>
  <c r="N58" i="3"/>
  <c r="O109" i="3"/>
  <c r="O179" i="3"/>
  <c r="O226" i="3"/>
  <c r="N169" i="3"/>
  <c r="N509" i="3"/>
  <c r="N416" i="3"/>
  <c r="N451" i="3"/>
  <c r="O566" i="3"/>
  <c r="N491" i="3"/>
  <c r="N618" i="3"/>
  <c r="N549" i="3"/>
  <c r="N699" i="3"/>
  <c r="N726" i="3"/>
  <c r="O784" i="3"/>
  <c r="O808" i="3"/>
  <c r="N4" i="3"/>
  <c r="O143" i="3"/>
  <c r="N26" i="3"/>
  <c r="N184" i="3"/>
  <c r="N32" i="3"/>
  <c r="AA12" i="2"/>
  <c r="Z12" i="2"/>
  <c r="AB12" i="2"/>
  <c r="O577" i="3"/>
  <c r="N577" i="3"/>
  <c r="N320" i="3"/>
  <c r="O320" i="3"/>
  <c r="O84" i="3"/>
  <c r="N84" i="3"/>
  <c r="N309" i="3"/>
  <c r="O309" i="3"/>
  <c r="O823" i="3"/>
  <c r="O806" i="3"/>
  <c r="O842" i="3"/>
  <c r="N691" i="3"/>
  <c r="N650" i="3"/>
  <c r="O401" i="3"/>
  <c r="O381" i="3"/>
  <c r="O316" i="3"/>
  <c r="N267" i="3"/>
  <c r="N357" i="3"/>
  <c r="N326" i="3"/>
  <c r="O104" i="3"/>
  <c r="N144" i="3"/>
  <c r="N137" i="3"/>
  <c r="N109" i="3"/>
  <c r="O342" i="3"/>
  <c r="O82" i="3"/>
  <c r="N141" i="3"/>
  <c r="N46" i="3"/>
  <c r="O77" i="3"/>
  <c r="N59" i="3"/>
  <c r="O815" i="3"/>
  <c r="N815" i="3"/>
  <c r="O692" i="3"/>
  <c r="N692" i="3"/>
  <c r="O481" i="3"/>
  <c r="N481" i="3"/>
  <c r="O604" i="3"/>
  <c r="N604" i="3"/>
  <c r="O14" i="3"/>
  <c r="N14" i="3"/>
  <c r="O612" i="3"/>
  <c r="N612" i="3"/>
  <c r="N833" i="3"/>
  <c r="N798" i="3"/>
  <c r="O827" i="3"/>
  <c r="O801" i="3"/>
  <c r="O780" i="3"/>
  <c r="O716" i="3"/>
  <c r="N716" i="3"/>
  <c r="O579" i="3"/>
  <c r="N579" i="3"/>
  <c r="O796" i="3"/>
  <c r="N796" i="3"/>
  <c r="O705" i="3"/>
  <c r="N705" i="3"/>
  <c r="O635" i="3"/>
  <c r="N635" i="3"/>
  <c r="O571" i="3"/>
  <c r="N571" i="3"/>
  <c r="O555" i="3"/>
  <c r="N555" i="3"/>
  <c r="O721" i="3"/>
  <c r="N721" i="3"/>
  <c r="O839" i="3"/>
  <c r="N839" i="3"/>
  <c r="O729" i="3"/>
  <c r="N729" i="3"/>
  <c r="O649" i="3"/>
  <c r="N649" i="3"/>
  <c r="N585" i="3"/>
  <c r="O585" i="3"/>
  <c r="O553" i="3"/>
  <c r="N553" i="3"/>
  <c r="O737" i="3"/>
  <c r="N737" i="3"/>
  <c r="N534" i="3"/>
  <c r="O534" i="3"/>
  <c r="O497" i="3"/>
  <c r="N497" i="3"/>
  <c r="O449" i="3"/>
  <c r="N449" i="3"/>
  <c r="N516" i="3"/>
  <c r="O516" i="3"/>
  <c r="N452" i="3"/>
  <c r="O452" i="3"/>
  <c r="O375" i="3"/>
  <c r="N375" i="3"/>
  <c r="O258" i="3"/>
  <c r="N258" i="3"/>
  <c r="N328" i="3"/>
  <c r="O328" i="3"/>
  <c r="O354" i="3"/>
  <c r="N354" i="3"/>
  <c r="O290" i="3"/>
  <c r="N290" i="3"/>
  <c r="N125" i="3"/>
  <c r="O125" i="3"/>
  <c r="O44" i="3"/>
  <c r="N44" i="3"/>
  <c r="O580" i="3"/>
  <c r="N580" i="3"/>
  <c r="O165" i="3"/>
  <c r="N165" i="3"/>
  <c r="O116" i="3"/>
  <c r="N116" i="3"/>
  <c r="N117" i="3"/>
  <c r="O117" i="3"/>
  <c r="O359" i="3"/>
  <c r="N359" i="3"/>
  <c r="N816" i="3"/>
  <c r="N156" i="3"/>
  <c r="O156" i="3"/>
  <c r="N837" i="3"/>
  <c r="N841" i="3"/>
  <c r="N811" i="3"/>
  <c r="N832" i="3"/>
  <c r="N826" i="3"/>
  <c r="N794" i="3"/>
  <c r="O835" i="3"/>
  <c r="O817" i="3"/>
  <c r="O836" i="3"/>
  <c r="N842" i="3"/>
  <c r="N822" i="3"/>
  <c r="N739" i="3"/>
  <c r="N825" i="3"/>
  <c r="O766" i="3"/>
  <c r="O778" i="3"/>
  <c r="N727" i="3"/>
  <c r="N656" i="3"/>
  <c r="N802" i="3"/>
  <c r="O744" i="3"/>
  <c r="O704" i="3"/>
  <c r="N779" i="3"/>
  <c r="O730" i="3"/>
  <c r="N741" i="3"/>
  <c r="O695" i="3"/>
  <c r="O759" i="3"/>
  <c r="O698" i="3"/>
  <c r="N762" i="3"/>
  <c r="N671" i="3"/>
  <c r="O748" i="3"/>
  <c r="O654" i="3"/>
  <c r="O757" i="3"/>
  <c r="O719" i="3"/>
  <c r="O690" i="3"/>
  <c r="N632" i="3"/>
  <c r="N749" i="3"/>
  <c r="O634" i="3"/>
  <c r="O527" i="3"/>
  <c r="O479" i="3"/>
  <c r="O677" i="3"/>
  <c r="O578" i="3"/>
  <c r="O537" i="3"/>
  <c r="N578" i="3"/>
  <c r="N508" i="3"/>
  <c r="N468" i="3"/>
  <c r="N640" i="3"/>
  <c r="O529" i="3"/>
  <c r="O459" i="3"/>
  <c r="O714" i="3"/>
  <c r="O622" i="3"/>
  <c r="N543" i="3"/>
  <c r="O491" i="3"/>
  <c r="N518" i="3"/>
  <c r="O483" i="3"/>
  <c r="O594" i="3"/>
  <c r="O475" i="3"/>
  <c r="N522" i="3"/>
  <c r="O421" i="3"/>
  <c r="O538" i="3"/>
  <c r="O431" i="3"/>
  <c r="O442" i="3"/>
  <c r="O562" i="3"/>
  <c r="N425" i="3"/>
  <c r="O554" i="3"/>
  <c r="O422" i="3"/>
  <c r="O504" i="3"/>
  <c r="O436" i="3"/>
  <c r="O530" i="3"/>
  <c r="O648" i="3"/>
  <c r="N333" i="3"/>
  <c r="N401" i="3"/>
  <c r="N381" i="3"/>
  <c r="O280" i="3"/>
  <c r="O390" i="3"/>
  <c r="O361" i="3"/>
  <c r="O326" i="3"/>
  <c r="N292" i="3"/>
  <c r="N247" i="3"/>
  <c r="O315" i="3"/>
  <c r="N396" i="3"/>
  <c r="N321" i="3"/>
  <c r="O294" i="3"/>
  <c r="N242" i="3"/>
  <c r="O363" i="3"/>
  <c r="N301" i="3"/>
  <c r="O376" i="3"/>
  <c r="O335" i="3"/>
  <c r="N291" i="3"/>
  <c r="O327" i="3"/>
  <c r="O227" i="3"/>
  <c r="O270" i="3"/>
  <c r="N232" i="3"/>
  <c r="N283" i="3"/>
  <c r="N249" i="3"/>
  <c r="N199" i="3"/>
  <c r="N190" i="3"/>
  <c r="N281" i="3"/>
  <c r="N231" i="3"/>
  <c r="O155" i="3"/>
  <c r="N179" i="3"/>
  <c r="N182" i="3"/>
  <c r="O146" i="3"/>
  <c r="N120" i="3"/>
  <c r="N176" i="3"/>
  <c r="O379" i="3"/>
  <c r="N211" i="3"/>
  <c r="O163" i="3"/>
  <c r="N151" i="3"/>
  <c r="O129" i="3"/>
  <c r="O310" i="3"/>
  <c r="N175" i="3"/>
  <c r="O139" i="3"/>
  <c r="O83" i="3"/>
  <c r="O150" i="3"/>
  <c r="O272" i="3"/>
  <c r="N80" i="3"/>
  <c r="N105" i="3"/>
  <c r="N82" i="3"/>
  <c r="O141" i="3"/>
  <c r="N56" i="3"/>
  <c r="O94" i="3"/>
  <c r="O59" i="3"/>
  <c r="N3" i="3"/>
  <c r="N240" i="3"/>
  <c r="N33" i="3"/>
  <c r="O205" i="3"/>
  <c r="O38" i="3"/>
  <c r="O57" i="3"/>
  <c r="O89" i="3"/>
  <c r="N111" i="3"/>
  <c r="N27" i="3"/>
  <c r="O35" i="3"/>
  <c r="N66" i="3"/>
  <c r="N193" i="3"/>
  <c r="O267" i="3"/>
  <c r="N201" i="3"/>
  <c r="O185" i="3"/>
  <c r="O550" i="3"/>
  <c r="O416" i="3"/>
  <c r="O468" i="3"/>
  <c r="N501" i="3"/>
  <c r="O542" i="3"/>
  <c r="N662" i="3"/>
  <c r="O626" i="3"/>
  <c r="N702" i="3"/>
  <c r="N680" i="3"/>
  <c r="O792" i="3"/>
  <c r="O816" i="3"/>
  <c r="O79" i="3"/>
  <c r="O4" i="3"/>
  <c r="N143" i="3"/>
  <c r="O26" i="3"/>
  <c r="AD12" i="2"/>
  <c r="AF12" i="2"/>
  <c r="AE12" i="2"/>
  <c r="O184" i="3"/>
  <c r="C12" i="2"/>
  <c r="B12" i="2"/>
  <c r="D12" i="2"/>
  <c r="L12" i="2"/>
  <c r="K12" i="2"/>
  <c r="J12" i="2"/>
  <c r="H12" i="2"/>
  <c r="F12" i="2"/>
  <c r="G12" i="2"/>
  <c r="D13" i="2" l="1"/>
  <c r="C13" i="2"/>
  <c r="B13" i="2"/>
  <c r="V13" i="2"/>
  <c r="W13" i="2"/>
  <c r="X13" i="2"/>
  <c r="R13" i="2"/>
  <c r="T13" i="2"/>
  <c r="S13" i="2"/>
  <c r="G13" i="2"/>
  <c r="H13" i="2"/>
  <c r="F13" i="2"/>
  <c r="AF13" i="2"/>
  <c r="AE13" i="2"/>
  <c r="AD13" i="2"/>
  <c r="AB13" i="2"/>
  <c r="AA13" i="2"/>
  <c r="Z13" i="2"/>
  <c r="J13" i="2"/>
  <c r="L13" i="2"/>
  <c r="K13" i="2"/>
  <c r="N14" i="2"/>
  <c r="P14" i="2"/>
  <c r="O14" i="2"/>
  <c r="X14" i="2" l="1"/>
  <c r="V14" i="2"/>
  <c r="W14" i="2"/>
  <c r="R14" i="2"/>
  <c r="S14" i="2"/>
  <c r="T14" i="2"/>
  <c r="L14" i="2"/>
  <c r="K14" i="2"/>
  <c r="J14" i="2"/>
  <c r="G14" i="2"/>
  <c r="H14" i="2"/>
  <c r="F14" i="2"/>
  <c r="AB14" i="2"/>
  <c r="Z14" i="2"/>
  <c r="AA14" i="2"/>
  <c r="N15" i="2"/>
  <c r="O15" i="2"/>
  <c r="P15" i="2"/>
  <c r="AF14" i="2"/>
  <c r="AE14" i="2"/>
  <c r="AD14" i="2"/>
  <c r="B14" i="2"/>
  <c r="D14" i="2"/>
  <c r="C14" i="2"/>
  <c r="AB15" i="2" l="1"/>
  <c r="AA15" i="2"/>
  <c r="Z15" i="2"/>
  <c r="G15" i="2"/>
  <c r="F15" i="2"/>
  <c r="H15" i="2"/>
  <c r="D15" i="2"/>
  <c r="C15" i="2"/>
  <c r="B15" i="2"/>
  <c r="L15" i="2"/>
  <c r="K15" i="2"/>
  <c r="J15" i="2"/>
  <c r="R15" i="2"/>
  <c r="S15" i="2"/>
  <c r="T15" i="2"/>
  <c r="AE15" i="2"/>
  <c r="AF15" i="2"/>
  <c r="AD15" i="2"/>
  <c r="P16" i="2"/>
  <c r="O16" i="2"/>
  <c r="N16" i="2"/>
  <c r="X15" i="2"/>
  <c r="W15" i="2"/>
  <c r="V15" i="2"/>
  <c r="D16" i="2" l="1"/>
  <c r="C16" i="2"/>
  <c r="B16" i="2"/>
  <c r="G16" i="2"/>
  <c r="H16" i="2"/>
  <c r="F16" i="2"/>
  <c r="R16" i="2"/>
  <c r="T16" i="2"/>
  <c r="S16" i="2"/>
  <c r="W16" i="2"/>
  <c r="X16" i="2"/>
  <c r="V16" i="2"/>
  <c r="O17" i="2"/>
  <c r="P17" i="2"/>
  <c r="N17" i="2"/>
  <c r="K16" i="2"/>
  <c r="J16" i="2"/>
  <c r="L16" i="2"/>
  <c r="AF16" i="2"/>
  <c r="AE16" i="2"/>
  <c r="AD16" i="2"/>
  <c r="AB16" i="2"/>
  <c r="AA16" i="2"/>
  <c r="Z16" i="2"/>
  <c r="R17" i="2" l="1"/>
  <c r="T17" i="2"/>
  <c r="S17" i="2"/>
  <c r="AB17" i="2"/>
  <c r="AA17" i="2"/>
  <c r="Z17" i="2"/>
  <c r="AF17" i="2"/>
  <c r="AE17" i="2"/>
  <c r="AD17" i="2"/>
  <c r="O18" i="2"/>
  <c r="N18" i="2"/>
  <c r="P18" i="2"/>
  <c r="X17" i="2"/>
  <c r="W17" i="2"/>
  <c r="V17" i="2"/>
  <c r="L17" i="2"/>
  <c r="K17" i="2"/>
  <c r="J17" i="2"/>
  <c r="G17" i="2"/>
  <c r="F17" i="2"/>
  <c r="H17" i="2"/>
  <c r="C17" i="2"/>
  <c r="D17" i="2"/>
  <c r="B17" i="2"/>
  <c r="G18" i="2" l="1"/>
  <c r="H18" i="2"/>
  <c r="F18" i="2"/>
  <c r="AB18" i="2"/>
  <c r="AA18" i="2"/>
  <c r="Z18" i="2"/>
  <c r="L18" i="2"/>
  <c r="K18" i="2"/>
  <c r="J18" i="2"/>
  <c r="P19" i="2"/>
  <c r="O19" i="2"/>
  <c r="N19" i="2"/>
  <c r="B18" i="2"/>
  <c r="C18" i="2"/>
  <c r="D18" i="2"/>
  <c r="AF18" i="2"/>
  <c r="AD18" i="2"/>
  <c r="AE18" i="2"/>
  <c r="X18" i="2"/>
  <c r="W18" i="2"/>
  <c r="V18" i="2"/>
  <c r="R18" i="2"/>
  <c r="T18" i="2"/>
  <c r="S18" i="2"/>
  <c r="D19" i="2" l="1"/>
  <c r="B19" i="2"/>
  <c r="C19" i="2"/>
  <c r="AF19" i="2"/>
  <c r="AE19" i="2"/>
  <c r="AD19" i="2"/>
  <c r="X19" i="2"/>
  <c r="W19" i="2"/>
  <c r="V19" i="2"/>
  <c r="R19" i="2"/>
  <c r="T19" i="2"/>
  <c r="S19" i="2"/>
  <c r="L19" i="2"/>
  <c r="K19" i="2"/>
  <c r="J19" i="2"/>
  <c r="P20" i="2"/>
  <c r="O20" i="2"/>
  <c r="N20" i="2"/>
  <c r="G19" i="2"/>
  <c r="H19" i="2"/>
  <c r="F19" i="2"/>
  <c r="AB19" i="2"/>
  <c r="Z19" i="2"/>
  <c r="AA19" i="2"/>
  <c r="V20" i="2" l="1"/>
  <c r="W20" i="2"/>
  <c r="X20" i="2"/>
  <c r="AB20" i="2"/>
  <c r="AA20" i="2"/>
  <c r="Z20" i="2"/>
  <c r="AD20" i="2"/>
  <c r="AF20" i="2"/>
  <c r="AE20" i="2"/>
  <c r="L20" i="2"/>
  <c r="K20" i="2"/>
  <c r="J20" i="2"/>
  <c r="P21" i="2"/>
  <c r="O21" i="2"/>
  <c r="N21" i="2"/>
  <c r="G20" i="2"/>
  <c r="H20" i="2"/>
  <c r="F20" i="2"/>
  <c r="R20" i="2"/>
  <c r="T20" i="2"/>
  <c r="S20" i="2"/>
  <c r="D20" i="2"/>
  <c r="C20" i="2"/>
  <c r="B20" i="2"/>
  <c r="AE21" i="2" l="1"/>
  <c r="AD21" i="2"/>
  <c r="AF21" i="2"/>
  <c r="AB21" i="2"/>
  <c r="AA21" i="2"/>
  <c r="Z21" i="2"/>
  <c r="C21" i="2"/>
  <c r="B21" i="2"/>
  <c r="D21" i="2"/>
  <c r="N22" i="2"/>
  <c r="O22" i="2"/>
  <c r="P22" i="2"/>
  <c r="R21" i="2"/>
  <c r="S21" i="2"/>
  <c r="T21" i="2"/>
  <c r="V21" i="2"/>
  <c r="X21" i="2"/>
  <c r="W21" i="2"/>
  <c r="J21" i="2"/>
  <c r="L21" i="2"/>
  <c r="K21" i="2"/>
  <c r="G21" i="2"/>
  <c r="H21" i="2"/>
  <c r="F21" i="2"/>
  <c r="L22" i="2" l="1"/>
  <c r="K22" i="2"/>
  <c r="J22" i="2"/>
  <c r="AB22" i="2"/>
  <c r="Z22" i="2"/>
  <c r="AA22" i="2"/>
  <c r="G22" i="2"/>
  <c r="H22" i="2"/>
  <c r="F22" i="2"/>
  <c r="P23" i="2"/>
  <c r="O23" i="2"/>
  <c r="N23" i="2"/>
  <c r="AF22" i="2"/>
  <c r="AE22" i="2"/>
  <c r="AD22" i="2"/>
  <c r="R22" i="2"/>
  <c r="T22" i="2"/>
  <c r="S22" i="2"/>
  <c r="X22" i="2"/>
  <c r="W22" i="2"/>
  <c r="V22" i="2"/>
  <c r="B22" i="2"/>
  <c r="D22" i="2"/>
  <c r="C22" i="2"/>
  <c r="G23" i="2" l="1"/>
  <c r="F23" i="2"/>
  <c r="H23" i="2"/>
  <c r="AE23" i="2"/>
  <c r="AF23" i="2"/>
  <c r="AD23" i="2"/>
  <c r="W23" i="2"/>
  <c r="V23" i="2"/>
  <c r="X23" i="2"/>
  <c r="P24" i="2"/>
  <c r="O24" i="2"/>
  <c r="N24" i="2"/>
  <c r="D23" i="2"/>
  <c r="C23" i="2"/>
  <c r="B23" i="2"/>
  <c r="AB23" i="2"/>
  <c r="AA23" i="2"/>
  <c r="Z23" i="2"/>
  <c r="R23" i="2"/>
  <c r="S23" i="2"/>
  <c r="T23" i="2"/>
  <c r="J23" i="2"/>
  <c r="K23" i="2"/>
  <c r="L23" i="2"/>
  <c r="K24" i="2" l="1"/>
  <c r="L24" i="2"/>
  <c r="J24" i="2"/>
  <c r="G24" i="2"/>
  <c r="F24" i="2"/>
  <c r="H24" i="2"/>
  <c r="R24" i="2"/>
  <c r="S24" i="2"/>
  <c r="T24" i="2"/>
  <c r="AF24" i="2"/>
  <c r="AE24" i="2"/>
  <c r="AD24" i="2"/>
  <c r="O25" i="2"/>
  <c r="N25" i="2"/>
  <c r="P25" i="2"/>
  <c r="AB24" i="2"/>
  <c r="AA24" i="2"/>
  <c r="Z24" i="2"/>
  <c r="D24" i="2"/>
  <c r="C24" i="2"/>
  <c r="B24" i="2"/>
  <c r="W24" i="2"/>
  <c r="X24" i="2"/>
  <c r="V24" i="2"/>
  <c r="X25" i="2" l="1"/>
  <c r="W25" i="2"/>
  <c r="V25" i="2"/>
  <c r="AB25" i="2"/>
  <c r="AA25" i="2"/>
  <c r="Z25" i="2"/>
  <c r="C25" i="2"/>
  <c r="B25" i="2"/>
  <c r="D25" i="2"/>
  <c r="AD25" i="2"/>
  <c r="AE25" i="2"/>
  <c r="AF25" i="2"/>
  <c r="L25" i="2"/>
  <c r="K25" i="2"/>
  <c r="J25" i="2"/>
  <c r="P26" i="2"/>
  <c r="O26" i="2"/>
  <c r="N26" i="2"/>
  <c r="G25" i="2"/>
  <c r="H25" i="2"/>
  <c r="F25" i="2"/>
  <c r="R25" i="2"/>
  <c r="T25" i="2"/>
  <c r="S25" i="2"/>
  <c r="AB26" i="2" l="1"/>
  <c r="Z26" i="2"/>
  <c r="AA26" i="2"/>
  <c r="R26" i="2"/>
  <c r="T26" i="2"/>
  <c r="S26" i="2"/>
  <c r="G26" i="2"/>
  <c r="H26" i="2"/>
  <c r="F26" i="2"/>
  <c r="K26" i="2"/>
  <c r="J26" i="2"/>
  <c r="L26" i="2"/>
  <c r="P27" i="2"/>
  <c r="O27" i="2"/>
  <c r="N27" i="2"/>
  <c r="AF26" i="2"/>
  <c r="AE26" i="2"/>
  <c r="AD26" i="2"/>
  <c r="D26" i="2"/>
  <c r="C26" i="2"/>
  <c r="B26" i="2"/>
  <c r="X26" i="2"/>
  <c r="W26" i="2"/>
  <c r="V26" i="2"/>
  <c r="G27" i="2" l="1"/>
  <c r="F27" i="2"/>
  <c r="H27" i="2"/>
  <c r="R27" i="2"/>
  <c r="T27" i="2"/>
  <c r="S27" i="2"/>
  <c r="AF27" i="2"/>
  <c r="AE27" i="2"/>
  <c r="AD27" i="2"/>
  <c r="X27" i="2"/>
  <c r="V27" i="2"/>
  <c r="W27" i="2"/>
  <c r="P28" i="2"/>
  <c r="O28" i="2"/>
  <c r="N28" i="2"/>
  <c r="L27" i="2"/>
  <c r="K27" i="2"/>
  <c r="J27" i="2"/>
  <c r="D27" i="2"/>
  <c r="C27" i="2"/>
  <c r="B27" i="2"/>
  <c r="AB27" i="2"/>
  <c r="AA27" i="2"/>
  <c r="Z27" i="2"/>
  <c r="AD28" i="2" l="1"/>
  <c r="AE28" i="2"/>
  <c r="AF28" i="2"/>
  <c r="G28" i="2"/>
  <c r="H28" i="2"/>
  <c r="F28" i="2"/>
  <c r="D28" i="2"/>
  <c r="B28" i="2"/>
  <c r="C28" i="2"/>
  <c r="L28" i="2"/>
  <c r="K28" i="2"/>
  <c r="J28" i="2"/>
  <c r="AB28" i="2"/>
  <c r="AA28" i="2"/>
  <c r="Z28" i="2"/>
  <c r="N29" i="2"/>
  <c r="O29" i="2"/>
  <c r="P29" i="2"/>
  <c r="R28" i="2"/>
  <c r="S28" i="2"/>
  <c r="T28" i="2"/>
  <c r="X28" i="2"/>
  <c r="W28" i="2"/>
  <c r="V28" i="2"/>
  <c r="V29" i="2" l="1"/>
  <c r="X29" i="2"/>
  <c r="W29" i="2"/>
  <c r="AB29" i="2"/>
  <c r="Z29" i="2"/>
  <c r="AA29" i="2"/>
  <c r="D29" i="2"/>
  <c r="C29" i="2"/>
  <c r="B29" i="2"/>
  <c r="AF29" i="2"/>
  <c r="AE29" i="2"/>
  <c r="AD29" i="2"/>
  <c r="R29" i="2"/>
  <c r="T29" i="2"/>
  <c r="S29" i="2"/>
  <c r="N30" i="2"/>
  <c r="P30" i="2"/>
  <c r="O30" i="2"/>
  <c r="J29" i="2"/>
  <c r="L29" i="2"/>
  <c r="K29" i="2"/>
  <c r="G29" i="2"/>
  <c r="H29" i="2"/>
  <c r="F29" i="2"/>
  <c r="B30" i="2" l="1"/>
  <c r="D30" i="2"/>
  <c r="C30" i="2"/>
  <c r="G30" i="2"/>
  <c r="H30" i="2"/>
  <c r="F30" i="2"/>
  <c r="R30" i="2"/>
  <c r="T30" i="2"/>
  <c r="S30" i="2"/>
  <c r="AB30" i="2"/>
  <c r="Z30" i="2"/>
  <c r="AA30" i="2"/>
  <c r="AF30" i="2"/>
  <c r="AE30" i="2"/>
  <c r="AD30" i="2"/>
  <c r="V30" i="2"/>
  <c r="X30" i="2"/>
  <c r="W30" i="2"/>
  <c r="J30" i="2"/>
  <c r="L30" i="2"/>
  <c r="K30" i="2"/>
  <c r="P31" i="2"/>
  <c r="O31" i="2"/>
  <c r="N31" i="2"/>
  <c r="G31" i="2" l="1"/>
  <c r="F31" i="2"/>
  <c r="H31" i="2"/>
  <c r="R31" i="2"/>
  <c r="S31" i="2"/>
  <c r="T31" i="2"/>
  <c r="AE31" i="2"/>
  <c r="AF31" i="2"/>
  <c r="AD31" i="2"/>
  <c r="C31" i="2"/>
  <c r="B31" i="2"/>
  <c r="D31" i="2"/>
  <c r="N32" i="2"/>
  <c r="P32" i="2"/>
  <c r="O32" i="2"/>
  <c r="L31" i="2"/>
  <c r="K31" i="2"/>
  <c r="J31" i="2"/>
  <c r="AB31" i="2"/>
  <c r="AA31" i="2"/>
  <c r="Z31" i="2"/>
  <c r="X31" i="2"/>
  <c r="W31" i="2"/>
  <c r="V31" i="2"/>
  <c r="O33" i="2" l="1"/>
  <c r="P33" i="2"/>
  <c r="N33" i="2"/>
  <c r="K32" i="2"/>
  <c r="L32" i="2"/>
  <c r="J32" i="2"/>
  <c r="B32" i="2"/>
  <c r="C32" i="2"/>
  <c r="D32" i="2"/>
  <c r="AB32" i="2"/>
  <c r="AA32" i="2"/>
  <c r="Z32" i="2"/>
  <c r="G32" i="2"/>
  <c r="H32" i="2"/>
  <c r="F32" i="2"/>
  <c r="AD32" i="2"/>
  <c r="AF32" i="2"/>
  <c r="AE32" i="2"/>
  <c r="W32" i="2"/>
  <c r="X32" i="2"/>
  <c r="V32" i="2"/>
  <c r="R32" i="2"/>
  <c r="T32" i="2"/>
  <c r="S32" i="2"/>
  <c r="G33" i="2" l="1"/>
  <c r="H33" i="2"/>
  <c r="F33" i="2"/>
  <c r="W33" i="2"/>
  <c r="V33" i="2"/>
  <c r="X33" i="2"/>
  <c r="AB33" i="2"/>
  <c r="AA33" i="2"/>
  <c r="Z33" i="2"/>
  <c r="P34" i="2"/>
  <c r="O34" i="2"/>
  <c r="N34" i="2"/>
  <c r="R33" i="2"/>
  <c r="T33" i="2"/>
  <c r="S33" i="2"/>
  <c r="J33" i="2"/>
  <c r="L33" i="2"/>
  <c r="K33" i="2"/>
  <c r="AF33" i="2"/>
  <c r="AE33" i="2"/>
  <c r="AD33" i="2"/>
  <c r="C33" i="2"/>
  <c r="D33" i="2"/>
  <c r="B33" i="2"/>
  <c r="D34" i="2" l="1"/>
  <c r="C34" i="2"/>
  <c r="B34" i="2"/>
  <c r="V34" i="2"/>
  <c r="X34" i="2"/>
  <c r="W34" i="2"/>
  <c r="AB34" i="2"/>
  <c r="AA34" i="2"/>
  <c r="Z34" i="2"/>
  <c r="G34" i="2"/>
  <c r="H34" i="2"/>
  <c r="F34" i="2"/>
  <c r="R34" i="2"/>
  <c r="T34" i="2"/>
  <c r="S34" i="2"/>
  <c r="AF34" i="2"/>
  <c r="AE34" i="2"/>
  <c r="AD34" i="2"/>
  <c r="O35" i="2"/>
  <c r="N35" i="2"/>
  <c r="P35" i="2"/>
  <c r="L34" i="2"/>
  <c r="K34" i="2"/>
  <c r="J34" i="2"/>
  <c r="AB35" i="2" l="1"/>
  <c r="AA35" i="2"/>
  <c r="Z35" i="2"/>
  <c r="R35" i="2"/>
  <c r="S35" i="2"/>
  <c r="T35" i="2"/>
  <c r="X35" i="2"/>
  <c r="W35" i="2"/>
  <c r="V35" i="2"/>
  <c r="AD35" i="2"/>
  <c r="AF35" i="2"/>
  <c r="AE35" i="2"/>
  <c r="L35" i="2"/>
  <c r="K35" i="2"/>
  <c r="J35" i="2"/>
  <c r="G35" i="2"/>
  <c r="H35" i="2"/>
  <c r="F35" i="2"/>
  <c r="P36" i="2"/>
  <c r="N36" i="2"/>
  <c r="O36" i="2"/>
  <c r="B35" i="2"/>
  <c r="D35" i="2"/>
  <c r="C35" i="2"/>
  <c r="R36" i="2" l="1"/>
  <c r="T36" i="2"/>
  <c r="S36" i="2"/>
  <c r="K36" i="2"/>
  <c r="J36" i="2"/>
  <c r="L36" i="2"/>
  <c r="P37" i="2"/>
  <c r="O37" i="2"/>
  <c r="N37" i="2"/>
  <c r="X36" i="2"/>
  <c r="W36" i="2"/>
  <c r="V36" i="2"/>
  <c r="AD36" i="2"/>
  <c r="AF36" i="2"/>
  <c r="AE36" i="2"/>
  <c r="D36" i="2"/>
  <c r="C36" i="2"/>
  <c r="B36" i="2"/>
  <c r="G36" i="2"/>
  <c r="H36" i="2"/>
  <c r="F36" i="2"/>
  <c r="AB36" i="2"/>
  <c r="AA36" i="2"/>
  <c r="Z36" i="2"/>
  <c r="N38" i="2" l="1"/>
  <c r="P38" i="2"/>
  <c r="O38" i="2"/>
  <c r="J37" i="2"/>
  <c r="L37" i="2"/>
  <c r="K37" i="2"/>
  <c r="D37" i="2"/>
  <c r="C37" i="2"/>
  <c r="B37" i="2"/>
  <c r="AB37" i="2"/>
  <c r="AA37" i="2"/>
  <c r="Z37" i="2"/>
  <c r="G37" i="2"/>
  <c r="F37" i="2"/>
  <c r="H37" i="2"/>
  <c r="V37" i="2"/>
  <c r="X37" i="2"/>
  <c r="W37" i="2"/>
  <c r="R37" i="2"/>
  <c r="T37" i="2"/>
  <c r="S37" i="2"/>
  <c r="AF37" i="2"/>
  <c r="AE37" i="2"/>
  <c r="AD37" i="2"/>
  <c r="B38" i="2" l="1"/>
  <c r="C38" i="2"/>
  <c r="D38" i="2"/>
  <c r="AE38" i="2"/>
  <c r="AD38" i="2"/>
  <c r="AF38" i="2"/>
  <c r="R38" i="2"/>
  <c r="T38" i="2"/>
  <c r="S38" i="2"/>
  <c r="AB38" i="2"/>
  <c r="Z38" i="2"/>
  <c r="AA38" i="2"/>
  <c r="P39" i="2"/>
  <c r="O39" i="2"/>
  <c r="N39" i="2"/>
  <c r="G38" i="2"/>
  <c r="H38" i="2"/>
  <c r="F38" i="2"/>
  <c r="L38" i="2"/>
  <c r="K38" i="2"/>
  <c r="J38" i="2"/>
  <c r="X38" i="2"/>
  <c r="W38" i="2"/>
  <c r="V38" i="2"/>
  <c r="R39" i="2" l="1"/>
  <c r="S39" i="2"/>
  <c r="T39" i="2"/>
  <c r="AE39" i="2"/>
  <c r="AF39" i="2"/>
  <c r="AD39" i="2"/>
  <c r="X39" i="2"/>
  <c r="W39" i="2"/>
  <c r="V39" i="2"/>
  <c r="P40" i="2"/>
  <c r="O40" i="2"/>
  <c r="N40" i="2"/>
  <c r="D39" i="2"/>
  <c r="C39" i="2"/>
  <c r="B39" i="2"/>
  <c r="L39" i="2"/>
  <c r="K39" i="2"/>
  <c r="J39" i="2"/>
  <c r="AB39" i="2"/>
  <c r="Z39" i="2"/>
  <c r="AA39" i="2"/>
  <c r="G39" i="2"/>
  <c r="F39" i="2"/>
  <c r="H39" i="2"/>
  <c r="D40" i="2" l="1"/>
  <c r="C40" i="2"/>
  <c r="B40" i="2"/>
  <c r="G40" i="2"/>
  <c r="H40" i="2"/>
  <c r="F40" i="2"/>
  <c r="K40" i="2"/>
  <c r="L40" i="2"/>
  <c r="J40" i="2"/>
  <c r="W40" i="2"/>
  <c r="V40" i="2"/>
  <c r="X40" i="2"/>
  <c r="AF40" i="2"/>
  <c r="AE40" i="2"/>
  <c r="AD40" i="2"/>
  <c r="AB40" i="2"/>
  <c r="Z40" i="2"/>
  <c r="AA40" i="2"/>
  <c r="R40" i="2"/>
  <c r="T40" i="2"/>
  <c r="S40" i="2"/>
  <c r="O41" i="2"/>
  <c r="P41" i="2"/>
  <c r="N41" i="2"/>
  <c r="AB41" i="2" l="1"/>
  <c r="AA41" i="2"/>
  <c r="Z41" i="2"/>
  <c r="N42" i="2"/>
  <c r="O42" i="2"/>
  <c r="P42" i="2"/>
  <c r="L41" i="2"/>
  <c r="K41" i="2"/>
  <c r="J41" i="2"/>
  <c r="G41" i="2"/>
  <c r="H41" i="2"/>
  <c r="F41" i="2"/>
  <c r="X41" i="2"/>
  <c r="W41" i="2"/>
  <c r="V41" i="2"/>
  <c r="AF41" i="2"/>
  <c r="AE41" i="2"/>
  <c r="AD41" i="2"/>
  <c r="R41" i="2"/>
  <c r="S41" i="2"/>
  <c r="T41" i="2"/>
  <c r="C41" i="2"/>
  <c r="D41" i="2"/>
  <c r="B41" i="2"/>
  <c r="AF42" i="2" l="1"/>
  <c r="AE42" i="2"/>
  <c r="AD42" i="2"/>
  <c r="L42" i="2"/>
  <c r="K42" i="2"/>
  <c r="J42" i="2"/>
  <c r="X42" i="2"/>
  <c r="W42" i="2"/>
  <c r="V42" i="2"/>
  <c r="D42" i="2"/>
  <c r="C42" i="2"/>
  <c r="B42" i="2"/>
  <c r="O43" i="2"/>
  <c r="P43" i="2"/>
  <c r="N43" i="2"/>
  <c r="R42" i="2"/>
  <c r="T42" i="2"/>
  <c r="S42" i="2"/>
  <c r="G42" i="2"/>
  <c r="H42" i="2"/>
  <c r="F42" i="2"/>
  <c r="AB42" i="2"/>
  <c r="AA42" i="2"/>
  <c r="Z42" i="2"/>
  <c r="AB43" i="2" l="1"/>
  <c r="AA43" i="2"/>
  <c r="Z43" i="2"/>
  <c r="L43" i="2"/>
  <c r="J43" i="2"/>
  <c r="K43" i="2"/>
  <c r="P44" i="2"/>
  <c r="O44" i="2"/>
  <c r="N44" i="2"/>
  <c r="G43" i="2"/>
  <c r="H43" i="2"/>
  <c r="F43" i="2"/>
  <c r="D43" i="2"/>
  <c r="C43" i="2"/>
  <c r="B43" i="2"/>
  <c r="X43" i="2"/>
  <c r="W43" i="2"/>
  <c r="V43" i="2"/>
  <c r="R43" i="2"/>
  <c r="T43" i="2"/>
  <c r="S43" i="2"/>
  <c r="AF43" i="2"/>
  <c r="AE43" i="2"/>
  <c r="AD43" i="2"/>
  <c r="O45" i="2" l="1"/>
  <c r="N45" i="2"/>
  <c r="P45" i="2"/>
  <c r="X44" i="2"/>
  <c r="W44" i="2"/>
  <c r="V44" i="2"/>
  <c r="AD44" i="2"/>
  <c r="AF44" i="2"/>
  <c r="AE44" i="2"/>
  <c r="L44" i="2"/>
  <c r="K44" i="2"/>
  <c r="J44" i="2"/>
  <c r="D44" i="2"/>
  <c r="C44" i="2"/>
  <c r="B44" i="2"/>
  <c r="R44" i="2"/>
  <c r="T44" i="2"/>
  <c r="S44" i="2"/>
  <c r="G44" i="2"/>
  <c r="F44" i="2"/>
  <c r="H44" i="2"/>
  <c r="AB44" i="2"/>
  <c r="AA44" i="2"/>
  <c r="Z44" i="2"/>
  <c r="AD45" i="2" l="1"/>
  <c r="AE45" i="2"/>
  <c r="AF45" i="2"/>
  <c r="V45" i="2"/>
  <c r="X45" i="2"/>
  <c r="W45" i="2"/>
  <c r="N46" i="2"/>
  <c r="P46" i="2"/>
  <c r="O46" i="2"/>
  <c r="B45" i="2"/>
  <c r="C45" i="2"/>
  <c r="D45" i="2"/>
  <c r="J45" i="2"/>
  <c r="L45" i="2"/>
  <c r="K45" i="2"/>
  <c r="AB45" i="2"/>
  <c r="AA45" i="2"/>
  <c r="Z45" i="2"/>
  <c r="G45" i="2"/>
  <c r="F45" i="2"/>
  <c r="H45" i="2"/>
  <c r="R45" i="2"/>
  <c r="T45" i="2"/>
  <c r="S45" i="2"/>
  <c r="AB46" i="2" l="1"/>
  <c r="Z46" i="2"/>
  <c r="AA46" i="2"/>
  <c r="P47" i="2"/>
  <c r="O47" i="2"/>
  <c r="N47" i="2"/>
  <c r="K46" i="2"/>
  <c r="J46" i="2"/>
  <c r="L46" i="2"/>
  <c r="X46" i="2"/>
  <c r="W46" i="2"/>
  <c r="V46" i="2"/>
  <c r="AE46" i="2"/>
  <c r="AF46" i="2"/>
  <c r="AD46" i="2"/>
  <c r="R46" i="2"/>
  <c r="T46" i="2"/>
  <c r="S46" i="2"/>
  <c r="G46" i="2"/>
  <c r="H46" i="2"/>
  <c r="F46" i="2"/>
  <c r="B46" i="2"/>
  <c r="D46" i="2"/>
  <c r="C46" i="2"/>
  <c r="AE47" i="2" l="1"/>
  <c r="AF47" i="2"/>
  <c r="AD47" i="2"/>
  <c r="G47" i="2"/>
  <c r="F47" i="2"/>
  <c r="H47" i="2"/>
  <c r="V47" i="2"/>
  <c r="W47" i="2"/>
  <c r="X47" i="2"/>
  <c r="D47" i="2"/>
  <c r="C47" i="2"/>
  <c r="B47" i="2"/>
  <c r="P48" i="2"/>
  <c r="O48" i="2"/>
  <c r="N48" i="2"/>
  <c r="R47" i="2"/>
  <c r="S47" i="2"/>
  <c r="T47" i="2"/>
  <c r="L47" i="2"/>
  <c r="K47" i="2"/>
  <c r="J47" i="2"/>
  <c r="AB47" i="2"/>
  <c r="AA47" i="2"/>
  <c r="Z47" i="2"/>
  <c r="G48" i="2" l="1"/>
  <c r="H48" i="2"/>
  <c r="F48" i="2"/>
  <c r="AB48" i="2"/>
  <c r="AA48" i="2"/>
  <c r="Z48" i="2"/>
  <c r="K48" i="2"/>
  <c r="L48" i="2"/>
  <c r="J48" i="2"/>
  <c r="R48" i="2"/>
  <c r="S48" i="2"/>
  <c r="T48" i="2"/>
  <c r="O49" i="2"/>
  <c r="N49" i="2"/>
  <c r="P49" i="2"/>
  <c r="C48" i="2"/>
  <c r="B48" i="2"/>
  <c r="D48" i="2"/>
  <c r="AE48" i="2"/>
  <c r="AD48" i="2"/>
  <c r="AF48" i="2"/>
  <c r="W48" i="2"/>
  <c r="V48" i="2"/>
  <c r="X48" i="2"/>
  <c r="X49" i="2" l="1"/>
  <c r="W49" i="2"/>
  <c r="V49" i="2"/>
  <c r="L49" i="2"/>
  <c r="K49" i="2"/>
  <c r="J49" i="2"/>
  <c r="P50" i="2"/>
  <c r="N50" i="2"/>
  <c r="O50" i="2"/>
  <c r="C49" i="2"/>
  <c r="D49" i="2"/>
  <c r="B49" i="2"/>
  <c r="G49" i="2"/>
  <c r="H49" i="2"/>
  <c r="F49" i="2"/>
  <c r="AF49" i="2"/>
  <c r="AE49" i="2"/>
  <c r="AD49" i="2"/>
  <c r="R49" i="2"/>
  <c r="T49" i="2"/>
  <c r="S49" i="2"/>
  <c r="AB49" i="2"/>
  <c r="AA49" i="2"/>
  <c r="Z49" i="2"/>
  <c r="P51" i="2" l="1"/>
  <c r="O51" i="2"/>
  <c r="N51" i="2"/>
  <c r="AF50" i="2"/>
  <c r="AE50" i="2"/>
  <c r="AD50" i="2"/>
  <c r="G50" i="2"/>
  <c r="H50" i="2"/>
  <c r="F50" i="2"/>
  <c r="R50" i="2"/>
  <c r="T50" i="2"/>
  <c r="S50" i="2"/>
  <c r="AB50" i="2"/>
  <c r="AA50" i="2"/>
  <c r="Z50" i="2"/>
  <c r="J50" i="2"/>
  <c r="K50" i="2"/>
  <c r="L50" i="2"/>
  <c r="D50" i="2"/>
  <c r="C50" i="2"/>
  <c r="B50" i="2"/>
  <c r="W50" i="2"/>
  <c r="V50" i="2"/>
  <c r="X50" i="2"/>
  <c r="G51" i="2" l="1"/>
  <c r="F51" i="2"/>
  <c r="H51" i="2"/>
  <c r="AB51" i="2"/>
  <c r="AA51" i="2"/>
  <c r="Z51" i="2"/>
  <c r="AF51" i="2"/>
  <c r="AE51" i="2"/>
  <c r="AD51" i="2"/>
  <c r="X51" i="2"/>
  <c r="W51" i="2"/>
  <c r="V51" i="2"/>
  <c r="D51" i="2"/>
  <c r="C51" i="2"/>
  <c r="B51" i="2"/>
  <c r="R51" i="2"/>
  <c r="S51" i="2"/>
  <c r="T51" i="2"/>
  <c r="L51" i="2"/>
  <c r="J51" i="2"/>
  <c r="K51" i="2"/>
  <c r="P52" i="2"/>
  <c r="N52" i="2"/>
  <c r="O52" i="2"/>
  <c r="AD52" i="2" l="1"/>
  <c r="AE52" i="2"/>
  <c r="AF52" i="2"/>
  <c r="P53" i="2"/>
  <c r="O53" i="2"/>
  <c r="N53" i="2"/>
  <c r="L52" i="2"/>
  <c r="K52" i="2"/>
  <c r="J52" i="2"/>
  <c r="R52" i="2"/>
  <c r="T52" i="2"/>
  <c r="S52" i="2"/>
  <c r="D52" i="2"/>
  <c r="B52" i="2"/>
  <c r="C52" i="2"/>
  <c r="AB52" i="2"/>
  <c r="AA52" i="2"/>
  <c r="Z52" i="2"/>
  <c r="G52" i="2"/>
  <c r="H52" i="2"/>
  <c r="F52" i="2"/>
  <c r="X52" i="2"/>
  <c r="W52" i="2"/>
  <c r="V52" i="2"/>
  <c r="N54" i="2" l="1"/>
  <c r="P54" i="2"/>
  <c r="O54" i="2"/>
  <c r="J53" i="2"/>
  <c r="K53" i="2"/>
  <c r="L53" i="2"/>
  <c r="AB53" i="2"/>
  <c r="Z53" i="2"/>
  <c r="AA53" i="2"/>
  <c r="V53" i="2"/>
  <c r="X53" i="2"/>
  <c r="W53" i="2"/>
  <c r="G53" i="2"/>
  <c r="H53" i="2"/>
  <c r="F53" i="2"/>
  <c r="AF53" i="2"/>
  <c r="AD53" i="2"/>
  <c r="AE53" i="2"/>
  <c r="D53" i="2"/>
  <c r="B53" i="2"/>
  <c r="C53" i="2"/>
  <c r="R53" i="2"/>
  <c r="T53" i="2"/>
  <c r="S53" i="2"/>
  <c r="AF54" i="2" l="1"/>
  <c r="AE54" i="2"/>
  <c r="AD54" i="2"/>
  <c r="G54" i="2"/>
  <c r="F54" i="2"/>
  <c r="H54" i="2"/>
  <c r="V54" i="2"/>
  <c r="X54" i="2"/>
  <c r="W54" i="2"/>
  <c r="R54" i="2"/>
  <c r="T54" i="2"/>
  <c r="S54" i="2"/>
  <c r="AB54" i="2"/>
  <c r="Z54" i="2"/>
  <c r="AA54" i="2"/>
  <c r="L54" i="2"/>
  <c r="K54" i="2"/>
  <c r="J54" i="2"/>
  <c r="B54" i="2"/>
  <c r="D54" i="2"/>
  <c r="C54" i="2"/>
  <c r="O55" i="2"/>
  <c r="N55" i="2"/>
  <c r="P55" i="2"/>
  <c r="P56" i="2" l="1"/>
  <c r="O56" i="2"/>
  <c r="N56" i="2"/>
  <c r="G55" i="2"/>
  <c r="F55" i="2"/>
  <c r="H55" i="2"/>
  <c r="L55" i="2"/>
  <c r="K55" i="2"/>
  <c r="J55" i="2"/>
  <c r="B55" i="2"/>
  <c r="D55" i="2"/>
  <c r="C55" i="2"/>
  <c r="X55" i="2"/>
  <c r="W55" i="2"/>
  <c r="V55" i="2"/>
  <c r="R55" i="2"/>
  <c r="S55" i="2"/>
  <c r="T55" i="2"/>
  <c r="AB55" i="2"/>
  <c r="AA55" i="2"/>
  <c r="Z55" i="2"/>
  <c r="AE55" i="2"/>
  <c r="AD55" i="2"/>
  <c r="AF55" i="2"/>
  <c r="K56" i="2" l="1"/>
  <c r="L56" i="2"/>
  <c r="J56" i="2"/>
  <c r="G56" i="2"/>
  <c r="H56" i="2"/>
  <c r="F56" i="2"/>
  <c r="W56" i="2"/>
  <c r="X56" i="2"/>
  <c r="V56" i="2"/>
  <c r="AB56" i="2"/>
  <c r="Z56" i="2"/>
  <c r="AA56" i="2"/>
  <c r="R56" i="2"/>
  <c r="T56" i="2"/>
  <c r="S56" i="2"/>
  <c r="AE56" i="2"/>
  <c r="AF56" i="2"/>
  <c r="AD56" i="2"/>
  <c r="C56" i="2"/>
  <c r="D56" i="2"/>
  <c r="B56" i="2"/>
  <c r="O57" i="2"/>
  <c r="P57" i="2"/>
  <c r="N57" i="2"/>
  <c r="P58" i="2" l="1"/>
  <c r="O58" i="2"/>
  <c r="N58" i="2"/>
  <c r="R57" i="2"/>
  <c r="T57" i="2"/>
  <c r="S57" i="2"/>
  <c r="G57" i="2"/>
  <c r="H57" i="2"/>
  <c r="F57" i="2"/>
  <c r="V57" i="2"/>
  <c r="W57" i="2"/>
  <c r="X57" i="2"/>
  <c r="C57" i="2"/>
  <c r="D57" i="2"/>
  <c r="B57" i="2"/>
  <c r="L57" i="2"/>
  <c r="K57" i="2"/>
  <c r="J57" i="2"/>
  <c r="AB57" i="2"/>
  <c r="AA57" i="2"/>
  <c r="Z57" i="2"/>
  <c r="AF57" i="2"/>
  <c r="AE57" i="2"/>
  <c r="AD57" i="2"/>
  <c r="L58" i="2" l="1"/>
  <c r="J58" i="2"/>
  <c r="K58" i="2"/>
  <c r="G58" i="2"/>
  <c r="H58" i="2"/>
  <c r="F58" i="2"/>
  <c r="W58" i="2"/>
  <c r="X58" i="2"/>
  <c r="V58" i="2"/>
  <c r="C58" i="2"/>
  <c r="B58" i="2"/>
  <c r="D58" i="2"/>
  <c r="AB58" i="2"/>
  <c r="AA58" i="2"/>
  <c r="Z58" i="2"/>
  <c r="AF58" i="2"/>
  <c r="AE58" i="2"/>
  <c r="AD58" i="2"/>
  <c r="R58" i="2"/>
  <c r="T58" i="2"/>
  <c r="S58" i="2"/>
  <c r="N59" i="2"/>
  <c r="P59" i="2"/>
  <c r="O59" i="2"/>
  <c r="P60" i="2" l="1"/>
  <c r="N60" i="2"/>
  <c r="O60" i="2"/>
  <c r="G59" i="2"/>
  <c r="H59" i="2"/>
  <c r="F59" i="2"/>
  <c r="R59" i="2"/>
  <c r="S59" i="2"/>
  <c r="T59" i="2"/>
  <c r="AF59" i="2"/>
  <c r="AE59" i="2"/>
  <c r="AD59" i="2"/>
  <c r="D59" i="2"/>
  <c r="C59" i="2"/>
  <c r="B59" i="2"/>
  <c r="X59" i="2"/>
  <c r="W59" i="2"/>
  <c r="V59" i="2"/>
  <c r="AB59" i="2"/>
  <c r="AA59" i="2"/>
  <c r="Z59" i="2"/>
  <c r="L59" i="2"/>
  <c r="K59" i="2"/>
  <c r="J59" i="2"/>
  <c r="W60" i="2" l="1"/>
  <c r="V60" i="2"/>
  <c r="X60" i="2"/>
  <c r="J60" i="2"/>
  <c r="L60" i="2"/>
  <c r="K60" i="2"/>
  <c r="G60" i="2"/>
  <c r="H60" i="2"/>
  <c r="F60" i="2"/>
  <c r="D60" i="2"/>
  <c r="C60" i="2"/>
  <c r="B60" i="2"/>
  <c r="AB60" i="2"/>
  <c r="AA60" i="2"/>
  <c r="Z60" i="2"/>
  <c r="AD60" i="2"/>
  <c r="AF60" i="2"/>
  <c r="AE60" i="2"/>
  <c r="R60" i="2"/>
  <c r="T60" i="2"/>
  <c r="S60" i="2"/>
  <c r="P61" i="2"/>
  <c r="O61" i="2"/>
  <c r="N61" i="2"/>
  <c r="N62" i="2" l="1"/>
  <c r="O62" i="2"/>
  <c r="P62" i="2"/>
  <c r="J61" i="2"/>
  <c r="K61" i="2"/>
  <c r="L61" i="2"/>
  <c r="G61" i="2"/>
  <c r="F61" i="2"/>
  <c r="H61" i="2"/>
  <c r="AB61" i="2"/>
  <c r="AA61" i="2"/>
  <c r="Z61" i="2"/>
  <c r="R61" i="2"/>
  <c r="S61" i="2"/>
  <c r="T61" i="2"/>
  <c r="V61" i="2"/>
  <c r="X61" i="2"/>
  <c r="W61" i="2"/>
  <c r="D61" i="2"/>
  <c r="C61" i="2"/>
  <c r="B61" i="2"/>
  <c r="AF61" i="2"/>
  <c r="AE61" i="2"/>
  <c r="AD61" i="2"/>
  <c r="L62" i="2" l="1"/>
  <c r="K62" i="2"/>
  <c r="J62" i="2"/>
  <c r="R62" i="2"/>
  <c r="T62" i="2"/>
  <c r="S62" i="2"/>
  <c r="O63" i="2"/>
  <c r="N63" i="2"/>
  <c r="P63" i="2"/>
  <c r="AD62" i="2"/>
  <c r="AF62" i="2"/>
  <c r="AE62" i="2"/>
  <c r="B62" i="2"/>
  <c r="D62" i="2"/>
  <c r="C62" i="2"/>
  <c r="AB62" i="2"/>
  <c r="Z62" i="2"/>
  <c r="AA62" i="2"/>
  <c r="X62" i="2"/>
  <c r="W62" i="2"/>
  <c r="V62" i="2"/>
  <c r="G62" i="2"/>
  <c r="F62" i="2"/>
  <c r="H62" i="2"/>
  <c r="G63" i="2" l="1"/>
  <c r="F63" i="2"/>
  <c r="H63" i="2"/>
  <c r="AB63" i="2"/>
  <c r="AA63" i="2"/>
  <c r="Z63" i="2"/>
  <c r="X63" i="2"/>
  <c r="W63" i="2"/>
  <c r="V63" i="2"/>
  <c r="D63" i="2"/>
  <c r="B63" i="2"/>
  <c r="C63" i="2"/>
  <c r="R63" i="2"/>
  <c r="S63" i="2"/>
  <c r="T63" i="2"/>
  <c r="AE63" i="2"/>
  <c r="AD63" i="2"/>
  <c r="AF63" i="2"/>
  <c r="P64" i="2"/>
  <c r="O64" i="2"/>
  <c r="N64" i="2"/>
  <c r="K63" i="2"/>
  <c r="J63" i="2"/>
  <c r="L63" i="2"/>
  <c r="W64" i="2" l="1"/>
  <c r="V64" i="2"/>
  <c r="X64" i="2"/>
  <c r="K64" i="2"/>
  <c r="L64" i="2"/>
  <c r="J64" i="2"/>
  <c r="O65" i="2"/>
  <c r="P65" i="2"/>
  <c r="N65" i="2"/>
  <c r="AF64" i="2"/>
  <c r="AE64" i="2"/>
  <c r="AD64" i="2"/>
  <c r="R64" i="2"/>
  <c r="T64" i="2"/>
  <c r="S64" i="2"/>
  <c r="AB64" i="2"/>
  <c r="Z64" i="2"/>
  <c r="AA64" i="2"/>
  <c r="G64" i="2"/>
  <c r="F64" i="2"/>
  <c r="H64" i="2"/>
  <c r="D64" i="2"/>
  <c r="C64" i="2"/>
  <c r="B64" i="2"/>
  <c r="R65" i="2" l="1"/>
  <c r="T65" i="2"/>
  <c r="S65" i="2"/>
  <c r="AB65" i="2"/>
  <c r="AA65" i="2"/>
  <c r="Z65" i="2"/>
  <c r="P66" i="2"/>
  <c r="O66" i="2"/>
  <c r="N66" i="2"/>
  <c r="G65" i="2"/>
  <c r="H65" i="2"/>
  <c r="F65" i="2"/>
  <c r="C65" i="2"/>
  <c r="B65" i="2"/>
  <c r="D65" i="2"/>
  <c r="L65" i="2"/>
  <c r="K65" i="2"/>
  <c r="J65" i="2"/>
  <c r="X65" i="2"/>
  <c r="V65" i="2"/>
  <c r="W65" i="2"/>
  <c r="AE65" i="2"/>
  <c r="AD65" i="2"/>
  <c r="AF65" i="2"/>
  <c r="L66" i="2" l="1"/>
  <c r="K66" i="2"/>
  <c r="J66" i="2"/>
  <c r="C66" i="2"/>
  <c r="B66" i="2"/>
  <c r="D66" i="2"/>
  <c r="AF66" i="2"/>
  <c r="AE66" i="2"/>
  <c r="AD66" i="2"/>
  <c r="P67" i="2"/>
  <c r="N67" i="2"/>
  <c r="O67" i="2"/>
  <c r="AB66" i="2"/>
  <c r="Z66" i="2"/>
  <c r="AA66" i="2"/>
  <c r="X66" i="2"/>
  <c r="W66" i="2"/>
  <c r="V66" i="2"/>
  <c r="G66" i="2"/>
  <c r="H66" i="2"/>
  <c r="F66" i="2"/>
  <c r="R66" i="2"/>
  <c r="T66" i="2"/>
  <c r="S66" i="2"/>
  <c r="D67" i="2" l="1"/>
  <c r="C67" i="2"/>
  <c r="B67" i="2"/>
  <c r="R67" i="2"/>
  <c r="T67" i="2"/>
  <c r="S67" i="2"/>
  <c r="G67" i="2"/>
  <c r="H67" i="2"/>
  <c r="F67" i="2"/>
  <c r="X67" i="2"/>
  <c r="V67" i="2"/>
  <c r="W67" i="2"/>
  <c r="AF67" i="2"/>
  <c r="AE67" i="2"/>
  <c r="AD67" i="2"/>
  <c r="AB67" i="2"/>
  <c r="AA67" i="2"/>
  <c r="Z67" i="2"/>
  <c r="P68" i="2"/>
  <c r="O68" i="2"/>
  <c r="N68" i="2"/>
  <c r="L67" i="2"/>
  <c r="K67" i="2"/>
  <c r="J67" i="2"/>
  <c r="AB68" i="2" l="1"/>
  <c r="AA68" i="2"/>
  <c r="Z68" i="2"/>
  <c r="AD68" i="2"/>
  <c r="AF68" i="2"/>
  <c r="AE68" i="2"/>
  <c r="N69" i="2"/>
  <c r="P69" i="2"/>
  <c r="O69" i="2"/>
  <c r="G68" i="2"/>
  <c r="F68" i="2"/>
  <c r="H68" i="2"/>
  <c r="L68" i="2"/>
  <c r="J68" i="2"/>
  <c r="K68" i="2"/>
  <c r="R68" i="2"/>
  <c r="S68" i="2"/>
  <c r="T68" i="2"/>
  <c r="W68" i="2"/>
  <c r="X68" i="2"/>
  <c r="V68" i="2"/>
  <c r="D68" i="2"/>
  <c r="C68" i="2"/>
  <c r="B68" i="2"/>
  <c r="N70" i="2" l="1"/>
  <c r="O70" i="2"/>
  <c r="P70" i="2"/>
  <c r="G69" i="2"/>
  <c r="H69" i="2"/>
  <c r="F69" i="2"/>
  <c r="AF69" i="2"/>
  <c r="AE69" i="2"/>
  <c r="AD69" i="2"/>
  <c r="J69" i="2"/>
  <c r="L69" i="2"/>
  <c r="K69" i="2"/>
  <c r="R69" i="2"/>
  <c r="S69" i="2"/>
  <c r="T69" i="2"/>
  <c r="D69" i="2"/>
  <c r="C69" i="2"/>
  <c r="B69" i="2"/>
  <c r="V69" i="2"/>
  <c r="X69" i="2"/>
  <c r="W69" i="2"/>
  <c r="AB69" i="2"/>
  <c r="AA69" i="2"/>
  <c r="Z69" i="2"/>
  <c r="R70" i="2" l="1"/>
  <c r="T70" i="2"/>
  <c r="S70" i="2"/>
  <c r="W70" i="2"/>
  <c r="V70" i="2"/>
  <c r="X70" i="2"/>
  <c r="AB70" i="2"/>
  <c r="Z70" i="2"/>
  <c r="AA70" i="2"/>
  <c r="B70" i="2"/>
  <c r="D70" i="2"/>
  <c r="C70" i="2"/>
  <c r="G70" i="2"/>
  <c r="H70" i="2"/>
  <c r="F70" i="2"/>
  <c r="AF70" i="2"/>
  <c r="AD70" i="2"/>
  <c r="AE70" i="2"/>
  <c r="J70" i="2"/>
  <c r="L70" i="2"/>
  <c r="K70" i="2"/>
  <c r="P71" i="2"/>
  <c r="O71" i="2"/>
  <c r="N71" i="2"/>
  <c r="AE71" i="2" l="1"/>
  <c r="AF71" i="2"/>
  <c r="AD71" i="2"/>
  <c r="AB71" i="2"/>
  <c r="AA71" i="2"/>
  <c r="Z71" i="2"/>
  <c r="G71" i="2"/>
  <c r="F71" i="2"/>
  <c r="H71" i="2"/>
  <c r="K71" i="2"/>
  <c r="L71" i="2"/>
  <c r="J71" i="2"/>
  <c r="O72" i="2"/>
  <c r="N72" i="2"/>
  <c r="P72" i="2"/>
  <c r="R71" i="2"/>
  <c r="S71" i="2"/>
  <c r="T71" i="2"/>
  <c r="X71" i="2"/>
  <c r="V71" i="2"/>
  <c r="W71" i="2"/>
  <c r="D71" i="2"/>
  <c r="C71" i="2"/>
  <c r="B71" i="2"/>
  <c r="O73" i="2" l="1"/>
  <c r="P73" i="2"/>
  <c r="N73" i="2"/>
  <c r="W72" i="2"/>
  <c r="X72" i="2"/>
  <c r="V72" i="2"/>
  <c r="AD72" i="2"/>
  <c r="AF72" i="2"/>
  <c r="AE72" i="2"/>
  <c r="B72" i="2"/>
  <c r="D72" i="2"/>
  <c r="C72" i="2"/>
  <c r="AB72" i="2"/>
  <c r="AA72" i="2"/>
  <c r="Z72" i="2"/>
  <c r="K72" i="2"/>
  <c r="L72" i="2"/>
  <c r="J72" i="2"/>
  <c r="R72" i="2"/>
  <c r="T72" i="2"/>
  <c r="S72" i="2"/>
  <c r="G72" i="2"/>
  <c r="F72" i="2"/>
  <c r="H72" i="2"/>
  <c r="G73" i="2" l="1"/>
  <c r="H73" i="2"/>
  <c r="F73" i="2"/>
  <c r="AE73" i="2"/>
  <c r="AD73" i="2"/>
  <c r="AF73" i="2"/>
  <c r="R73" i="2"/>
  <c r="T73" i="2"/>
  <c r="S73" i="2"/>
  <c r="AB73" i="2"/>
  <c r="AA73" i="2"/>
  <c r="Z73" i="2"/>
  <c r="C73" i="2"/>
  <c r="B73" i="2"/>
  <c r="D73" i="2"/>
  <c r="P74" i="2"/>
  <c r="O74" i="2"/>
  <c r="N74" i="2"/>
  <c r="X73" i="2"/>
  <c r="W73" i="2"/>
  <c r="V73" i="2"/>
  <c r="K73" i="2"/>
  <c r="J73" i="2"/>
  <c r="L73" i="2"/>
  <c r="R74" i="2" l="1"/>
  <c r="T74" i="2"/>
  <c r="S74" i="2"/>
  <c r="P75" i="2"/>
  <c r="O75" i="2"/>
  <c r="N75" i="2"/>
  <c r="L74" i="2"/>
  <c r="K74" i="2"/>
  <c r="J74" i="2"/>
  <c r="D74" i="2"/>
  <c r="C74" i="2"/>
  <c r="B74" i="2"/>
  <c r="V74" i="2"/>
  <c r="X74" i="2"/>
  <c r="W74" i="2"/>
  <c r="AF74" i="2"/>
  <c r="AE74" i="2"/>
  <c r="AD74" i="2"/>
  <c r="AB74" i="2"/>
  <c r="Z74" i="2"/>
  <c r="AA74" i="2"/>
  <c r="G74" i="2"/>
  <c r="H74" i="2"/>
  <c r="F74" i="2"/>
  <c r="X75" i="2" l="1"/>
  <c r="V75" i="2"/>
  <c r="W75" i="2"/>
  <c r="AE75" i="2"/>
  <c r="AD75" i="2"/>
  <c r="AF75" i="2"/>
  <c r="G75" i="2"/>
  <c r="H75" i="2"/>
  <c r="F75" i="2"/>
  <c r="P76" i="2"/>
  <c r="O76" i="2"/>
  <c r="N76" i="2"/>
  <c r="R75" i="2"/>
  <c r="T75" i="2"/>
  <c r="S75" i="2"/>
  <c r="L75" i="2"/>
  <c r="K75" i="2"/>
  <c r="J75" i="2"/>
  <c r="AB75" i="2"/>
  <c r="AA75" i="2"/>
  <c r="Z75" i="2"/>
  <c r="C75" i="2"/>
  <c r="B75" i="2"/>
  <c r="D75" i="2"/>
  <c r="D76" i="2" l="1"/>
  <c r="C76" i="2"/>
  <c r="B76" i="2"/>
  <c r="R76" i="2"/>
  <c r="S76" i="2"/>
  <c r="T76" i="2"/>
  <c r="L76" i="2"/>
  <c r="K76" i="2"/>
  <c r="J76" i="2"/>
  <c r="AD76" i="2"/>
  <c r="AF76" i="2"/>
  <c r="AE76" i="2"/>
  <c r="P77" i="2"/>
  <c r="N77" i="2"/>
  <c r="O77" i="2"/>
  <c r="G76" i="2"/>
  <c r="H76" i="2"/>
  <c r="F76" i="2"/>
  <c r="AB76" i="2"/>
  <c r="Z76" i="2"/>
  <c r="AA76" i="2"/>
  <c r="X76" i="2"/>
  <c r="W76" i="2"/>
  <c r="V76" i="2"/>
  <c r="R77" i="2" l="1"/>
  <c r="T77" i="2"/>
  <c r="S77" i="2"/>
  <c r="J77" i="2"/>
  <c r="L77" i="2"/>
  <c r="K77" i="2"/>
  <c r="V77" i="2"/>
  <c r="W77" i="2"/>
  <c r="X77" i="2"/>
  <c r="AF77" i="2"/>
  <c r="AE77" i="2"/>
  <c r="AD77" i="2"/>
  <c r="N78" i="2"/>
  <c r="P78" i="2"/>
  <c r="O78" i="2"/>
  <c r="AB77" i="2"/>
  <c r="AA77" i="2"/>
  <c r="Z77" i="2"/>
  <c r="G77" i="2"/>
  <c r="H77" i="2"/>
  <c r="F77" i="2"/>
  <c r="D77" i="2"/>
  <c r="C77" i="2"/>
  <c r="B77" i="2"/>
  <c r="L78" i="2" l="1"/>
  <c r="J78" i="2"/>
  <c r="K78" i="2"/>
  <c r="AB78" i="2"/>
  <c r="Z78" i="2"/>
  <c r="AA78" i="2"/>
  <c r="N79" i="2"/>
  <c r="P79" i="2"/>
  <c r="O79" i="2"/>
  <c r="G78" i="2"/>
  <c r="H78" i="2"/>
  <c r="F78" i="2"/>
  <c r="R78" i="2"/>
  <c r="S78" i="2"/>
  <c r="T78" i="2"/>
  <c r="B78" i="2"/>
  <c r="D78" i="2"/>
  <c r="C78" i="2"/>
  <c r="AF78" i="2"/>
  <c r="AE78" i="2"/>
  <c r="AD78" i="2"/>
  <c r="W78" i="2"/>
  <c r="X78" i="2"/>
  <c r="V78" i="2"/>
  <c r="R79" i="2" l="1"/>
  <c r="S79" i="2"/>
  <c r="T79" i="2"/>
  <c r="G79" i="2"/>
  <c r="F79" i="2"/>
  <c r="H79" i="2"/>
  <c r="X79" i="2"/>
  <c r="W79" i="2"/>
  <c r="V79" i="2"/>
  <c r="P80" i="2"/>
  <c r="O80" i="2"/>
  <c r="N80" i="2"/>
  <c r="AB79" i="2"/>
  <c r="AA79" i="2"/>
  <c r="Z79" i="2"/>
  <c r="AE79" i="2"/>
  <c r="AF79" i="2"/>
  <c r="AD79" i="2"/>
  <c r="D79" i="2"/>
  <c r="C79" i="2"/>
  <c r="B79" i="2"/>
  <c r="L79" i="2"/>
  <c r="K79" i="2"/>
  <c r="J79" i="2"/>
  <c r="J80" i="2" l="1"/>
  <c r="L80" i="2"/>
  <c r="K80" i="2"/>
  <c r="G80" i="2"/>
  <c r="H80" i="2"/>
  <c r="F80" i="2"/>
  <c r="R80" i="2"/>
  <c r="T80" i="2"/>
  <c r="S80" i="2"/>
  <c r="V80" i="2"/>
  <c r="X80" i="2"/>
  <c r="W80" i="2"/>
  <c r="AB80" i="2"/>
  <c r="Z80" i="2"/>
  <c r="AA80" i="2"/>
  <c r="D80" i="2"/>
  <c r="B80" i="2"/>
  <c r="C80" i="2"/>
  <c r="N81" i="2"/>
  <c r="P81" i="2"/>
  <c r="O81" i="2"/>
  <c r="AF80" i="2"/>
  <c r="AE80" i="2"/>
  <c r="AD80" i="2"/>
  <c r="R81" i="2" l="1"/>
  <c r="T81" i="2"/>
  <c r="S81" i="2"/>
  <c r="AB81" i="2"/>
  <c r="Z81" i="2"/>
  <c r="AA81" i="2"/>
  <c r="V81" i="2"/>
  <c r="X81" i="2"/>
  <c r="W81" i="2"/>
  <c r="AF81" i="2"/>
  <c r="AE81" i="2"/>
  <c r="AD81" i="2"/>
  <c r="P82" i="2"/>
  <c r="O82" i="2"/>
  <c r="N82" i="2"/>
  <c r="K81" i="2"/>
  <c r="J81" i="2"/>
  <c r="L81" i="2"/>
  <c r="B81" i="2"/>
  <c r="D81" i="2"/>
  <c r="C81" i="2"/>
  <c r="G81" i="2"/>
  <c r="H81" i="2"/>
  <c r="F81" i="2"/>
  <c r="G82" i="2" l="1"/>
  <c r="F82" i="2"/>
  <c r="H82" i="2"/>
  <c r="C82" i="2"/>
  <c r="D82" i="2"/>
  <c r="B82" i="2"/>
  <c r="X82" i="2"/>
  <c r="W82" i="2"/>
  <c r="V82" i="2"/>
  <c r="N83" i="2"/>
  <c r="P83" i="2"/>
  <c r="O83" i="2"/>
  <c r="AB82" i="2"/>
  <c r="Z82" i="2"/>
  <c r="AA82" i="2"/>
  <c r="K82" i="2"/>
  <c r="J82" i="2"/>
  <c r="L82" i="2"/>
  <c r="R82" i="2"/>
  <c r="S82" i="2"/>
  <c r="T82" i="2"/>
  <c r="AE82" i="2"/>
  <c r="AF82" i="2"/>
  <c r="AD82" i="2"/>
  <c r="W83" i="2" l="1"/>
  <c r="X83" i="2"/>
  <c r="V83" i="2"/>
  <c r="R83" i="2"/>
  <c r="T83" i="2"/>
  <c r="S83" i="2"/>
  <c r="AF83" i="2"/>
  <c r="AE83" i="2"/>
  <c r="AD83" i="2"/>
  <c r="D83" i="2"/>
  <c r="B83" i="2"/>
  <c r="C83" i="2"/>
  <c r="O84" i="2"/>
  <c r="P84" i="2"/>
  <c r="N84" i="2"/>
  <c r="AB83" i="2"/>
  <c r="AA83" i="2"/>
  <c r="Z83" i="2"/>
  <c r="G83" i="2"/>
  <c r="H83" i="2"/>
  <c r="F83" i="2"/>
  <c r="K83" i="2"/>
  <c r="J83" i="2"/>
  <c r="L83" i="2"/>
  <c r="AB84" i="2" l="1"/>
  <c r="AA84" i="2"/>
  <c r="Z84" i="2"/>
  <c r="O85" i="2"/>
  <c r="P85" i="2"/>
  <c r="N85" i="2"/>
  <c r="G84" i="2"/>
  <c r="H84" i="2"/>
  <c r="F84" i="2"/>
  <c r="C84" i="2"/>
  <c r="D84" i="2"/>
  <c r="B84" i="2"/>
  <c r="J84" i="2"/>
  <c r="K84" i="2"/>
  <c r="L84" i="2"/>
  <c r="AF84" i="2"/>
  <c r="AE84" i="2"/>
  <c r="AD84" i="2"/>
  <c r="R84" i="2"/>
  <c r="T84" i="2"/>
  <c r="S84" i="2"/>
  <c r="W84" i="2"/>
  <c r="X84" i="2"/>
  <c r="V84" i="2"/>
  <c r="G85" i="2" l="1"/>
  <c r="H85" i="2"/>
  <c r="F85" i="2"/>
  <c r="AF85" i="2"/>
  <c r="AE85" i="2"/>
  <c r="AD85" i="2"/>
  <c r="K85" i="2"/>
  <c r="J85" i="2"/>
  <c r="L85" i="2"/>
  <c r="O86" i="2"/>
  <c r="P86" i="2"/>
  <c r="N86" i="2"/>
  <c r="X85" i="2"/>
  <c r="W85" i="2"/>
  <c r="V85" i="2"/>
  <c r="R85" i="2"/>
  <c r="T85" i="2"/>
  <c r="S85" i="2"/>
  <c r="D85" i="2"/>
  <c r="C85" i="2"/>
  <c r="B85" i="2"/>
  <c r="AB85" i="2"/>
  <c r="Z85" i="2"/>
  <c r="AA85" i="2"/>
  <c r="X86" i="2" l="1"/>
  <c r="W86" i="2"/>
  <c r="V86" i="2"/>
  <c r="AD86" i="2"/>
  <c r="AF86" i="2"/>
  <c r="AE86" i="2"/>
  <c r="P87" i="2"/>
  <c r="O87" i="2"/>
  <c r="N87" i="2"/>
  <c r="G86" i="2"/>
  <c r="H86" i="2"/>
  <c r="F86" i="2"/>
  <c r="AB86" i="2"/>
  <c r="Z86" i="2"/>
  <c r="AA86" i="2"/>
  <c r="B86" i="2"/>
  <c r="D86" i="2"/>
  <c r="C86" i="2"/>
  <c r="R86" i="2"/>
  <c r="T86" i="2"/>
  <c r="S86" i="2"/>
  <c r="L86" i="2"/>
  <c r="J86" i="2"/>
  <c r="K86" i="2"/>
  <c r="K87" i="2" l="1"/>
  <c r="J87" i="2"/>
  <c r="L87" i="2"/>
  <c r="AD87" i="2"/>
  <c r="AF87" i="2"/>
  <c r="AE87" i="2"/>
  <c r="O88" i="2"/>
  <c r="P88" i="2"/>
  <c r="N88" i="2"/>
  <c r="R87" i="2"/>
  <c r="T87" i="2"/>
  <c r="S87" i="2"/>
  <c r="AB87" i="2"/>
  <c r="Z87" i="2"/>
  <c r="AA87" i="2"/>
  <c r="G87" i="2"/>
  <c r="H87" i="2"/>
  <c r="F87" i="2"/>
  <c r="D87" i="2"/>
  <c r="C87" i="2"/>
  <c r="B87" i="2"/>
  <c r="X87" i="2"/>
  <c r="W87" i="2"/>
  <c r="V87" i="2"/>
  <c r="N89" i="2" l="1"/>
  <c r="P89" i="2"/>
  <c r="O89" i="2"/>
  <c r="V88" i="2"/>
  <c r="X88" i="2"/>
  <c r="W88" i="2"/>
  <c r="AE88" i="2"/>
  <c r="AD88" i="2"/>
  <c r="AF88" i="2"/>
  <c r="R88" i="2"/>
  <c r="T88" i="2"/>
  <c r="S88" i="2"/>
  <c r="AB88" i="2"/>
  <c r="Z88" i="2"/>
  <c r="AA88" i="2"/>
  <c r="D88" i="2"/>
  <c r="C88" i="2"/>
  <c r="B88" i="2"/>
  <c r="J88" i="2"/>
  <c r="K88" i="2"/>
  <c r="L88" i="2"/>
  <c r="G88" i="2"/>
  <c r="F88" i="2"/>
  <c r="H88" i="2"/>
  <c r="B89" i="2" l="1"/>
  <c r="C89" i="2"/>
  <c r="D89" i="2"/>
  <c r="J89" i="2"/>
  <c r="K89" i="2"/>
  <c r="L89" i="2"/>
  <c r="X89" i="2"/>
  <c r="W89" i="2"/>
  <c r="V89" i="2"/>
  <c r="O90" i="2"/>
  <c r="P90" i="2"/>
  <c r="N90" i="2"/>
  <c r="G89" i="2"/>
  <c r="H89" i="2"/>
  <c r="F89" i="2"/>
  <c r="AB89" i="2"/>
  <c r="Z89" i="2"/>
  <c r="AA89" i="2"/>
  <c r="R89" i="2"/>
  <c r="T89" i="2"/>
  <c r="S89" i="2"/>
  <c r="AE89" i="2"/>
  <c r="AF89" i="2"/>
  <c r="AD89" i="2"/>
  <c r="AB90" i="2" l="1"/>
  <c r="Z90" i="2"/>
  <c r="AA90" i="2"/>
  <c r="G90" i="2"/>
  <c r="F90" i="2"/>
  <c r="H90" i="2"/>
  <c r="R90" i="2"/>
  <c r="S90" i="2"/>
  <c r="T90" i="2"/>
  <c r="L90" i="2"/>
  <c r="J90" i="2"/>
  <c r="K90" i="2"/>
  <c r="AE90" i="2"/>
  <c r="AD90" i="2"/>
  <c r="AF90" i="2"/>
  <c r="X90" i="2"/>
  <c r="W90" i="2"/>
  <c r="V90" i="2"/>
  <c r="N91" i="2"/>
  <c r="P91" i="2"/>
  <c r="O91" i="2"/>
  <c r="D90" i="2"/>
  <c r="C90" i="2"/>
  <c r="B90" i="2"/>
  <c r="D91" i="2" l="1"/>
  <c r="B91" i="2"/>
  <c r="C91" i="2"/>
  <c r="W91" i="2"/>
  <c r="V91" i="2"/>
  <c r="X91" i="2"/>
  <c r="AD91" i="2"/>
  <c r="AE91" i="2"/>
  <c r="AF91" i="2"/>
  <c r="G91" i="2"/>
  <c r="H91" i="2"/>
  <c r="F91" i="2"/>
  <c r="O92" i="2"/>
  <c r="P92" i="2"/>
  <c r="N92" i="2"/>
  <c r="K91" i="2"/>
  <c r="L91" i="2"/>
  <c r="J91" i="2"/>
  <c r="R91" i="2"/>
  <c r="S91" i="2"/>
  <c r="T91" i="2"/>
  <c r="AB91" i="2"/>
  <c r="AA91" i="2"/>
  <c r="Z91" i="2"/>
  <c r="W92" i="2" l="1"/>
  <c r="X92" i="2"/>
  <c r="V92" i="2"/>
  <c r="N93" i="2"/>
  <c r="P93" i="2"/>
  <c r="O93" i="2"/>
  <c r="R92" i="2"/>
  <c r="S92" i="2"/>
  <c r="T92" i="2"/>
  <c r="G92" i="2"/>
  <c r="F92" i="2"/>
  <c r="H92" i="2"/>
  <c r="AB92" i="2"/>
  <c r="AA92" i="2"/>
  <c r="Z92" i="2"/>
  <c r="L92" i="2"/>
  <c r="K92" i="2"/>
  <c r="J92" i="2"/>
  <c r="AF92" i="2"/>
  <c r="AD92" i="2"/>
  <c r="AE92" i="2"/>
  <c r="C92" i="2"/>
  <c r="D92" i="2"/>
  <c r="B92" i="2"/>
  <c r="AB93" i="2" l="1"/>
  <c r="AA93" i="2"/>
  <c r="Z93" i="2"/>
  <c r="L93" i="2"/>
  <c r="J93" i="2"/>
  <c r="K93" i="2"/>
  <c r="C93" i="2"/>
  <c r="B93" i="2"/>
  <c r="D93" i="2"/>
  <c r="N94" i="2"/>
  <c r="O94" i="2"/>
  <c r="P94" i="2"/>
  <c r="G93" i="2"/>
  <c r="H93" i="2"/>
  <c r="F93" i="2"/>
  <c r="AF93" i="2"/>
  <c r="AD93" i="2"/>
  <c r="AE93" i="2"/>
  <c r="V93" i="2"/>
  <c r="W93" i="2"/>
  <c r="X93" i="2"/>
  <c r="R93" i="2"/>
  <c r="T93" i="2"/>
  <c r="S93" i="2"/>
  <c r="AD94" i="2" l="1"/>
  <c r="AF94" i="2"/>
  <c r="AE94" i="2"/>
  <c r="R94" i="2"/>
  <c r="T94" i="2"/>
  <c r="S94" i="2"/>
  <c r="G94" i="2"/>
  <c r="F94" i="2"/>
  <c r="H94" i="2"/>
  <c r="X94" i="2"/>
  <c r="W94" i="2"/>
  <c r="V94" i="2"/>
  <c r="L94" i="2"/>
  <c r="J94" i="2"/>
  <c r="K94" i="2"/>
  <c r="P95" i="2"/>
  <c r="O95" i="2"/>
  <c r="N95" i="2"/>
  <c r="D94" i="2"/>
  <c r="C94" i="2"/>
  <c r="B94" i="2"/>
  <c r="AB94" i="2"/>
  <c r="Z94" i="2"/>
  <c r="AA94" i="2"/>
  <c r="AB95" i="2" l="1"/>
  <c r="AA95" i="2"/>
  <c r="Z95" i="2"/>
  <c r="O96" i="2"/>
  <c r="P96" i="2"/>
  <c r="N96" i="2"/>
  <c r="L95" i="2"/>
  <c r="K95" i="2"/>
  <c r="J95" i="2"/>
  <c r="X95" i="2"/>
  <c r="W95" i="2"/>
  <c r="V95" i="2"/>
  <c r="R95" i="2"/>
  <c r="T95" i="2"/>
  <c r="S95" i="2"/>
  <c r="D95" i="2"/>
  <c r="C95" i="2"/>
  <c r="B95" i="2"/>
  <c r="AD95" i="2"/>
  <c r="AE95" i="2"/>
  <c r="AF95" i="2"/>
  <c r="G95" i="2"/>
  <c r="F95" i="2"/>
  <c r="H95" i="2"/>
  <c r="J96" i="2" l="1"/>
  <c r="L96" i="2"/>
  <c r="K96" i="2"/>
  <c r="G96" i="2"/>
  <c r="H96" i="2"/>
  <c r="F96" i="2"/>
  <c r="R96" i="2"/>
  <c r="T96" i="2"/>
  <c r="S96" i="2"/>
  <c r="AD96" i="2"/>
  <c r="AF96" i="2"/>
  <c r="AE96" i="2"/>
  <c r="B96" i="2"/>
  <c r="D96" i="2"/>
  <c r="C96" i="2"/>
  <c r="N97" i="2"/>
  <c r="P97" i="2"/>
  <c r="O97" i="2"/>
  <c r="V96" i="2"/>
  <c r="W96" i="2"/>
  <c r="X96" i="2"/>
  <c r="AB96" i="2"/>
  <c r="AA96" i="2"/>
  <c r="Z96" i="2"/>
  <c r="R97" i="2" l="1"/>
  <c r="T97" i="2"/>
  <c r="S97" i="2"/>
  <c r="AB97" i="2"/>
  <c r="Z97" i="2"/>
  <c r="AA97" i="2"/>
  <c r="B97" i="2"/>
  <c r="C97" i="2"/>
  <c r="D97" i="2"/>
  <c r="X97" i="2"/>
  <c r="W97" i="2"/>
  <c r="V97" i="2"/>
  <c r="G97" i="2"/>
  <c r="H97" i="2"/>
  <c r="F97" i="2"/>
  <c r="AD97" i="2"/>
  <c r="AF97" i="2"/>
  <c r="AE97" i="2"/>
  <c r="K97" i="2"/>
  <c r="L97" i="2"/>
  <c r="J97" i="2"/>
  <c r="P98" i="2"/>
  <c r="N98" i="2"/>
  <c r="O98" i="2"/>
  <c r="P99" i="2" l="1"/>
  <c r="N99" i="2"/>
  <c r="O99" i="2"/>
  <c r="L98" i="2"/>
  <c r="J98" i="2"/>
  <c r="K98" i="2"/>
  <c r="G98" i="2"/>
  <c r="F98" i="2"/>
  <c r="H98" i="2"/>
  <c r="AB98" i="2"/>
  <c r="AA98" i="2"/>
  <c r="Z98" i="2"/>
  <c r="R98" i="2"/>
  <c r="S98" i="2"/>
  <c r="T98" i="2"/>
  <c r="V98" i="2"/>
  <c r="X98" i="2"/>
  <c r="W98" i="2"/>
  <c r="AE98" i="2"/>
  <c r="AF98" i="2"/>
  <c r="AD98" i="2"/>
  <c r="D98" i="2"/>
  <c r="C98" i="2"/>
  <c r="B98" i="2"/>
  <c r="R99" i="2" l="1"/>
  <c r="S99" i="2"/>
  <c r="T99" i="2"/>
  <c r="K99" i="2"/>
  <c r="L99" i="2"/>
  <c r="J99" i="2"/>
  <c r="C99" i="2"/>
  <c r="D99" i="2"/>
  <c r="B99" i="2"/>
  <c r="AE99" i="2"/>
  <c r="AD99" i="2"/>
  <c r="AF99" i="2"/>
  <c r="AB99" i="2"/>
  <c r="AA99" i="2"/>
  <c r="Z99" i="2"/>
  <c r="W99" i="2"/>
  <c r="X99" i="2"/>
  <c r="V99" i="2"/>
  <c r="G99" i="2"/>
  <c r="H99" i="2"/>
  <c r="F99" i="2"/>
  <c r="O100" i="2"/>
  <c r="P100" i="2"/>
  <c r="N100" i="2"/>
  <c r="P101" i="2" l="1"/>
  <c r="O101" i="2"/>
  <c r="N101" i="2"/>
  <c r="L100" i="2"/>
  <c r="K100" i="2"/>
  <c r="J100" i="2"/>
  <c r="G100" i="2"/>
  <c r="H100" i="2"/>
  <c r="F100" i="2"/>
  <c r="C100" i="2"/>
  <c r="D100" i="2"/>
  <c r="B100" i="2"/>
  <c r="AB100" i="2"/>
  <c r="AA100" i="2"/>
  <c r="Z100" i="2"/>
  <c r="AD100" i="2"/>
  <c r="AF100" i="2"/>
  <c r="AE100" i="2"/>
  <c r="R100" i="2"/>
  <c r="T100" i="2"/>
  <c r="S100" i="2"/>
  <c r="X100" i="2"/>
  <c r="V100" i="2"/>
  <c r="W100" i="2"/>
  <c r="G101" i="2" l="1"/>
  <c r="H101" i="2"/>
  <c r="F101" i="2"/>
  <c r="W101" i="2"/>
  <c r="X101" i="2"/>
  <c r="V101" i="2"/>
  <c r="R101" i="2"/>
  <c r="T101" i="2"/>
  <c r="S101" i="2"/>
  <c r="AB101" i="2"/>
  <c r="AA101" i="2"/>
  <c r="Z101" i="2"/>
  <c r="B101" i="2"/>
  <c r="D101" i="2"/>
  <c r="C101" i="2"/>
  <c r="J101" i="2"/>
  <c r="L101" i="2"/>
  <c r="K101" i="2"/>
  <c r="AF101" i="2"/>
  <c r="AE101" i="2"/>
  <c r="AD101" i="2"/>
  <c r="P102" i="2"/>
  <c r="N102" i="2"/>
  <c r="O102" i="2"/>
  <c r="P103" i="2" l="1"/>
  <c r="N103" i="2"/>
  <c r="O103" i="2"/>
  <c r="R102" i="2"/>
  <c r="S102" i="2"/>
  <c r="T102" i="2"/>
  <c r="AF102" i="2"/>
  <c r="AE102" i="2"/>
  <c r="AD102" i="2"/>
  <c r="D102" i="2"/>
  <c r="C102" i="2"/>
  <c r="B102" i="2"/>
  <c r="X102" i="2"/>
  <c r="W102" i="2"/>
  <c r="V102" i="2"/>
  <c r="G102" i="2"/>
  <c r="F102" i="2"/>
  <c r="H102" i="2"/>
  <c r="AB102" i="2"/>
  <c r="AA102" i="2"/>
  <c r="Z102" i="2"/>
  <c r="L102" i="2"/>
  <c r="K102" i="2"/>
  <c r="J102" i="2"/>
  <c r="K103" i="2" l="1"/>
  <c r="J103" i="2"/>
  <c r="L103" i="2"/>
  <c r="X103" i="2"/>
  <c r="W103" i="2"/>
  <c r="V103" i="2"/>
  <c r="R103" i="2"/>
  <c r="S103" i="2"/>
  <c r="T103" i="2"/>
  <c r="G103" i="2"/>
  <c r="H103" i="2"/>
  <c r="F103" i="2"/>
  <c r="AD103" i="2"/>
  <c r="AE103" i="2"/>
  <c r="AF103" i="2"/>
  <c r="AB103" i="2"/>
  <c r="AA103" i="2"/>
  <c r="Z103" i="2"/>
  <c r="D103" i="2"/>
  <c r="C103" i="2"/>
  <c r="B103" i="2"/>
  <c r="O104" i="2"/>
  <c r="N104" i="2"/>
  <c r="P104" i="2"/>
  <c r="N105" i="2" l="1"/>
  <c r="P105" i="2"/>
  <c r="O105" i="2"/>
  <c r="AB104" i="2"/>
  <c r="AA104" i="2"/>
  <c r="Z104" i="2"/>
  <c r="G104" i="2"/>
  <c r="H104" i="2"/>
  <c r="F104" i="2"/>
  <c r="AF104" i="2"/>
  <c r="AE104" i="2"/>
  <c r="AD104" i="2"/>
  <c r="V104" i="2"/>
  <c r="X104" i="2"/>
  <c r="W104" i="2"/>
  <c r="C104" i="2"/>
  <c r="D104" i="2"/>
  <c r="B104" i="2"/>
  <c r="J104" i="2"/>
  <c r="K104" i="2"/>
  <c r="L104" i="2"/>
  <c r="R104" i="2"/>
  <c r="T104" i="2"/>
  <c r="S104" i="2"/>
  <c r="R105" i="2" l="1"/>
  <c r="T105" i="2"/>
  <c r="S105" i="2"/>
  <c r="X105" i="2"/>
  <c r="W105" i="2"/>
  <c r="V105" i="2"/>
  <c r="AB105" i="2"/>
  <c r="Z105" i="2"/>
  <c r="AA105" i="2"/>
  <c r="O106" i="2"/>
  <c r="P106" i="2"/>
  <c r="N106" i="2"/>
  <c r="G105" i="2"/>
  <c r="F105" i="2"/>
  <c r="H105" i="2"/>
  <c r="K105" i="2"/>
  <c r="L105" i="2"/>
  <c r="J105" i="2"/>
  <c r="AF105" i="2"/>
  <c r="AE105" i="2"/>
  <c r="AD105" i="2"/>
  <c r="B105" i="2"/>
  <c r="D105" i="2"/>
  <c r="C105" i="2"/>
  <c r="G106" i="2" l="1"/>
  <c r="F106" i="2"/>
  <c r="H106" i="2"/>
  <c r="AB106" i="2"/>
  <c r="Z106" i="2"/>
  <c r="AA106" i="2"/>
  <c r="W106" i="2"/>
  <c r="V106" i="2"/>
  <c r="X106" i="2"/>
  <c r="P107" i="2"/>
  <c r="N107" i="2"/>
  <c r="O107" i="2"/>
  <c r="R106" i="2"/>
  <c r="S106" i="2"/>
  <c r="T106" i="2"/>
  <c r="B106" i="2"/>
  <c r="D106" i="2"/>
  <c r="C106" i="2"/>
  <c r="AE106" i="2"/>
  <c r="AD106" i="2"/>
  <c r="AF106" i="2"/>
  <c r="K106" i="2"/>
  <c r="L106" i="2"/>
  <c r="J106" i="2"/>
  <c r="G107" i="2" l="1"/>
  <c r="H107" i="2"/>
  <c r="F107" i="2"/>
  <c r="K107" i="2"/>
  <c r="L107" i="2"/>
  <c r="J107" i="2"/>
  <c r="R107" i="2"/>
  <c r="T107" i="2"/>
  <c r="S107" i="2"/>
  <c r="AD107" i="2"/>
  <c r="AF107" i="2"/>
  <c r="AE107" i="2"/>
  <c r="AB107" i="2"/>
  <c r="Z107" i="2"/>
  <c r="AA107" i="2"/>
  <c r="O108" i="2"/>
  <c r="N108" i="2"/>
  <c r="P108" i="2"/>
  <c r="D107" i="2"/>
  <c r="C107" i="2"/>
  <c r="B107" i="2"/>
  <c r="W107" i="2"/>
  <c r="X107" i="2"/>
  <c r="V107" i="2"/>
  <c r="R108" i="2" l="1"/>
  <c r="T108" i="2"/>
  <c r="S108" i="2"/>
  <c r="AB108" i="2"/>
  <c r="AA108" i="2"/>
  <c r="Z108" i="2"/>
  <c r="C108" i="2"/>
  <c r="B108" i="2"/>
  <c r="D108" i="2"/>
  <c r="V108" i="2"/>
  <c r="X108" i="2"/>
  <c r="W108" i="2"/>
  <c r="K108" i="2"/>
  <c r="L108" i="2"/>
  <c r="J108" i="2"/>
  <c r="AF108" i="2"/>
  <c r="AE108" i="2"/>
  <c r="AD108" i="2"/>
  <c r="P109" i="2"/>
  <c r="O109" i="2"/>
  <c r="N109" i="2"/>
  <c r="G108" i="2"/>
  <c r="H108" i="2"/>
  <c r="F108" i="2"/>
  <c r="AF109" i="2" l="1"/>
  <c r="AE109" i="2"/>
  <c r="AD109" i="2"/>
  <c r="K109" i="2"/>
  <c r="L109" i="2"/>
  <c r="J109" i="2"/>
  <c r="AB109" i="2"/>
  <c r="Z109" i="2"/>
  <c r="AA109" i="2"/>
  <c r="X109" i="2"/>
  <c r="W109" i="2"/>
  <c r="V109" i="2"/>
  <c r="G109" i="2"/>
  <c r="H109" i="2"/>
  <c r="F109" i="2"/>
  <c r="N110" i="2"/>
  <c r="P110" i="2"/>
  <c r="O110" i="2"/>
  <c r="R109" i="2"/>
  <c r="T109" i="2"/>
  <c r="S109" i="2"/>
  <c r="C109" i="2"/>
  <c r="D109" i="2"/>
  <c r="B109" i="2"/>
  <c r="AB110" i="2" l="1"/>
  <c r="AA110" i="2"/>
  <c r="Z110" i="2"/>
  <c r="L110" i="2"/>
  <c r="J110" i="2"/>
  <c r="K110" i="2"/>
  <c r="D110" i="2"/>
  <c r="C110" i="2"/>
  <c r="B110" i="2"/>
  <c r="X110" i="2"/>
  <c r="V110" i="2"/>
  <c r="W110" i="2"/>
  <c r="G110" i="2"/>
  <c r="H110" i="2"/>
  <c r="F110" i="2"/>
  <c r="R110" i="2"/>
  <c r="T110" i="2"/>
  <c r="S110" i="2"/>
  <c r="P111" i="2"/>
  <c r="O111" i="2"/>
  <c r="N111" i="2"/>
  <c r="AE110" i="2"/>
  <c r="AF110" i="2"/>
  <c r="AD110" i="2"/>
  <c r="D111" i="2" l="1"/>
  <c r="C111" i="2"/>
  <c r="B111" i="2"/>
  <c r="AD111" i="2"/>
  <c r="AE111" i="2"/>
  <c r="AF111" i="2"/>
  <c r="G111" i="2"/>
  <c r="H111" i="2"/>
  <c r="F111" i="2"/>
  <c r="J111" i="2"/>
  <c r="K111" i="2"/>
  <c r="L111" i="2"/>
  <c r="W111" i="2"/>
  <c r="X111" i="2"/>
  <c r="V111" i="2"/>
  <c r="N112" i="2"/>
  <c r="P112" i="2"/>
  <c r="O112" i="2"/>
  <c r="R111" i="2"/>
  <c r="T111" i="2"/>
  <c r="S111" i="2"/>
  <c r="AB111" i="2"/>
  <c r="Z111" i="2"/>
  <c r="AA111" i="2"/>
  <c r="G112" i="2" l="1"/>
  <c r="H112" i="2"/>
  <c r="F112" i="2"/>
  <c r="AB112" i="2"/>
  <c r="Z112" i="2"/>
  <c r="AA112" i="2"/>
  <c r="V112" i="2"/>
  <c r="X112" i="2"/>
  <c r="W112" i="2"/>
  <c r="R112" i="2"/>
  <c r="S112" i="2"/>
  <c r="T112" i="2"/>
  <c r="AF112" i="2"/>
  <c r="AE112" i="2"/>
  <c r="AD112" i="2"/>
  <c r="J112" i="2"/>
  <c r="K112" i="2"/>
  <c r="L112" i="2"/>
  <c r="N113" i="2"/>
  <c r="O113" i="2"/>
  <c r="P113" i="2"/>
  <c r="D112" i="2"/>
  <c r="B112" i="2"/>
  <c r="C112" i="2"/>
  <c r="B113" i="2" l="1"/>
  <c r="C113" i="2"/>
  <c r="D113" i="2"/>
  <c r="R113" i="2"/>
  <c r="S113" i="2"/>
  <c r="T113" i="2"/>
  <c r="X113" i="2"/>
  <c r="W113" i="2"/>
  <c r="V113" i="2"/>
  <c r="AD113" i="2"/>
  <c r="AF113" i="2"/>
  <c r="AE113" i="2"/>
  <c r="G113" i="2"/>
  <c r="F113" i="2"/>
  <c r="H113" i="2"/>
  <c r="P114" i="2"/>
  <c r="O114" i="2"/>
  <c r="N114" i="2"/>
  <c r="AB113" i="2"/>
  <c r="Z113" i="2"/>
  <c r="AA113" i="2"/>
  <c r="J113" i="2"/>
  <c r="L113" i="2"/>
  <c r="K113" i="2"/>
  <c r="X114" i="2" l="1"/>
  <c r="V114" i="2"/>
  <c r="W114" i="2"/>
  <c r="K114" i="2"/>
  <c r="J114" i="2"/>
  <c r="L114" i="2"/>
  <c r="C114" i="2"/>
  <c r="B114" i="2"/>
  <c r="D114" i="2"/>
  <c r="O115" i="2"/>
  <c r="P115" i="2"/>
  <c r="N115" i="2"/>
  <c r="G114" i="2"/>
  <c r="F114" i="2"/>
  <c r="H114" i="2"/>
  <c r="R114" i="2"/>
  <c r="S114" i="2"/>
  <c r="T114" i="2"/>
  <c r="AB114" i="2"/>
  <c r="Z114" i="2"/>
  <c r="AA114" i="2"/>
  <c r="AE114" i="2"/>
  <c r="AD114" i="2"/>
  <c r="AF114" i="2"/>
  <c r="K115" i="2" l="1"/>
  <c r="J115" i="2"/>
  <c r="L115" i="2"/>
  <c r="AF115" i="2"/>
  <c r="AE115" i="2"/>
  <c r="AD115" i="2"/>
  <c r="O116" i="2"/>
  <c r="P116" i="2"/>
  <c r="N116" i="2"/>
  <c r="G115" i="2"/>
  <c r="F115" i="2"/>
  <c r="H115" i="2"/>
  <c r="R115" i="2"/>
  <c r="T115" i="2"/>
  <c r="S115" i="2"/>
  <c r="AB115" i="2"/>
  <c r="Z115" i="2"/>
  <c r="AA115" i="2"/>
  <c r="D115" i="2"/>
  <c r="C115" i="2"/>
  <c r="B115" i="2"/>
  <c r="W115" i="2"/>
  <c r="X115" i="2"/>
  <c r="V115" i="2"/>
  <c r="P117" i="2" l="1"/>
  <c r="O117" i="2"/>
  <c r="N117" i="2"/>
  <c r="AB116" i="2"/>
  <c r="AA116" i="2"/>
  <c r="Z116" i="2"/>
  <c r="R116" i="2"/>
  <c r="T116" i="2"/>
  <c r="S116" i="2"/>
  <c r="C116" i="2"/>
  <c r="B116" i="2"/>
  <c r="D116" i="2"/>
  <c r="AE116" i="2"/>
  <c r="AF116" i="2"/>
  <c r="AD116" i="2"/>
  <c r="X116" i="2"/>
  <c r="W116" i="2"/>
  <c r="V116" i="2"/>
  <c r="G116" i="2"/>
  <c r="H116" i="2"/>
  <c r="F116" i="2"/>
  <c r="J116" i="2"/>
  <c r="L116" i="2"/>
  <c r="K116" i="2"/>
  <c r="R117" i="2" l="1"/>
  <c r="T117" i="2"/>
  <c r="S117" i="2"/>
  <c r="X117" i="2"/>
  <c r="W117" i="2"/>
  <c r="V117" i="2"/>
  <c r="L117" i="2"/>
  <c r="J117" i="2"/>
  <c r="K117" i="2"/>
  <c r="D117" i="2"/>
  <c r="C117" i="2"/>
  <c r="B117" i="2"/>
  <c r="AF117" i="2"/>
  <c r="AE117" i="2"/>
  <c r="AD117" i="2"/>
  <c r="G117" i="2"/>
  <c r="H117" i="2"/>
  <c r="F117" i="2"/>
  <c r="AB117" i="2"/>
  <c r="Z117" i="2"/>
  <c r="AA117" i="2"/>
  <c r="P118" i="2"/>
  <c r="O118" i="2"/>
  <c r="N118" i="2"/>
  <c r="P119" i="2" l="1"/>
  <c r="N119" i="2"/>
  <c r="O119" i="2"/>
  <c r="AF118" i="2"/>
  <c r="AD118" i="2"/>
  <c r="AE118" i="2"/>
  <c r="AB118" i="2"/>
  <c r="Z118" i="2"/>
  <c r="AA118" i="2"/>
  <c r="C118" i="2"/>
  <c r="B118" i="2"/>
  <c r="D118" i="2"/>
  <c r="R118" i="2"/>
  <c r="T118" i="2"/>
  <c r="S118" i="2"/>
  <c r="L118" i="2"/>
  <c r="J118" i="2"/>
  <c r="K118" i="2"/>
  <c r="X118" i="2"/>
  <c r="V118" i="2"/>
  <c r="W118" i="2"/>
  <c r="G118" i="2"/>
  <c r="H118" i="2"/>
  <c r="F118" i="2"/>
  <c r="G119" i="2" l="1"/>
  <c r="H119" i="2"/>
  <c r="F119" i="2"/>
  <c r="X119" i="2"/>
  <c r="W119" i="2"/>
  <c r="V119" i="2"/>
  <c r="R119" i="2"/>
  <c r="S119" i="2"/>
  <c r="T119" i="2"/>
  <c r="J119" i="2"/>
  <c r="L119" i="2"/>
  <c r="K119" i="2"/>
  <c r="AB119" i="2"/>
  <c r="Z119" i="2"/>
  <c r="AA119" i="2"/>
  <c r="D119" i="2"/>
  <c r="C119" i="2"/>
  <c r="B119" i="2"/>
  <c r="AD119" i="2"/>
  <c r="AF119" i="2"/>
  <c r="AE119" i="2"/>
  <c r="N120" i="2"/>
  <c r="O120" i="2"/>
  <c r="P120" i="2"/>
  <c r="D120" i="2" l="1"/>
  <c r="B120" i="2"/>
  <c r="C120" i="2"/>
  <c r="J120" i="2"/>
  <c r="K120" i="2"/>
  <c r="L120" i="2"/>
  <c r="G120" i="2"/>
  <c r="F120" i="2"/>
  <c r="H120" i="2"/>
  <c r="N121" i="2"/>
  <c r="P121" i="2"/>
  <c r="O121" i="2"/>
  <c r="AB120" i="2"/>
  <c r="AA120" i="2"/>
  <c r="Z120" i="2"/>
  <c r="AD120" i="2"/>
  <c r="AF120" i="2"/>
  <c r="AE120" i="2"/>
  <c r="V120" i="2"/>
  <c r="W120" i="2"/>
  <c r="X120" i="2"/>
  <c r="R120" i="2"/>
  <c r="T120" i="2"/>
  <c r="S120" i="2"/>
  <c r="J121" i="2" l="1"/>
  <c r="K121" i="2"/>
  <c r="L121" i="2"/>
  <c r="R121" i="2"/>
  <c r="T121" i="2"/>
  <c r="S121" i="2"/>
  <c r="AB121" i="2"/>
  <c r="Z121" i="2"/>
  <c r="AA121" i="2"/>
  <c r="W121" i="2"/>
  <c r="X121" i="2"/>
  <c r="V121" i="2"/>
  <c r="N122" i="2"/>
  <c r="O122" i="2"/>
  <c r="P122" i="2"/>
  <c r="AE121" i="2"/>
  <c r="AF121" i="2"/>
  <c r="AD121" i="2"/>
  <c r="G121" i="2"/>
  <c r="F121" i="2"/>
  <c r="H121" i="2"/>
  <c r="B121" i="2"/>
  <c r="C121" i="2"/>
  <c r="D121" i="2"/>
  <c r="O123" i="2" l="1"/>
  <c r="P123" i="2"/>
  <c r="N123" i="2"/>
  <c r="R122" i="2"/>
  <c r="S122" i="2"/>
  <c r="T122" i="2"/>
  <c r="L122" i="2"/>
  <c r="K122" i="2"/>
  <c r="J122" i="2"/>
  <c r="D122" i="2"/>
  <c r="B122" i="2"/>
  <c r="C122" i="2"/>
  <c r="AB122" i="2"/>
  <c r="Z122" i="2"/>
  <c r="AA122" i="2"/>
  <c r="G122" i="2"/>
  <c r="F122" i="2"/>
  <c r="H122" i="2"/>
  <c r="V122" i="2"/>
  <c r="W122" i="2"/>
  <c r="X122" i="2"/>
  <c r="AE122" i="2"/>
  <c r="AF122" i="2"/>
  <c r="AD122" i="2"/>
  <c r="R123" i="2" l="1"/>
  <c r="T123" i="2"/>
  <c r="S123" i="2"/>
  <c r="AB123" i="2"/>
  <c r="Z123" i="2"/>
  <c r="AA123" i="2"/>
  <c r="B123" i="2"/>
  <c r="C123" i="2"/>
  <c r="D123" i="2"/>
  <c r="AD123" i="2"/>
  <c r="AF123" i="2"/>
  <c r="AE123" i="2"/>
  <c r="K123" i="2"/>
  <c r="L123" i="2"/>
  <c r="J123" i="2"/>
  <c r="W123" i="2"/>
  <c r="V123" i="2"/>
  <c r="X123" i="2"/>
  <c r="G123" i="2"/>
  <c r="H123" i="2"/>
  <c r="F123" i="2"/>
  <c r="O124" i="2"/>
  <c r="N124" i="2"/>
  <c r="P124" i="2"/>
  <c r="N125" i="2" l="1"/>
  <c r="P125" i="2"/>
  <c r="O125" i="2"/>
  <c r="K124" i="2"/>
  <c r="L124" i="2"/>
  <c r="J124" i="2"/>
  <c r="G124" i="2"/>
  <c r="H124" i="2"/>
  <c r="F124" i="2"/>
  <c r="AB124" i="2"/>
  <c r="AA124" i="2"/>
  <c r="Z124" i="2"/>
  <c r="R124" i="2"/>
  <c r="S124" i="2"/>
  <c r="T124" i="2"/>
  <c r="AF124" i="2"/>
  <c r="AE124" i="2"/>
  <c r="AD124" i="2"/>
  <c r="X124" i="2"/>
  <c r="V124" i="2"/>
  <c r="W124" i="2"/>
  <c r="C124" i="2"/>
  <c r="D124" i="2"/>
  <c r="B124" i="2"/>
  <c r="AF125" i="2" l="1"/>
  <c r="AE125" i="2"/>
  <c r="AD125" i="2"/>
  <c r="C125" i="2"/>
  <c r="B125" i="2"/>
  <c r="D125" i="2"/>
  <c r="G125" i="2"/>
  <c r="H125" i="2"/>
  <c r="F125" i="2"/>
  <c r="AB125" i="2"/>
  <c r="AA125" i="2"/>
  <c r="Z125" i="2"/>
  <c r="R125" i="2"/>
  <c r="T125" i="2"/>
  <c r="S125" i="2"/>
  <c r="K125" i="2"/>
  <c r="L125" i="2"/>
  <c r="J125" i="2"/>
  <c r="V125" i="2"/>
  <c r="X125" i="2"/>
  <c r="W125" i="2"/>
  <c r="P126" i="2"/>
  <c r="N126" i="2"/>
  <c r="O126" i="2"/>
  <c r="P127" i="2" l="1"/>
  <c r="O127" i="2"/>
  <c r="N127" i="2"/>
  <c r="G126" i="2"/>
  <c r="H126" i="2"/>
  <c r="F126" i="2"/>
  <c r="C126" i="2"/>
  <c r="D126" i="2"/>
  <c r="B126" i="2"/>
  <c r="R126" i="2"/>
  <c r="T126" i="2"/>
  <c r="S126" i="2"/>
  <c r="X126" i="2"/>
  <c r="W126" i="2"/>
  <c r="V126" i="2"/>
  <c r="AB126" i="2"/>
  <c r="AA126" i="2"/>
  <c r="Z126" i="2"/>
  <c r="L126" i="2"/>
  <c r="J126" i="2"/>
  <c r="K126" i="2"/>
  <c r="AE126" i="2"/>
  <c r="AF126" i="2"/>
  <c r="AD126" i="2"/>
  <c r="AB127" i="2" l="1"/>
  <c r="Z127" i="2"/>
  <c r="AA127" i="2"/>
  <c r="AD127" i="2"/>
  <c r="AF127" i="2"/>
  <c r="AE127" i="2"/>
  <c r="W127" i="2"/>
  <c r="V127" i="2"/>
  <c r="X127" i="2"/>
  <c r="L127" i="2"/>
  <c r="J127" i="2"/>
  <c r="K127" i="2"/>
  <c r="D127" i="2"/>
  <c r="B127" i="2"/>
  <c r="C127" i="2"/>
  <c r="G127" i="2"/>
  <c r="F127" i="2"/>
  <c r="H127" i="2"/>
  <c r="R127" i="2"/>
  <c r="T127" i="2"/>
  <c r="S127" i="2"/>
  <c r="O128" i="2"/>
  <c r="N128" i="2"/>
  <c r="P128" i="2"/>
  <c r="B128" i="2" l="1"/>
  <c r="D128" i="2"/>
  <c r="C128" i="2"/>
  <c r="R128" i="2"/>
  <c r="T128" i="2"/>
  <c r="S128" i="2"/>
  <c r="N129" i="2"/>
  <c r="P129" i="2"/>
  <c r="O129" i="2"/>
  <c r="AD128" i="2"/>
  <c r="AF128" i="2"/>
  <c r="AE128" i="2"/>
  <c r="G128" i="2"/>
  <c r="H128" i="2"/>
  <c r="F128" i="2"/>
  <c r="J128" i="2"/>
  <c r="L128" i="2"/>
  <c r="K128" i="2"/>
  <c r="V128" i="2"/>
  <c r="W128" i="2"/>
  <c r="X128" i="2"/>
  <c r="AB128" i="2"/>
  <c r="AA128" i="2"/>
  <c r="Z128" i="2"/>
  <c r="X129" i="2" l="1"/>
  <c r="W129" i="2"/>
  <c r="V129" i="2"/>
  <c r="N130" i="2"/>
  <c r="P130" i="2"/>
  <c r="O130" i="2"/>
  <c r="AB129" i="2"/>
  <c r="Z129" i="2"/>
  <c r="AA129" i="2"/>
  <c r="R129" i="2"/>
  <c r="S129" i="2"/>
  <c r="T129" i="2"/>
  <c r="AF129" i="2"/>
  <c r="AE129" i="2"/>
  <c r="AD129" i="2"/>
  <c r="B129" i="2"/>
  <c r="D129" i="2"/>
  <c r="C129" i="2"/>
  <c r="G129" i="2"/>
  <c r="H129" i="2"/>
  <c r="F129" i="2"/>
  <c r="K129" i="2"/>
  <c r="J129" i="2"/>
  <c r="L129" i="2"/>
  <c r="AB130" i="2" l="1"/>
  <c r="AA130" i="2"/>
  <c r="Z130" i="2"/>
  <c r="L130" i="2"/>
  <c r="K130" i="2"/>
  <c r="J130" i="2"/>
  <c r="P131" i="2"/>
  <c r="O131" i="2"/>
  <c r="N131" i="2"/>
  <c r="G130" i="2"/>
  <c r="F130" i="2"/>
  <c r="H130" i="2"/>
  <c r="AE130" i="2"/>
  <c r="AF130" i="2"/>
  <c r="AD130" i="2"/>
  <c r="R130" i="2"/>
  <c r="S130" i="2"/>
  <c r="T130" i="2"/>
  <c r="D130" i="2"/>
  <c r="C130" i="2"/>
  <c r="B130" i="2"/>
  <c r="V130" i="2"/>
  <c r="X130" i="2"/>
  <c r="W130" i="2"/>
  <c r="W131" i="2" l="1"/>
  <c r="X131" i="2"/>
  <c r="V131" i="2"/>
  <c r="O132" i="2"/>
  <c r="P132" i="2"/>
  <c r="N132" i="2"/>
  <c r="K131" i="2"/>
  <c r="J131" i="2"/>
  <c r="L131" i="2"/>
  <c r="AE131" i="2"/>
  <c r="AD131" i="2"/>
  <c r="AF131" i="2"/>
  <c r="G131" i="2"/>
  <c r="H131" i="2"/>
  <c r="F131" i="2"/>
  <c r="C131" i="2"/>
  <c r="B131" i="2"/>
  <c r="D131" i="2"/>
  <c r="R131" i="2"/>
  <c r="T131" i="2"/>
  <c r="S131" i="2"/>
  <c r="AB131" i="2"/>
  <c r="AA131" i="2"/>
  <c r="Z131" i="2"/>
  <c r="AB132" i="2" l="1"/>
  <c r="AA132" i="2"/>
  <c r="Z132" i="2"/>
  <c r="R132" i="2"/>
  <c r="T132" i="2"/>
  <c r="S132" i="2"/>
  <c r="X132" i="2"/>
  <c r="V132" i="2"/>
  <c r="W132" i="2"/>
  <c r="G132" i="2"/>
  <c r="F132" i="2"/>
  <c r="H132" i="2"/>
  <c r="O133" i="2"/>
  <c r="P133" i="2"/>
  <c r="N133" i="2"/>
  <c r="AF132" i="2"/>
  <c r="AE132" i="2"/>
  <c r="AD132" i="2"/>
  <c r="C132" i="2"/>
  <c r="D132" i="2"/>
  <c r="B132" i="2"/>
  <c r="L132" i="2"/>
  <c r="K132" i="2"/>
  <c r="J132" i="2"/>
  <c r="W133" i="2" l="1"/>
  <c r="V133" i="2"/>
  <c r="X133" i="2"/>
  <c r="R133" i="2"/>
  <c r="T133" i="2"/>
  <c r="S133" i="2"/>
  <c r="AF133" i="2"/>
  <c r="AD133" i="2"/>
  <c r="AE133" i="2"/>
  <c r="N134" i="2"/>
  <c r="P134" i="2"/>
  <c r="O134" i="2"/>
  <c r="G133" i="2"/>
  <c r="H133" i="2"/>
  <c r="F133" i="2"/>
  <c r="J133" i="2"/>
  <c r="K133" i="2"/>
  <c r="L133" i="2"/>
  <c r="B133" i="2"/>
  <c r="C133" i="2"/>
  <c r="D133" i="2"/>
  <c r="AB133" i="2"/>
  <c r="AA133" i="2"/>
  <c r="Z133" i="2"/>
  <c r="G134" i="2" l="1"/>
  <c r="H134" i="2"/>
  <c r="F134" i="2"/>
  <c r="AB134" i="2"/>
  <c r="Z134" i="2"/>
  <c r="AA134" i="2"/>
  <c r="R134" i="2"/>
  <c r="S134" i="2"/>
  <c r="T134" i="2"/>
  <c r="X134" i="2"/>
  <c r="W134" i="2"/>
  <c r="V134" i="2"/>
  <c r="AF134" i="2"/>
  <c r="AE134" i="2"/>
  <c r="AD134" i="2"/>
  <c r="D134" i="2"/>
  <c r="C134" i="2"/>
  <c r="B134" i="2"/>
  <c r="P135" i="2"/>
  <c r="N135" i="2"/>
  <c r="O135" i="2"/>
  <c r="L134" i="2"/>
  <c r="K134" i="2"/>
  <c r="J134" i="2"/>
  <c r="D135" i="2" l="1"/>
  <c r="B135" i="2"/>
  <c r="C135" i="2"/>
  <c r="L135" i="2"/>
  <c r="J135" i="2"/>
  <c r="K135" i="2"/>
  <c r="AD135" i="2"/>
  <c r="AF135" i="2"/>
  <c r="AE135" i="2"/>
  <c r="AB135" i="2"/>
  <c r="AA135" i="2"/>
  <c r="Z135" i="2"/>
  <c r="P136" i="2"/>
  <c r="O136" i="2"/>
  <c r="N136" i="2"/>
  <c r="V135" i="2"/>
  <c r="W135" i="2"/>
  <c r="X135" i="2"/>
  <c r="G135" i="2"/>
  <c r="H135" i="2"/>
  <c r="F135" i="2"/>
  <c r="R135" i="2"/>
  <c r="T135" i="2"/>
  <c r="S135" i="2"/>
  <c r="AE136" i="2" l="1"/>
  <c r="AF136" i="2"/>
  <c r="AD136" i="2"/>
  <c r="N137" i="2"/>
  <c r="P137" i="2"/>
  <c r="O137" i="2"/>
  <c r="G136" i="2"/>
  <c r="H136" i="2"/>
  <c r="F136" i="2"/>
  <c r="AB136" i="2"/>
  <c r="AA136" i="2"/>
  <c r="Z136" i="2"/>
  <c r="R136" i="2"/>
  <c r="S136" i="2"/>
  <c r="T136" i="2"/>
  <c r="J136" i="2"/>
  <c r="K136" i="2"/>
  <c r="L136" i="2"/>
  <c r="V136" i="2"/>
  <c r="X136" i="2"/>
  <c r="W136" i="2"/>
  <c r="C136" i="2"/>
  <c r="D136" i="2"/>
  <c r="B136" i="2"/>
  <c r="R137" i="2" l="1"/>
  <c r="T137" i="2"/>
  <c r="S137" i="2"/>
  <c r="G137" i="2"/>
  <c r="F137" i="2"/>
  <c r="H137" i="2"/>
  <c r="O138" i="2"/>
  <c r="N138" i="2"/>
  <c r="P138" i="2"/>
  <c r="L137" i="2"/>
  <c r="J137" i="2"/>
  <c r="K137" i="2"/>
  <c r="B137" i="2"/>
  <c r="D137" i="2"/>
  <c r="C137" i="2"/>
  <c r="W137" i="2"/>
  <c r="V137" i="2"/>
  <c r="X137" i="2"/>
  <c r="AB137" i="2"/>
  <c r="Z137" i="2"/>
  <c r="AA137" i="2"/>
  <c r="AE137" i="2"/>
  <c r="AF137" i="2"/>
  <c r="AD137" i="2"/>
  <c r="G138" i="2" l="1"/>
  <c r="F138" i="2"/>
  <c r="H138" i="2"/>
  <c r="B138" i="2"/>
  <c r="D138" i="2"/>
  <c r="C138" i="2"/>
  <c r="AB138" i="2"/>
  <c r="AA138" i="2"/>
  <c r="Z138" i="2"/>
  <c r="AE138" i="2"/>
  <c r="AD138" i="2"/>
  <c r="AF138" i="2"/>
  <c r="W138" i="2"/>
  <c r="X138" i="2"/>
  <c r="V138" i="2"/>
  <c r="R138" i="2"/>
  <c r="S138" i="2"/>
  <c r="T138" i="2"/>
  <c r="J138" i="2"/>
  <c r="K138" i="2"/>
  <c r="L138" i="2"/>
  <c r="O139" i="2"/>
  <c r="P139" i="2"/>
  <c r="N139" i="2"/>
  <c r="O140" i="2" l="1"/>
  <c r="N140" i="2"/>
  <c r="P140" i="2"/>
  <c r="D139" i="2"/>
  <c r="B139" i="2"/>
  <c r="C139" i="2"/>
  <c r="AB139" i="2"/>
  <c r="Z139" i="2"/>
  <c r="AA139" i="2"/>
  <c r="AF139" i="2"/>
  <c r="AD139" i="2"/>
  <c r="AE139" i="2"/>
  <c r="W139" i="2"/>
  <c r="V139" i="2"/>
  <c r="X139" i="2"/>
  <c r="K139" i="2"/>
  <c r="L139" i="2"/>
  <c r="J139" i="2"/>
  <c r="G139" i="2"/>
  <c r="H139" i="2"/>
  <c r="F139" i="2"/>
  <c r="R139" i="2"/>
  <c r="S139" i="2"/>
  <c r="T139" i="2"/>
  <c r="V140" i="2" l="1"/>
  <c r="X140" i="2"/>
  <c r="W140" i="2"/>
  <c r="AB140" i="2"/>
  <c r="AA140" i="2"/>
  <c r="Z140" i="2"/>
  <c r="R140" i="2"/>
  <c r="T140" i="2"/>
  <c r="S140" i="2"/>
  <c r="G140" i="2"/>
  <c r="H140" i="2"/>
  <c r="F140" i="2"/>
  <c r="C140" i="2"/>
  <c r="B140" i="2"/>
  <c r="D140" i="2"/>
  <c r="P141" i="2"/>
  <c r="O141" i="2"/>
  <c r="N141" i="2"/>
  <c r="AD140" i="2"/>
  <c r="AF140" i="2"/>
  <c r="AE140" i="2"/>
  <c r="K140" i="2"/>
  <c r="J140" i="2"/>
  <c r="L140" i="2"/>
  <c r="N142" i="2" l="1"/>
  <c r="O142" i="2"/>
  <c r="P142" i="2"/>
  <c r="C141" i="2"/>
  <c r="D141" i="2"/>
  <c r="B141" i="2"/>
  <c r="R141" i="2"/>
  <c r="T141" i="2"/>
  <c r="S141" i="2"/>
  <c r="K141" i="2"/>
  <c r="J141" i="2"/>
  <c r="L141" i="2"/>
  <c r="AF141" i="2"/>
  <c r="AE141" i="2"/>
  <c r="AD141" i="2"/>
  <c r="AB141" i="2"/>
  <c r="Z141" i="2"/>
  <c r="AA141" i="2"/>
  <c r="G141" i="2"/>
  <c r="H141" i="2"/>
  <c r="F141" i="2"/>
  <c r="X141" i="2"/>
  <c r="V141" i="2"/>
  <c r="W141" i="2"/>
  <c r="X142" i="2" l="1"/>
  <c r="W142" i="2"/>
  <c r="V142" i="2"/>
  <c r="R142" i="2"/>
  <c r="T142" i="2"/>
  <c r="S142" i="2"/>
  <c r="D142" i="2"/>
  <c r="C142" i="2"/>
  <c r="B142" i="2"/>
  <c r="AE142" i="2"/>
  <c r="AF142" i="2"/>
  <c r="AD142" i="2"/>
  <c r="L142" i="2"/>
  <c r="K142" i="2"/>
  <c r="J142" i="2"/>
  <c r="AB142" i="2"/>
  <c r="AA142" i="2"/>
  <c r="Z142" i="2"/>
  <c r="G142" i="2"/>
  <c r="F142" i="2"/>
  <c r="H142" i="2"/>
  <c r="P143" i="2"/>
  <c r="O143" i="2"/>
  <c r="N143" i="2"/>
  <c r="P144" i="2" l="1"/>
  <c r="O144" i="2"/>
  <c r="N144" i="2"/>
  <c r="D143" i="2"/>
  <c r="B143" i="2"/>
  <c r="C143" i="2"/>
  <c r="G143" i="2"/>
  <c r="H143" i="2"/>
  <c r="F143" i="2"/>
  <c r="AB143" i="2"/>
  <c r="AA143" i="2"/>
  <c r="Z143" i="2"/>
  <c r="R143" i="2"/>
  <c r="S143" i="2"/>
  <c r="T143" i="2"/>
  <c r="J143" i="2"/>
  <c r="L143" i="2"/>
  <c r="K143" i="2"/>
  <c r="AD143" i="2"/>
  <c r="AE143" i="2"/>
  <c r="AF143" i="2"/>
  <c r="W143" i="2"/>
  <c r="V143" i="2"/>
  <c r="X143" i="2"/>
  <c r="R144" i="2" l="1"/>
  <c r="S144" i="2"/>
  <c r="T144" i="2"/>
  <c r="AF144" i="2"/>
  <c r="AE144" i="2"/>
  <c r="AD144" i="2"/>
  <c r="V144" i="2"/>
  <c r="W144" i="2"/>
  <c r="X144" i="2"/>
  <c r="D144" i="2"/>
  <c r="C144" i="2"/>
  <c r="B144" i="2"/>
  <c r="AB144" i="2"/>
  <c r="Z144" i="2"/>
  <c r="AA144" i="2"/>
  <c r="G144" i="2"/>
  <c r="H144" i="2"/>
  <c r="F144" i="2"/>
  <c r="J144" i="2"/>
  <c r="L144" i="2"/>
  <c r="K144" i="2"/>
  <c r="N145" i="2"/>
  <c r="O145" i="2"/>
  <c r="P145" i="2"/>
  <c r="P146" i="2" l="1"/>
  <c r="N146" i="2"/>
  <c r="O146" i="2"/>
  <c r="AB145" i="2"/>
  <c r="Z145" i="2"/>
  <c r="AA145" i="2"/>
  <c r="J145" i="2"/>
  <c r="L145" i="2"/>
  <c r="K145" i="2"/>
  <c r="AD145" i="2"/>
  <c r="AE145" i="2"/>
  <c r="AF145" i="2"/>
  <c r="R145" i="2"/>
  <c r="T145" i="2"/>
  <c r="S145" i="2"/>
  <c r="B145" i="2"/>
  <c r="D145" i="2"/>
  <c r="C145" i="2"/>
  <c r="G145" i="2"/>
  <c r="H145" i="2"/>
  <c r="F145" i="2"/>
  <c r="V145" i="2"/>
  <c r="X145" i="2"/>
  <c r="W145" i="2"/>
  <c r="X146" i="2" l="1"/>
  <c r="W146" i="2"/>
  <c r="V146" i="2"/>
  <c r="K146" i="2"/>
  <c r="J146" i="2"/>
  <c r="L146" i="2"/>
  <c r="R146" i="2"/>
  <c r="S146" i="2"/>
  <c r="T146" i="2"/>
  <c r="G146" i="2"/>
  <c r="F146" i="2"/>
  <c r="H146" i="2"/>
  <c r="AB146" i="2"/>
  <c r="AA146" i="2"/>
  <c r="Z146" i="2"/>
  <c r="AE146" i="2"/>
  <c r="AF146" i="2"/>
  <c r="AD146" i="2"/>
  <c r="C146" i="2"/>
  <c r="D146" i="2"/>
  <c r="B146" i="2"/>
  <c r="N147" i="2"/>
  <c r="P147" i="2"/>
  <c r="O147" i="2"/>
  <c r="O148" i="2" l="1"/>
  <c r="P148" i="2"/>
  <c r="N148" i="2"/>
  <c r="K147" i="2"/>
  <c r="L147" i="2"/>
  <c r="J147" i="2"/>
  <c r="G147" i="2"/>
  <c r="F147" i="2"/>
  <c r="H147" i="2"/>
  <c r="AB147" i="2"/>
  <c r="AA147" i="2"/>
  <c r="Z147" i="2"/>
  <c r="B147" i="2"/>
  <c r="D147" i="2"/>
  <c r="C147" i="2"/>
  <c r="AF147" i="2"/>
  <c r="AD147" i="2"/>
  <c r="AE147" i="2"/>
  <c r="R147" i="2"/>
  <c r="T147" i="2"/>
  <c r="S147" i="2"/>
  <c r="W147" i="2"/>
  <c r="V147" i="2"/>
  <c r="X147" i="2"/>
  <c r="W148" i="2" l="1"/>
  <c r="X148" i="2"/>
  <c r="V148" i="2"/>
  <c r="R148" i="2"/>
  <c r="S148" i="2"/>
  <c r="T148" i="2"/>
  <c r="AB148" i="2"/>
  <c r="AA148" i="2"/>
  <c r="Z148" i="2"/>
  <c r="AE148" i="2"/>
  <c r="AF148" i="2"/>
  <c r="AD148" i="2"/>
  <c r="C148" i="2"/>
  <c r="B148" i="2"/>
  <c r="D148" i="2"/>
  <c r="J148" i="2"/>
  <c r="K148" i="2"/>
  <c r="L148" i="2"/>
  <c r="P149" i="2"/>
  <c r="O149" i="2"/>
  <c r="N149" i="2"/>
  <c r="G148" i="2"/>
  <c r="F148" i="2"/>
  <c r="H148" i="2"/>
  <c r="G149" i="2" l="1"/>
  <c r="H149" i="2"/>
  <c r="F149" i="2"/>
  <c r="D149" i="2"/>
  <c r="B149" i="2"/>
  <c r="C149" i="2"/>
  <c r="L149" i="2"/>
  <c r="K149" i="2"/>
  <c r="J149" i="2"/>
  <c r="AB149" i="2"/>
  <c r="Z149" i="2"/>
  <c r="AA149" i="2"/>
  <c r="R149" i="2"/>
  <c r="T149" i="2"/>
  <c r="S149" i="2"/>
  <c r="O150" i="2"/>
  <c r="P150" i="2"/>
  <c r="N150" i="2"/>
  <c r="AF149" i="2"/>
  <c r="AD149" i="2"/>
  <c r="AE149" i="2"/>
  <c r="V149" i="2"/>
  <c r="X149" i="2"/>
  <c r="W149" i="2"/>
  <c r="L150" i="2" l="1"/>
  <c r="J150" i="2"/>
  <c r="K150" i="2"/>
  <c r="B150" i="2"/>
  <c r="D150" i="2"/>
  <c r="C150" i="2"/>
  <c r="X150" i="2"/>
  <c r="V150" i="2"/>
  <c r="W150" i="2"/>
  <c r="R150" i="2"/>
  <c r="S150" i="2"/>
  <c r="T150" i="2"/>
  <c r="AB150" i="2"/>
  <c r="AA150" i="2"/>
  <c r="Z150" i="2"/>
  <c r="G150" i="2"/>
  <c r="H150" i="2"/>
  <c r="F150" i="2"/>
  <c r="AD150" i="2"/>
  <c r="AE150" i="2"/>
  <c r="AF150" i="2"/>
  <c r="P151" i="2"/>
  <c r="O151" i="2"/>
  <c r="N151" i="2"/>
  <c r="AD151" i="2" l="1"/>
  <c r="AF151" i="2"/>
  <c r="AE151" i="2"/>
  <c r="X151" i="2"/>
  <c r="V151" i="2"/>
  <c r="W151" i="2"/>
  <c r="N152" i="2"/>
  <c r="P152" i="2"/>
  <c r="O152" i="2"/>
  <c r="AB151" i="2"/>
  <c r="AA151" i="2"/>
  <c r="Z151" i="2"/>
  <c r="D151" i="2"/>
  <c r="C151" i="2"/>
  <c r="B151" i="2"/>
  <c r="R151" i="2"/>
  <c r="S151" i="2"/>
  <c r="T151" i="2"/>
  <c r="G151" i="2"/>
  <c r="H151" i="2"/>
  <c r="F151" i="2"/>
  <c r="K151" i="2"/>
  <c r="L151" i="2"/>
  <c r="J151" i="2"/>
  <c r="N153" i="2" l="1"/>
  <c r="P153" i="2"/>
  <c r="O153" i="2"/>
  <c r="AE152" i="2"/>
  <c r="AD152" i="2"/>
  <c r="AF152" i="2"/>
  <c r="J152" i="2"/>
  <c r="K152" i="2"/>
  <c r="L152" i="2"/>
  <c r="D152" i="2"/>
  <c r="C152" i="2"/>
  <c r="B152" i="2"/>
  <c r="G152" i="2"/>
  <c r="F152" i="2"/>
  <c r="H152" i="2"/>
  <c r="V152" i="2"/>
  <c r="X152" i="2"/>
  <c r="W152" i="2"/>
  <c r="R152" i="2"/>
  <c r="T152" i="2"/>
  <c r="S152" i="2"/>
  <c r="AB152" i="2"/>
  <c r="AA152" i="2"/>
  <c r="Z152" i="2"/>
  <c r="G153" i="2" l="1"/>
  <c r="F153" i="2"/>
  <c r="H153" i="2"/>
  <c r="R153" i="2"/>
  <c r="T153" i="2"/>
  <c r="S153" i="2"/>
  <c r="P154" i="2"/>
  <c r="O154" i="2"/>
  <c r="N154" i="2"/>
  <c r="AB153" i="2"/>
  <c r="Z153" i="2"/>
  <c r="AA153" i="2"/>
  <c r="AE153" i="2"/>
  <c r="AF153" i="2"/>
  <c r="AD153" i="2"/>
  <c r="B153" i="2"/>
  <c r="C153" i="2"/>
  <c r="D153" i="2"/>
  <c r="W153" i="2"/>
  <c r="X153" i="2"/>
  <c r="V153" i="2"/>
  <c r="J153" i="2"/>
  <c r="L153" i="2"/>
  <c r="K153" i="2"/>
  <c r="O155" i="2" l="1"/>
  <c r="P155" i="2"/>
  <c r="N155" i="2"/>
  <c r="L154" i="2"/>
  <c r="J154" i="2"/>
  <c r="K154" i="2"/>
  <c r="X154" i="2"/>
  <c r="W154" i="2"/>
  <c r="V154" i="2"/>
  <c r="AB154" i="2"/>
  <c r="Z154" i="2"/>
  <c r="AA154" i="2"/>
  <c r="AE154" i="2"/>
  <c r="AD154" i="2"/>
  <c r="AF154" i="2"/>
  <c r="R154" i="2"/>
  <c r="S154" i="2"/>
  <c r="T154" i="2"/>
  <c r="G154" i="2"/>
  <c r="F154" i="2"/>
  <c r="H154" i="2"/>
  <c r="D154" i="2"/>
  <c r="C154" i="2"/>
  <c r="B154" i="2"/>
  <c r="B155" i="2" l="1"/>
  <c r="D155" i="2"/>
  <c r="C155" i="2"/>
  <c r="W155" i="2"/>
  <c r="V155" i="2"/>
  <c r="X155" i="2"/>
  <c r="G155" i="2"/>
  <c r="H155" i="2"/>
  <c r="F155" i="2"/>
  <c r="R155" i="2"/>
  <c r="S155" i="2"/>
  <c r="T155" i="2"/>
  <c r="AD155" i="2"/>
  <c r="AF155" i="2"/>
  <c r="AE155" i="2"/>
  <c r="K155" i="2"/>
  <c r="L155" i="2"/>
  <c r="J155" i="2"/>
  <c r="AB155" i="2"/>
  <c r="AA155" i="2"/>
  <c r="Z155" i="2"/>
  <c r="O156" i="2"/>
  <c r="P156" i="2"/>
  <c r="N156" i="2"/>
  <c r="N157" i="2" l="1"/>
  <c r="O157" i="2"/>
  <c r="P157" i="2"/>
  <c r="AF156" i="2"/>
  <c r="AD156" i="2"/>
  <c r="AE156" i="2"/>
  <c r="C156" i="2"/>
  <c r="D156" i="2"/>
  <c r="B156" i="2"/>
  <c r="G156" i="2"/>
  <c r="H156" i="2"/>
  <c r="F156" i="2"/>
  <c r="X156" i="2"/>
  <c r="W156" i="2"/>
  <c r="V156" i="2"/>
  <c r="R156" i="2"/>
  <c r="S156" i="2"/>
  <c r="T156" i="2"/>
  <c r="AB156" i="2"/>
  <c r="AA156" i="2"/>
  <c r="Z156" i="2"/>
  <c r="K156" i="2"/>
  <c r="J156" i="2"/>
  <c r="L156" i="2"/>
  <c r="AB157" i="2" l="1"/>
  <c r="AA157" i="2"/>
  <c r="Z157" i="2"/>
  <c r="L157" i="2"/>
  <c r="K157" i="2"/>
  <c r="J157" i="2"/>
  <c r="D157" i="2"/>
  <c r="C157" i="2"/>
  <c r="B157" i="2"/>
  <c r="V157" i="2"/>
  <c r="X157" i="2"/>
  <c r="W157" i="2"/>
  <c r="AF157" i="2"/>
  <c r="AE157" i="2"/>
  <c r="AD157" i="2"/>
  <c r="G157" i="2"/>
  <c r="H157" i="2"/>
  <c r="F157" i="2"/>
  <c r="P158" i="2"/>
  <c r="O158" i="2"/>
  <c r="N158" i="2"/>
  <c r="R157" i="2"/>
  <c r="T157" i="2"/>
  <c r="S157" i="2"/>
  <c r="C158" i="2" l="1"/>
  <c r="B158" i="2"/>
  <c r="D158" i="2"/>
  <c r="R158" i="2"/>
  <c r="T158" i="2"/>
  <c r="S158" i="2"/>
  <c r="AE158" i="2"/>
  <c r="AD158" i="2"/>
  <c r="AF158" i="2"/>
  <c r="P159" i="2"/>
  <c r="O159" i="2"/>
  <c r="O162" i="2" s="1"/>
  <c r="N159" i="2"/>
  <c r="L158" i="2"/>
  <c r="J158" i="2"/>
  <c r="K158" i="2"/>
  <c r="X158" i="2"/>
  <c r="W158" i="2"/>
  <c r="V158" i="2"/>
  <c r="G158" i="2"/>
  <c r="H158" i="2"/>
  <c r="F158" i="2"/>
  <c r="AB158" i="2"/>
  <c r="AA158" i="2"/>
  <c r="Z158" i="2"/>
  <c r="R159" i="2" l="1"/>
  <c r="T159" i="2"/>
  <c r="S159" i="2"/>
  <c r="S162" i="2" s="1"/>
  <c r="X159" i="2"/>
  <c r="V159" i="2"/>
  <c r="W159" i="2"/>
  <c r="W162" i="2" s="1"/>
  <c r="K201" i="3" s="1"/>
  <c r="D159" i="2"/>
  <c r="C159" i="2"/>
  <c r="C162" i="2" s="1"/>
  <c r="B159" i="2"/>
  <c r="AB159" i="2"/>
  <c r="Z159" i="2"/>
  <c r="AA159" i="2"/>
  <c r="AA162" i="2" s="1"/>
  <c r="L159" i="2"/>
  <c r="K159" i="2"/>
  <c r="K162" i="2" s="1"/>
  <c r="K198" i="3" s="1"/>
  <c r="J159" i="2"/>
  <c r="G159" i="2"/>
  <c r="G162" i="2" s="1"/>
  <c r="K197" i="3" s="1"/>
  <c r="F159" i="2"/>
  <c r="H159" i="2"/>
  <c r="AD159" i="2"/>
  <c r="AF159" i="2"/>
  <c r="AE159" i="2"/>
  <c r="AE162" i="2" s="1"/>
  <c r="K199" i="3"/>
  <c r="K200" i="3"/>
  <c r="K196" i="3" l="1"/>
  <c r="K304" i="3"/>
  <c r="K661" i="3"/>
  <c r="K85" i="3"/>
  <c r="K445" i="3"/>
  <c r="K745" i="3"/>
  <c r="K727" i="3"/>
  <c r="K308" i="3"/>
  <c r="K385" i="3"/>
  <c r="K325" i="3"/>
  <c r="K665" i="3"/>
  <c r="K648" i="3"/>
  <c r="K272" i="3"/>
  <c r="K580" i="3"/>
  <c r="K428" i="3"/>
  <c r="K314" i="3"/>
  <c r="K438" i="3"/>
  <c r="K401" i="3"/>
  <c r="K77" i="3"/>
  <c r="K516" i="3"/>
  <c r="K487" i="3"/>
  <c r="K329" i="3"/>
  <c r="K721" i="3"/>
  <c r="K240" i="3"/>
  <c r="K140" i="3"/>
  <c r="K587" i="3"/>
  <c r="K653" i="3"/>
  <c r="K795" i="3"/>
  <c r="K394" i="3"/>
  <c r="K135" i="3"/>
  <c r="K800" i="3"/>
  <c r="K756" i="3"/>
  <c r="K317" i="3"/>
  <c r="K702" i="3"/>
  <c r="K813" i="3"/>
  <c r="K556" i="3"/>
  <c r="K323" i="3"/>
  <c r="K634" i="3"/>
  <c r="K679" i="3"/>
  <c r="K635" i="3"/>
  <c r="K354" i="3"/>
  <c r="K575" i="3"/>
  <c r="K105" i="3"/>
  <c r="K473" i="3"/>
  <c r="K244" i="3"/>
  <c r="K153" i="3"/>
  <c r="K4" i="3"/>
  <c r="K728" i="3"/>
  <c r="K426" i="3"/>
  <c r="K682" i="3"/>
  <c r="K539" i="3"/>
  <c r="K391" i="3"/>
  <c r="K555" i="3"/>
  <c r="K586" i="3"/>
  <c r="K841" i="3"/>
  <c r="K667" i="3"/>
  <c r="K22" i="3"/>
  <c r="K208" i="3"/>
  <c r="K250" i="3"/>
  <c r="K300" i="3"/>
  <c r="K238" i="3"/>
  <c r="K546" i="3"/>
  <c r="K30" i="3"/>
  <c r="K144" i="3"/>
  <c r="K733" i="3"/>
  <c r="K102" i="3"/>
  <c r="K177" i="3"/>
  <c r="K827" i="3"/>
  <c r="K825" i="3"/>
  <c r="K231" i="3"/>
  <c r="K383" i="3"/>
  <c r="K301" i="3"/>
  <c r="K486" i="3"/>
  <c r="K657" i="3"/>
  <c r="K398" i="3"/>
  <c r="K282" i="3"/>
  <c r="K350" i="3"/>
  <c r="K572" i="3"/>
  <c r="K699" i="3"/>
  <c r="K842" i="3"/>
  <c r="K670" i="3"/>
  <c r="K619" i="3"/>
  <c r="K833" i="3"/>
  <c r="K241" i="3"/>
  <c r="K98" i="3"/>
  <c r="K780" i="3"/>
  <c r="K53" i="3"/>
  <c r="K306" i="3"/>
  <c r="K649" i="3"/>
  <c r="K746" i="3"/>
  <c r="K148" i="3"/>
  <c r="K205" i="3"/>
  <c r="K737" i="3"/>
  <c r="K769" i="3"/>
  <c r="K672" i="3"/>
  <c r="K554" i="3"/>
  <c r="K633" i="3"/>
  <c r="K561" i="3"/>
  <c r="K189" i="3"/>
  <c r="K70" i="3"/>
  <c r="K166" i="3"/>
  <c r="K303" i="3"/>
  <c r="K431" i="3"/>
  <c r="K296" i="3"/>
  <c r="K559" i="3"/>
  <c r="K597" i="3"/>
  <c r="K637" i="3"/>
  <c r="K711" i="3"/>
  <c r="K697" i="3"/>
  <c r="K811" i="3"/>
  <c r="K409" i="3"/>
  <c r="K287" i="3"/>
  <c r="K365" i="3"/>
  <c r="K80" i="3"/>
  <c r="K284" i="3"/>
  <c r="K518" i="3"/>
  <c r="K399" i="3"/>
  <c r="K471" i="3"/>
  <c r="K10" i="3"/>
  <c r="K744" i="3"/>
  <c r="K759" i="3"/>
  <c r="K203" i="3"/>
  <c r="K134" i="3"/>
  <c r="K267" i="3"/>
  <c r="K447" i="3"/>
  <c r="K782" i="3"/>
  <c r="K500" i="3"/>
  <c r="K298" i="3"/>
  <c r="K171" i="3"/>
  <c r="K723" i="3"/>
  <c r="K755" i="3"/>
  <c r="K194" i="3"/>
  <c r="K675" i="3"/>
  <c r="K511" i="3"/>
  <c r="K269" i="3"/>
  <c r="K503" i="3"/>
  <c r="K19" i="3"/>
  <c r="K703" i="3"/>
  <c r="K223" i="3"/>
  <c r="K9" i="3"/>
  <c r="K732" i="3"/>
  <c r="K107" i="3"/>
  <c r="K739" i="3"/>
  <c r="K622" i="3"/>
  <c r="K621" i="3"/>
  <c r="K332" i="3"/>
  <c r="K232" i="3"/>
  <c r="K673" i="3"/>
  <c r="K543" i="3"/>
  <c r="K497" i="3"/>
  <c r="K202" i="3"/>
  <c r="K815" i="3"/>
  <c r="K707" i="3"/>
  <c r="K821" i="3"/>
  <c r="K614" i="3"/>
  <c r="K129" i="3"/>
  <c r="K656" i="3"/>
  <c r="K83" i="3"/>
  <c r="K716" i="3"/>
  <c r="K362" i="3"/>
  <c r="K493" i="3"/>
  <c r="K213" i="3"/>
  <c r="K607" i="3"/>
  <c r="K434" i="3"/>
  <c r="K453" i="3"/>
  <c r="K742" i="3"/>
  <c r="K26" i="3"/>
  <c r="K843" i="3"/>
  <c r="K761" i="3"/>
  <c r="K68" i="3"/>
  <c r="K382" i="3"/>
  <c r="K464" i="3"/>
  <c r="K801" i="3"/>
  <c r="K829" i="3"/>
  <c r="K71" i="3"/>
  <c r="K59" i="3"/>
  <c r="K119" i="3"/>
  <c r="K481" i="3"/>
  <c r="K715" i="3"/>
  <c r="K405" i="3"/>
  <c r="K677" i="3"/>
  <c r="K576" i="3"/>
  <c r="K624" i="3"/>
  <c r="K639" i="3"/>
  <c r="K763" i="3"/>
  <c r="K220" i="3"/>
  <c r="K662" i="3"/>
  <c r="K663" i="3"/>
  <c r="K494" i="3"/>
  <c r="K524" i="3"/>
  <c r="K489" i="3"/>
  <c r="K710" i="3"/>
  <c r="K373" i="3"/>
  <c r="K120" i="3"/>
  <c r="K433" i="3"/>
  <c r="K25" i="3"/>
  <c r="K627" i="3"/>
  <c r="K277" i="3"/>
  <c r="K161" i="3"/>
  <c r="K117" i="3"/>
  <c r="K64" i="3"/>
  <c r="K767" i="3"/>
  <c r="K132" i="3"/>
  <c r="K337" i="3"/>
  <c r="K141" i="3"/>
  <c r="K579" i="3"/>
  <c r="K513" i="3"/>
  <c r="K734" i="3"/>
  <c r="K425" i="3"/>
  <c r="K181" i="3"/>
  <c r="K281" i="3"/>
  <c r="K293" i="3"/>
  <c r="K712" i="3"/>
  <c r="K824" i="3"/>
  <c r="K95" i="3"/>
  <c r="K106" i="3"/>
  <c r="K40" i="3"/>
  <c r="K27" i="3"/>
  <c r="K339" i="3"/>
  <c r="K583" i="3"/>
  <c r="K772" i="3"/>
  <c r="K292" i="3"/>
  <c r="K92" i="3"/>
  <c r="K159" i="3"/>
  <c r="K593" i="3"/>
  <c r="K544" i="3"/>
  <c r="K93" i="3"/>
  <c r="K137" i="3"/>
  <c r="K452" i="3"/>
  <c r="K444" i="3"/>
  <c r="K29" i="3"/>
  <c r="K750" i="3"/>
  <c r="K623" i="3"/>
  <c r="K482" i="3"/>
  <c r="K270" i="3"/>
  <c r="K299" i="3"/>
  <c r="K187" i="3"/>
  <c r="K643" i="3"/>
  <c r="K645" i="3"/>
  <c r="K91" i="3"/>
  <c r="K276" i="3"/>
  <c r="K429" i="3"/>
  <c r="K255" i="3"/>
  <c r="K164" i="3"/>
  <c r="K828" i="3"/>
  <c r="K747" i="3"/>
  <c r="K758" i="3"/>
  <c r="K31" i="3"/>
  <c r="K295" i="3"/>
  <c r="K492" i="3"/>
  <c r="K193" i="3"/>
  <c r="K538" i="3"/>
  <c r="K844" i="3"/>
  <c r="K309" i="3"/>
  <c r="K834" i="3"/>
  <c r="K773" i="3"/>
  <c r="K588" i="3"/>
  <c r="K377" i="3"/>
  <c r="K147" i="3"/>
  <c r="K36" i="3"/>
  <c r="K72" i="3"/>
  <c r="K557" i="3"/>
  <c r="K585" i="3"/>
  <c r="K152" i="3"/>
  <c r="K729" i="3"/>
  <c r="K331" i="3"/>
  <c r="K353" i="3"/>
  <c r="K695" i="3"/>
  <c r="K45" i="3"/>
  <c r="K157" i="3"/>
  <c r="K549" i="3"/>
  <c r="K108" i="3"/>
  <c r="K638" i="3"/>
  <c r="K234" i="3"/>
  <c r="K122" i="3"/>
  <c r="K527" i="3"/>
  <c r="K508" i="3"/>
  <c r="K359" i="3"/>
  <c r="K315" i="3"/>
  <c r="K218" i="3"/>
  <c r="K38" i="3"/>
  <c r="K195" i="3"/>
  <c r="K463" i="3"/>
  <c r="K380" i="3"/>
  <c r="K97" i="3"/>
  <c r="K207" i="3"/>
  <c r="K251" i="3"/>
  <c r="K280" i="3"/>
  <c r="K49" i="3"/>
  <c r="K632" i="3"/>
  <c r="K237" i="3"/>
  <c r="K179" i="3"/>
  <c r="K784" i="3"/>
  <c r="K361" i="3"/>
  <c r="K396" i="3"/>
  <c r="K766" i="3"/>
  <c r="K46" i="3"/>
  <c r="K770" i="3"/>
  <c r="K184" i="3"/>
  <c r="K264" i="3"/>
  <c r="K591" i="3"/>
  <c r="K341" i="3"/>
  <c r="K344" i="3"/>
  <c r="K104" i="3"/>
  <c r="K338" i="3"/>
  <c r="K278" i="3"/>
  <c r="K617" i="3"/>
  <c r="K57" i="3"/>
  <c r="K804" i="3"/>
  <c r="K440" i="3"/>
  <c r="K599" i="3"/>
  <c r="K641" i="3"/>
  <c r="K496" i="3"/>
  <c r="K275" i="3"/>
  <c r="K114" i="3"/>
  <c r="K126" i="3"/>
  <c r="K256" i="3"/>
  <c r="K154" i="3"/>
  <c r="K793" i="3"/>
  <c r="K528" i="3"/>
  <c r="K210" i="3"/>
  <c r="K570" i="3"/>
  <c r="K150" i="3"/>
  <c r="K328" i="3"/>
  <c r="K12" i="3"/>
  <c r="K451" i="3"/>
  <c r="K687" i="3"/>
  <c r="K629" i="3"/>
  <c r="K731" i="3"/>
  <c r="K708" i="3"/>
  <c r="K551" i="3"/>
  <c r="K247" i="3"/>
  <c r="K6" i="3"/>
  <c r="K170" i="3"/>
  <c r="K530" i="3"/>
  <c r="K5" i="3"/>
  <c r="K330" i="3"/>
  <c r="K420" i="3"/>
  <c r="K514" i="3"/>
  <c r="K14" i="3"/>
  <c r="K82" i="3"/>
  <c r="K571" i="3"/>
  <c r="K118" i="3"/>
  <c r="K419" i="3"/>
  <c r="K286" i="3"/>
  <c r="K724" i="3"/>
  <c r="K415" i="3"/>
  <c r="K718" i="3"/>
  <c r="K248" i="3"/>
  <c r="K352" i="3"/>
  <c r="K443" i="3"/>
  <c r="K686" i="3"/>
  <c r="K706" i="3"/>
  <c r="K552" i="3"/>
  <c r="K406" i="3"/>
  <c r="K63" i="3"/>
  <c r="K243" i="3"/>
  <c r="K186" i="3"/>
  <c r="K133" i="3"/>
  <c r="K336" i="3"/>
  <c r="K55" i="3"/>
  <c r="K33" i="3"/>
  <c r="K611" i="3"/>
  <c r="K818" i="3"/>
  <c r="K125" i="3"/>
  <c r="K606" i="3"/>
  <c r="K156" i="3"/>
  <c r="K131" i="3"/>
  <c r="K173" i="3"/>
  <c r="K130" i="3"/>
  <c r="K408" i="3"/>
  <c r="K457" i="3"/>
  <c r="K41" i="3"/>
  <c r="K400" i="3"/>
  <c r="K215" i="3"/>
  <c r="K696" i="3"/>
  <c r="K491" i="3"/>
  <c r="K786" i="3"/>
  <c r="K115" i="3"/>
  <c r="K517" i="3"/>
  <c r="K725" i="3"/>
  <c r="K283" i="3"/>
  <c r="K367" i="3"/>
  <c r="K529" i="3"/>
  <c r="K468" i="3"/>
  <c r="K436" i="3"/>
  <c r="K535" i="3"/>
  <c r="K713" i="3"/>
  <c r="K816" i="3"/>
  <c r="K752" i="3"/>
  <c r="K418" i="3"/>
  <c r="K631" i="3"/>
  <c r="K454" i="3"/>
  <c r="K504" i="3"/>
  <c r="K242" i="3"/>
  <c r="K39" i="3"/>
  <c r="K589" i="3"/>
  <c r="K652" i="3"/>
  <c r="K363" i="3"/>
  <c r="K666" i="3"/>
  <c r="K74" i="3"/>
  <c r="K113" i="3"/>
  <c r="K343" i="3"/>
  <c r="K835" i="3"/>
  <c r="K467" i="3"/>
  <c r="K505" i="3"/>
  <c r="K778" i="3"/>
  <c r="K636" i="3"/>
  <c r="K413" i="3"/>
  <c r="K206" i="3"/>
  <c r="K644" i="3"/>
  <c r="K56" i="3"/>
  <c r="K149" i="3"/>
  <c r="K333" i="3"/>
  <c r="K808" i="3"/>
  <c r="K462" i="3"/>
  <c r="K573" i="3"/>
  <c r="K550" i="3"/>
  <c r="K371" i="3"/>
  <c r="K225" i="3"/>
  <c r="K809" i="3"/>
  <c r="K99" i="3"/>
  <c r="K807" i="3"/>
  <c r="K826" i="3"/>
  <c r="K646" i="3"/>
  <c r="K96" i="3"/>
  <c r="K376" i="3"/>
  <c r="K788" i="3"/>
  <c r="K765" i="3"/>
  <c r="K479" i="3"/>
  <c r="K819" i="3"/>
  <c r="K802" i="3"/>
  <c r="K498" i="3"/>
  <c r="K630" i="3"/>
  <c r="K127" i="3"/>
  <c r="K381" i="3"/>
  <c r="K230" i="3"/>
  <c r="K372" i="3"/>
  <c r="K704" i="3"/>
  <c r="K312" i="3"/>
  <c r="K288" i="3"/>
  <c r="K261" i="3"/>
  <c r="K51" i="3"/>
  <c r="K42" i="3"/>
  <c r="K676" i="3"/>
  <c r="K222" i="3"/>
  <c r="K442" i="3"/>
  <c r="K560" i="3"/>
  <c r="K798" i="3"/>
  <c r="K690" i="3"/>
  <c r="K525" i="3"/>
  <c r="K393" i="3"/>
  <c r="K600" i="3"/>
  <c r="K320" i="3"/>
  <c r="K172" i="3"/>
  <c r="K262" i="3"/>
  <c r="K257" i="3"/>
  <c r="K17" i="3"/>
  <c r="K523" i="3"/>
  <c r="K151" i="3"/>
  <c r="K403" i="3"/>
  <c r="K488" i="3"/>
  <c r="K566" i="3"/>
  <c r="K520" i="3"/>
  <c r="K797" i="3"/>
  <c r="K321" i="3"/>
  <c r="K143" i="3"/>
  <c r="K564" i="3"/>
  <c r="K139" i="3"/>
  <c r="K422" i="3"/>
  <c r="K379" i="3"/>
  <c r="K748" i="3"/>
  <c r="K671" i="3"/>
  <c r="K832" i="3"/>
  <c r="K642" i="3"/>
  <c r="K375" i="3"/>
  <c r="K211" i="3"/>
  <c r="K285" i="3"/>
  <c r="K499" i="3"/>
  <c r="K103" i="3"/>
  <c r="K485" i="3"/>
  <c r="K787" i="3"/>
  <c r="K615" i="3"/>
  <c r="K7" i="3"/>
  <c r="K249" i="3"/>
  <c r="K820" i="3"/>
  <c r="K562" i="3"/>
  <c r="K814" i="3"/>
  <c r="K79" i="3"/>
  <c r="K685" i="3"/>
  <c r="K596" i="3"/>
  <c r="K533" i="3"/>
  <c r="K760" i="3"/>
  <c r="K279" i="3"/>
  <c r="K190" i="3"/>
  <c r="K236" i="3"/>
  <c r="K669" i="3"/>
  <c r="K437" i="3"/>
  <c r="K50" i="3"/>
  <c r="K160" i="3"/>
  <c r="K348" i="3"/>
  <c r="K478" i="3"/>
  <c r="K568" i="3"/>
  <c r="K680" i="3"/>
  <c r="K258" i="3"/>
  <c r="K416" i="3"/>
  <c r="K563" i="3"/>
  <c r="K404" i="3"/>
  <c r="K817" i="3"/>
  <c r="K402" i="3"/>
  <c r="K192" i="3"/>
  <c r="K342" i="3"/>
  <c r="K738" i="3"/>
  <c r="K319" i="3"/>
  <c r="K263" i="3"/>
  <c r="K674" i="3"/>
  <c r="K411" i="3"/>
  <c r="K351" i="3"/>
  <c r="K741" i="3"/>
  <c r="K294" i="3"/>
  <c r="K806" i="3"/>
  <c r="K777" i="3"/>
  <c r="K439" i="3"/>
  <c r="K2" i="3"/>
  <c r="K466" i="3"/>
  <c r="K158" i="3"/>
  <c r="K88" i="3"/>
  <c r="K768" i="3"/>
  <c r="K688" i="3"/>
  <c r="K590" i="3"/>
  <c r="K545" i="3"/>
  <c r="K305" i="3"/>
  <c r="K612" i="3"/>
  <c r="K474" i="3"/>
  <c r="K421" i="3"/>
  <c r="K836" i="3"/>
  <c r="K387" i="3"/>
  <c r="K204" i="3"/>
  <c r="K521" i="3"/>
  <c r="K465" i="3"/>
  <c r="K392" i="3"/>
  <c r="K526" i="3"/>
  <c r="K89" i="3"/>
  <c r="K138" i="3"/>
  <c r="K655" i="3"/>
  <c r="K432" i="3"/>
  <c r="K340" i="3"/>
  <c r="K43" i="3"/>
  <c r="K369" i="3"/>
  <c r="K730" i="3"/>
  <c r="K512" i="3"/>
  <c r="K297" i="3"/>
  <c r="K291" i="3"/>
  <c r="K407" i="3"/>
  <c r="K162" i="3"/>
  <c r="K76" i="3"/>
  <c r="K24" i="3"/>
  <c r="K519" i="3"/>
  <c r="K360" i="3"/>
  <c r="K16" i="3"/>
  <c r="K182" i="3"/>
  <c r="K18" i="3"/>
  <c r="K735" i="3"/>
  <c r="K803" i="3"/>
  <c r="K386" i="3"/>
  <c r="K810" i="3"/>
  <c r="K86" i="3"/>
  <c r="K435" i="3"/>
  <c r="K366" i="3"/>
  <c r="K480" i="3"/>
  <c r="K355" i="3"/>
  <c r="K598" i="3"/>
  <c r="K273" i="3"/>
  <c r="K94" i="3"/>
  <c r="K775" i="3"/>
  <c r="K310" i="3"/>
  <c r="K60" i="3"/>
  <c r="K658" i="3"/>
  <c r="K781" i="3"/>
  <c r="K792" i="3"/>
  <c r="K605" i="3"/>
  <c r="K145" i="3"/>
  <c r="K21" i="3"/>
  <c r="K700" i="3"/>
  <c r="K410" i="3"/>
  <c r="K779" i="3"/>
  <c r="K384" i="3"/>
  <c r="K475" i="3"/>
  <c r="K577" i="3"/>
  <c r="K347" i="3"/>
  <c r="K565" i="3"/>
  <c r="K483" i="3"/>
  <c r="K694" i="3"/>
  <c r="K209" i="3"/>
  <c r="K749" i="3"/>
  <c r="K668" i="3"/>
  <c r="K484" i="3"/>
  <c r="K229" i="3"/>
  <c r="K541" i="3"/>
  <c r="K594" i="3"/>
  <c r="K460" i="3"/>
  <c r="K839" i="3"/>
  <c r="K691" i="3"/>
  <c r="K252" i="3"/>
  <c r="K683" i="3"/>
  <c r="K448" i="3"/>
  <c r="K395" i="3"/>
  <c r="K417" i="3"/>
  <c r="K54" i="3"/>
  <c r="K253" i="3"/>
  <c r="K547" i="3"/>
  <c r="K214" i="3"/>
  <c r="K110" i="3"/>
  <c r="K536" i="3"/>
  <c r="K326" i="3"/>
  <c r="K532" i="3"/>
  <c r="K510" i="3"/>
  <c r="K48" i="3"/>
  <c r="K266" i="3"/>
  <c r="K364" i="3"/>
  <c r="K228" i="3"/>
  <c r="K316" i="3"/>
  <c r="K212" i="3"/>
  <c r="K736" i="3"/>
  <c r="K221" i="3"/>
  <c r="K774" i="3"/>
  <c r="K224" i="3"/>
  <c r="K274" i="3"/>
  <c r="K349" i="3"/>
  <c r="K581" i="3"/>
  <c r="K548" i="3"/>
  <c r="K837" i="3"/>
  <c r="K459" i="3"/>
  <c r="K62" i="3"/>
  <c r="K628" i="3"/>
  <c r="K268" i="3"/>
  <c r="K822" i="3"/>
  <c r="K175" i="3"/>
  <c r="K461" i="3"/>
  <c r="K578" i="3"/>
  <c r="K112" i="3"/>
  <c r="K845" i="3"/>
  <c r="K502" i="3"/>
  <c r="K664" i="3"/>
  <c r="K87" i="3"/>
  <c r="K684" i="3"/>
  <c r="K799" i="3"/>
  <c r="K446" i="3"/>
  <c r="K168" i="3"/>
  <c r="K313" i="3"/>
  <c r="K678" i="3"/>
  <c r="K709" i="3"/>
  <c r="K823" i="3"/>
  <c r="K176" i="3"/>
  <c r="K290" i="3"/>
  <c r="K322" i="3"/>
  <c r="K698" i="3"/>
  <c r="K65" i="3"/>
  <c r="K553" i="3"/>
  <c r="K830" i="3"/>
  <c r="K356" i="3"/>
  <c r="K650" i="3"/>
  <c r="K477" i="3"/>
  <c r="K616" i="3"/>
  <c r="K785" i="3"/>
  <c r="K346" i="3"/>
  <c r="K389" i="3"/>
  <c r="K531" i="3"/>
  <c r="K66" i="3"/>
  <c r="K509" i="3"/>
  <c r="K84" i="3"/>
  <c r="K163" i="3"/>
  <c r="K165" i="3"/>
  <c r="K609" i="3"/>
  <c r="K574" i="3"/>
  <c r="K37" i="3"/>
  <c r="K260" i="3"/>
  <c r="K681" i="3"/>
  <c r="K121" i="3"/>
  <c r="K123" i="3"/>
  <c r="K569" i="3"/>
  <c r="K357" i="3"/>
  <c r="K3" i="3"/>
  <c r="K245" i="3"/>
  <c r="K567" i="3"/>
  <c r="K67" i="3"/>
  <c r="K32" i="3"/>
  <c r="K390" i="3"/>
  <c r="K302" i="3"/>
  <c r="K455" i="3"/>
  <c r="K142" i="3"/>
  <c r="K124" i="3"/>
  <c r="K235" i="3"/>
  <c r="K327" i="3"/>
  <c r="K618" i="3"/>
  <c r="K254" i="3"/>
  <c r="K307" i="3"/>
  <c r="K783" i="3"/>
  <c r="K791" i="3"/>
  <c r="K469" i="3"/>
  <c r="K246" i="3"/>
  <c r="K427" i="3"/>
  <c r="K13" i="3"/>
  <c r="K595" i="3"/>
  <c r="K601" i="3"/>
  <c r="K838" i="3"/>
  <c r="K424" i="3"/>
  <c r="K28" i="3"/>
  <c r="K100" i="3"/>
  <c r="K34" i="3"/>
  <c r="K226" i="3"/>
  <c r="K259" i="3"/>
  <c r="K762" i="3"/>
  <c r="K174" i="3"/>
  <c r="K44" i="3"/>
  <c r="K75" i="3"/>
  <c r="K183" i="3"/>
  <c r="K271" i="3"/>
  <c r="K790" i="3"/>
  <c r="K692" i="3"/>
  <c r="K216" i="3"/>
  <c r="K534" i="3"/>
  <c r="K450" i="3"/>
  <c r="K582" i="3"/>
  <c r="K35" i="3"/>
  <c r="K414" i="3"/>
  <c r="K188" i="3"/>
  <c r="K178" i="3"/>
  <c r="K81" i="3"/>
  <c r="K603" i="3"/>
  <c r="K180" i="3"/>
  <c r="K719" i="3"/>
  <c r="K58" i="3"/>
  <c r="K584" i="3"/>
  <c r="K388" i="3"/>
  <c r="K449" i="3"/>
  <c r="K109" i="3"/>
  <c r="K233" i="3"/>
  <c r="K324" i="3"/>
  <c r="K472" i="3"/>
  <c r="K501" i="3"/>
  <c r="K840" i="3"/>
  <c r="K610" i="3"/>
  <c r="K537" i="3"/>
  <c r="K608" i="3"/>
  <c r="K423" i="3"/>
  <c r="K753" i="3"/>
  <c r="K470" i="3"/>
  <c r="K374" i="3"/>
  <c r="K335" i="3"/>
  <c r="K542" i="3"/>
  <c r="K345" i="3"/>
  <c r="K73" i="3"/>
  <c r="K701" i="3"/>
  <c r="K128" i="3"/>
  <c r="K659" i="3"/>
  <c r="K78" i="3"/>
  <c r="K101" i="3"/>
  <c r="K506" i="3"/>
  <c r="K754" i="3"/>
  <c r="K751" i="3"/>
  <c r="K831" i="3"/>
  <c r="K169" i="3"/>
  <c r="K757" i="3"/>
  <c r="K602" i="3"/>
  <c r="K368" i="3"/>
  <c r="K726" i="3"/>
  <c r="K311" i="3"/>
  <c r="K812" i="3"/>
  <c r="K776" i="3"/>
  <c r="K265" i="3"/>
  <c r="K796" i="3"/>
  <c r="K640" i="3"/>
  <c r="K540" i="3"/>
  <c r="K720" i="3"/>
  <c r="K217" i="3"/>
  <c r="K61" i="3"/>
  <c r="K358" i="3"/>
  <c r="K397" i="3"/>
  <c r="K805" i="3"/>
  <c r="K625" i="3"/>
  <c r="K654" i="3"/>
  <c r="K370" i="3"/>
  <c r="K522" i="3"/>
  <c r="K11" i="3"/>
  <c r="K52" i="3"/>
  <c r="K458" i="3"/>
  <c r="K626" i="3"/>
  <c r="K592" i="3"/>
  <c r="K23" i="3"/>
  <c r="K412" i="3"/>
  <c r="K693" i="3"/>
  <c r="K378" i="3"/>
  <c r="K714" i="3"/>
  <c r="K705" i="3"/>
  <c r="K476" i="3"/>
  <c r="K740" i="3"/>
  <c r="K722" i="3"/>
  <c r="K20" i="3"/>
  <c r="K789" i="3"/>
  <c r="K717" i="3"/>
  <c r="K794" i="3"/>
  <c r="K490" i="3"/>
  <c r="K334" i="3"/>
  <c r="K155" i="3"/>
  <c r="K558" i="3"/>
  <c r="K69" i="3"/>
  <c r="K219" i="3"/>
  <c r="K456" i="3"/>
  <c r="K743" i="3"/>
  <c r="K146" i="3"/>
  <c r="K15" i="3"/>
  <c r="K318" i="3"/>
  <c r="K289" i="3"/>
  <c r="K116" i="3"/>
  <c r="K111" i="3"/>
  <c r="K689" i="3"/>
  <c r="K441" i="3"/>
  <c r="K239" i="3"/>
  <c r="K764" i="3"/>
  <c r="K613" i="3"/>
  <c r="K660" i="3"/>
  <c r="K191" i="3"/>
  <c r="K620" i="3"/>
  <c r="K604" i="3"/>
  <c r="K507" i="3"/>
  <c r="K651" i="3"/>
  <c r="K430" i="3"/>
  <c r="K47" i="3"/>
  <c r="K8" i="3"/>
  <c r="K167" i="3"/>
  <c r="K136" i="3"/>
  <c r="K771" i="3"/>
  <c r="K227" i="3"/>
  <c r="K90" i="3"/>
  <c r="K185" i="3"/>
  <c r="K647" i="3"/>
  <c r="K495" i="3"/>
  <c r="K515" i="3"/>
</calcChain>
</file>

<file path=xl/sharedStrings.xml><?xml version="1.0" encoding="utf-8"?>
<sst xmlns="http://schemas.openxmlformats.org/spreadsheetml/2006/main" count="11804" uniqueCount="355">
  <si>
    <t>PKMN #</t>
  </si>
  <si>
    <t>Mew</t>
  </si>
  <si>
    <t>Name</t>
  </si>
  <si>
    <t>Type 1</t>
  </si>
  <si>
    <t>Type 2</t>
  </si>
  <si>
    <t>FE</t>
  </si>
  <si>
    <t>Basic Atk</t>
  </si>
  <si>
    <t>Charge Atk</t>
  </si>
  <si>
    <t>Basic Atk Slope</t>
  </si>
  <si>
    <t>#</t>
  </si>
  <si>
    <t>CNT</t>
  </si>
  <si>
    <t>Index</t>
  </si>
  <si>
    <t>Weave Atk Slope</t>
  </si>
  <si>
    <t>Atk Slope</t>
  </si>
  <si>
    <t>Atk PKMN %</t>
  </si>
  <si>
    <t>Stam</t>
  </si>
  <si>
    <t>Atk Move %</t>
  </si>
  <si>
    <t>Def</t>
  </si>
  <si>
    <t>PW</t>
  </si>
  <si>
    <t>STAB?</t>
  </si>
  <si>
    <t>Spd (ms)</t>
  </si>
  <si>
    <t>NRG</t>
  </si>
  <si>
    <t>Basic Damage</t>
  </si>
  <si>
    <t>Bulbasaur</t>
  </si>
  <si>
    <t>Grass</t>
  </si>
  <si>
    <t>Crit%</t>
  </si>
  <si>
    <t>Charge Damage</t>
  </si>
  <si>
    <t>Attack</t>
  </si>
  <si>
    <t>Poison</t>
  </si>
  <si>
    <t>Vine Whip</t>
  </si>
  <si>
    <t>Sludge Bomb</t>
  </si>
  <si>
    <t>Power Whip</t>
  </si>
  <si>
    <t>Seed Bomb</t>
  </si>
  <si>
    <t>Tackle</t>
  </si>
  <si>
    <t>Ivysaur</t>
  </si>
  <si>
    <t>Solar Beam</t>
  </si>
  <si>
    <t>Razor Leaf</t>
  </si>
  <si>
    <t>Venusaur</t>
  </si>
  <si>
    <t>Petal Blizzard</t>
  </si>
  <si>
    <t>Charmander</t>
  </si>
  <si>
    <t>Fire</t>
  </si>
  <si>
    <t>Scratch</t>
  </si>
  <si>
    <t>Flamethrower</t>
  </si>
  <si>
    <t>Ember</t>
  </si>
  <si>
    <t>Flame Burst</t>
  </si>
  <si>
    <t>Flame Charge</t>
  </si>
  <si>
    <t>Charmeleon</t>
  </si>
  <si>
    <t>Fire Punch</t>
  </si>
  <si>
    <t>Charizard</t>
  </si>
  <si>
    <t>Flying</t>
  </si>
  <si>
    <t>Wing Attack</t>
  </si>
  <si>
    <t>Fire Blast</t>
  </si>
  <si>
    <t>Dragon Claw</t>
  </si>
  <si>
    <t>Squirtle</t>
  </si>
  <si>
    <t>Water</t>
  </si>
  <si>
    <t>Bubble</t>
  </si>
  <si>
    <t>Aqua Tail</t>
  </si>
  <si>
    <t>Aqua Jet</t>
  </si>
  <si>
    <t>Water Pulse</t>
  </si>
  <si>
    <t>Wartortle</t>
  </si>
  <si>
    <t>Water Gun</t>
  </si>
  <si>
    <t>Hydro Pump</t>
  </si>
  <si>
    <t>Bite</t>
  </si>
  <si>
    <t>Ice Beam</t>
  </si>
  <si>
    <t>Blastoise</t>
  </si>
  <si>
    <t>Flash Cannon</t>
  </si>
  <si>
    <t>Caterpie</t>
  </si>
  <si>
    <t>Bug</t>
  </si>
  <si>
    <t>Bug Bite</t>
  </si>
  <si>
    <t>Struggle</t>
  </si>
  <si>
    <t>Metapod</t>
  </si>
  <si>
    <t>Butterfree</t>
  </si>
  <si>
    <t>Bug Buzz</t>
  </si>
  <si>
    <t>Psychic</t>
  </si>
  <si>
    <t>Signal Beam</t>
  </si>
  <si>
    <t>Confusion</t>
  </si>
  <si>
    <t>Weedle</t>
  </si>
  <si>
    <t>Poison Sting</t>
  </si>
  <si>
    <t>Kakuna</t>
  </si>
  <si>
    <t>Beedrill</t>
  </si>
  <si>
    <t>Poison Jab</t>
  </si>
  <si>
    <t>X-Scissor</t>
  </si>
  <si>
    <t>Aerial Ace</t>
  </si>
  <si>
    <t>Pidgey</t>
  </si>
  <si>
    <t>Normal</t>
  </si>
  <si>
    <t>Twister</t>
  </si>
  <si>
    <t>Air Cutter</t>
  </si>
  <si>
    <t>Quick Attack</t>
  </si>
  <si>
    <t>Pidgeotto</t>
  </si>
  <si>
    <t>Steel Wing</t>
  </si>
  <si>
    <t>Pidgeot</t>
  </si>
  <si>
    <t>Hurricane</t>
  </si>
  <si>
    <t>Rattata</t>
  </si>
  <si>
    <t>Body Slam</t>
  </si>
  <si>
    <t>Hyper Fang</t>
  </si>
  <si>
    <t>Dig</t>
  </si>
  <si>
    <t>Raticate</t>
  </si>
  <si>
    <t>Hyper Beam</t>
  </si>
  <si>
    <t>Spearow</t>
  </si>
  <si>
    <t>Peck</t>
  </si>
  <si>
    <t>Drill Peck</t>
  </si>
  <si>
    <t>Fearow</t>
  </si>
  <si>
    <t>Drill Run</t>
  </si>
  <si>
    <t>Ekans</t>
  </si>
  <si>
    <t>Gunk Shot</t>
  </si>
  <si>
    <t>Acid</t>
  </si>
  <si>
    <t>Wrap</t>
  </si>
  <si>
    <t>Arbok</t>
  </si>
  <si>
    <t>Sludge Wave</t>
  </si>
  <si>
    <t>Dark Pulse</t>
  </si>
  <si>
    <t>Pikachu</t>
  </si>
  <si>
    <t>Electric</t>
  </si>
  <si>
    <t>Thunder Shock</t>
  </si>
  <si>
    <t>Thunder</t>
  </si>
  <si>
    <t>Thunderbolt</t>
  </si>
  <si>
    <t>Discharge</t>
  </si>
  <si>
    <t>Raichu</t>
  </si>
  <si>
    <t>Spark</t>
  </si>
  <si>
    <t>Thunder Punch</t>
  </si>
  <si>
    <t>Brick Break</t>
  </si>
  <si>
    <t>Sandshrew</t>
  </si>
  <si>
    <t>Ground</t>
  </si>
  <si>
    <t>Mud Shot</t>
  </si>
  <si>
    <t>Rock Slide</t>
  </si>
  <si>
    <t>Rock Tomb</t>
  </si>
  <si>
    <t>Sandslash</t>
  </si>
  <si>
    <t>Earthquake</t>
  </si>
  <si>
    <t>Metal Claw</t>
  </si>
  <si>
    <t>Bulldoze</t>
  </si>
  <si>
    <t>Nidoran F</t>
  </si>
  <si>
    <t>Poison Fang</t>
  </si>
  <si>
    <t>Nidorina</t>
  </si>
  <si>
    <t>Nidoqueen</t>
  </si>
  <si>
    <t>Stone Edge</t>
  </si>
  <si>
    <t>Nidoran M</t>
  </si>
  <si>
    <t>Horn Attack</t>
  </si>
  <si>
    <t>Nidorino</t>
  </si>
  <si>
    <t>Nidoking</t>
  </si>
  <si>
    <t>Megahorn</t>
  </si>
  <si>
    <t>Fury Cutter</t>
  </si>
  <si>
    <t>Clefairy</t>
  </si>
  <si>
    <t>Fairy</t>
  </si>
  <si>
    <t>Pound</t>
  </si>
  <si>
    <t>Moonblast</t>
  </si>
  <si>
    <t>Zen Headbutt</t>
  </si>
  <si>
    <t>Disarming Voice</t>
  </si>
  <si>
    <t>Clefable</t>
  </si>
  <si>
    <t>Dazzling Gleam</t>
  </si>
  <si>
    <t>Vulpix</t>
  </si>
  <si>
    <t>Ninetales</t>
  </si>
  <si>
    <t>Feint Attack</t>
  </si>
  <si>
    <t>Heat Wave</t>
  </si>
  <si>
    <t>Jigglypuff</t>
  </si>
  <si>
    <t>Play Rough</t>
  </si>
  <si>
    <t>Wigglytuff</t>
  </si>
  <si>
    <t>Zubat</t>
  </si>
  <si>
    <t>Golbat</t>
  </si>
  <si>
    <t>Ominous Wind</t>
  </si>
  <si>
    <t>Oddish</t>
  </si>
  <si>
    <t>Gloom</t>
  </si>
  <si>
    <t>Vileplume</t>
  </si>
  <si>
    <t>Paras</t>
  </si>
  <si>
    <t>Cross Poison</t>
  </si>
  <si>
    <t>Parasect</t>
  </si>
  <si>
    <t>Venonat</t>
  </si>
  <si>
    <t>Psybeam</t>
  </si>
  <si>
    <t>Venomoth</t>
  </si>
  <si>
    <t>Diglett</t>
  </si>
  <si>
    <t>Mud Bomb</t>
  </si>
  <si>
    <t>Dugtrio</t>
  </si>
  <si>
    <t>Sucker Punch</t>
  </si>
  <si>
    <t>Meowth</t>
  </si>
  <si>
    <t>Night Slash</t>
  </si>
  <si>
    <t>Persian</t>
  </si>
  <si>
    <t>Power Gem</t>
  </si>
  <si>
    <t>Psyduck</t>
  </si>
  <si>
    <t>Cross Chop</t>
  </si>
  <si>
    <t>Golduck</t>
  </si>
  <si>
    <t>Mankey</t>
  </si>
  <si>
    <t>Fighting</t>
  </si>
  <si>
    <t>Karate Chop</t>
  </si>
  <si>
    <t>Low Sweep</t>
  </si>
  <si>
    <t>Primeape</t>
  </si>
  <si>
    <t>Low Kick</t>
  </si>
  <si>
    <t>Growlithe</t>
  </si>
  <si>
    <t>Flame Wheel</t>
  </si>
  <si>
    <t>Arcanine</t>
  </si>
  <si>
    <t>Fire Fang</t>
  </si>
  <si>
    <t>Poliwag</t>
  </si>
  <si>
    <t>Bubble Beam</t>
  </si>
  <si>
    <t>Poliwhirl</t>
  </si>
  <si>
    <t>Scald</t>
  </si>
  <si>
    <t>Poliwrath</t>
  </si>
  <si>
    <t>Submission</t>
  </si>
  <si>
    <t>Ice Punch</t>
  </si>
  <si>
    <t>Abra</t>
  </si>
  <si>
    <t>Psyshock</t>
  </si>
  <si>
    <t>Shadow Ball</t>
  </si>
  <si>
    <t>Kadabra</t>
  </si>
  <si>
    <t>Psycho Cut</t>
  </si>
  <si>
    <t>Alakazam</t>
  </si>
  <si>
    <t>Machop</t>
  </si>
  <si>
    <t>Machoke</t>
  </si>
  <si>
    <t>Machamp</t>
  </si>
  <si>
    <t>Bullet Punch</t>
  </si>
  <si>
    <t>Bellsprout</t>
  </si>
  <si>
    <t>Weepinbell</t>
  </si>
  <si>
    <t>Victreebel</t>
  </si>
  <si>
    <t>Leaf Blade</t>
  </si>
  <si>
    <t>Tentacool</t>
  </si>
  <si>
    <t>Tentacruel</t>
  </si>
  <si>
    <t>Blizzard</t>
  </si>
  <si>
    <t>Geodude</t>
  </si>
  <si>
    <t>Rock</t>
  </si>
  <si>
    <t>Rock Throw</t>
  </si>
  <si>
    <t>Graveler</t>
  </si>
  <si>
    <t>Golem</t>
  </si>
  <si>
    <t>Ancient Power</t>
  </si>
  <si>
    <t>Ponyta</t>
  </si>
  <si>
    <t>Rapidash</t>
  </si>
  <si>
    <t>Slowpoke</t>
  </si>
  <si>
    <t>Slowbro</t>
  </si>
  <si>
    <t>Magnemite</t>
  </si>
  <si>
    <t>Steel</t>
  </si>
  <si>
    <t>Magnet Bomb</t>
  </si>
  <si>
    <t>Magneton</t>
  </si>
  <si>
    <t>Farfetch'd</t>
  </si>
  <si>
    <t>Cut</t>
  </si>
  <si>
    <t>Doduo</t>
  </si>
  <si>
    <t>Swift</t>
  </si>
  <si>
    <t>Dodrio</t>
  </si>
  <si>
    <t>Seel</t>
  </si>
  <si>
    <t>Icy Wind</t>
  </si>
  <si>
    <t>Ice Shard</t>
  </si>
  <si>
    <t>Dewgong</t>
  </si>
  <si>
    <t>Ice</t>
  </si>
  <si>
    <t>Frost Breath</t>
  </si>
  <si>
    <t>Grimer</t>
  </si>
  <si>
    <t>Mud Slap</t>
  </si>
  <si>
    <t>Sludge</t>
  </si>
  <si>
    <t>Muk</t>
  </si>
  <si>
    <t>Shellder</t>
  </si>
  <si>
    <t>Cloyster</t>
  </si>
  <si>
    <t>Gastly</t>
  </si>
  <si>
    <t>Ghost</t>
  </si>
  <si>
    <t>Lick</t>
  </si>
  <si>
    <t>Haunter</t>
  </si>
  <si>
    <t>Shadow Claw</t>
  </si>
  <si>
    <t>Gengar</t>
  </si>
  <si>
    <t>Onix</t>
  </si>
  <si>
    <t>Iron Head</t>
  </si>
  <si>
    <t>Drowzee</t>
  </si>
  <si>
    <t>Hypno</t>
  </si>
  <si>
    <t>Krabby</t>
  </si>
  <si>
    <t>Vice Grip</t>
  </si>
  <si>
    <t>Kingler</t>
  </si>
  <si>
    <t>Voltorb</t>
  </si>
  <si>
    <t>Electrode</t>
  </si>
  <si>
    <t>Exeggcute</t>
  </si>
  <si>
    <t>Exeggutor</t>
  </si>
  <si>
    <t>Cubone</t>
  </si>
  <si>
    <t>Bone Club</t>
  </si>
  <si>
    <t>Rock Smash</t>
  </si>
  <si>
    <t>Marowak</t>
  </si>
  <si>
    <t>Hitmonlee</t>
  </si>
  <si>
    <t>Stomp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</si>
  <si>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</si>
  <si>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</si>
  <si>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</si>
  <si>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</si>
  <si>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</si>
  <si>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</si>
  <si>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</si>
  <si>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</si>
  <si>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</si>
  <si>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</si>
  <si>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Dragon Pulse</t>
  </si>
  <si>
    <t>Seadra</t>
  </si>
  <si>
    <t>Dragon Breath</t>
  </si>
  <si>
    <t>Goldeen</t>
  </si>
  <si>
    <t>Seaking</t>
  </si>
  <si>
    <t>Staryu</t>
  </si>
  <si>
    <t>Starmie</t>
  </si>
  <si>
    <t>Mr. Mime</t>
  </si>
  <si>
    <t>Scyther</t>
  </si>
  <si>
    <t>Jynx</t>
  </si>
  <si>
    <t>Draining Kiss</t>
  </si>
  <si>
    <t>Electabuzz</t>
  </si>
  <si>
    <t>Magmar</t>
  </si>
  <si>
    <t>Pinsir</t>
  </si>
  <si>
    <t>Tauros</t>
  </si>
  <si>
    <t>Magikarp</t>
  </si>
  <si>
    <t>Splash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</si>
  <si>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</si>
  <si>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</si>
  <si>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</si>
  <si>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</si>
  <si>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</si>
  <si>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</si>
  <si>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</si>
  <si>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</si>
  <si>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</si>
  <si>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Brine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</si>
  <si>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</si>
  <si>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</si>
  <si>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</si>
  <si>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</si>
  <si>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</si>
  <si>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</si>
  <si>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</si>
  <si>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</si>
  <si>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</si>
  <si>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</si>
  <si>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</si>
  <si>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</si>
  <si>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</si>
  <si>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Atk</t>
  </si>
  <si>
    <t>IV</t>
  </si>
  <si>
    <t>Crit Damage Bonus</t>
  </si>
  <si>
    <t>Charge Delay (ms)</t>
  </si>
  <si>
    <t>Time</t>
  </si>
  <si>
    <t>Dmg</t>
  </si>
  <si>
    <t>Attack Slope</t>
  </si>
  <si>
    <t>HP Ratio</t>
  </si>
  <si>
    <t>Attack Ratio</t>
  </si>
  <si>
    <t>Defense Ratio</t>
  </si>
  <si>
    <t>Min CP Cap</t>
  </si>
  <si>
    <t>Max CP Cap</t>
  </si>
  <si>
    <t>ID</t>
  </si>
  <si>
    <t>Type</t>
  </si>
  <si>
    <t>StaminaLossScalar (unsure if matters)</t>
  </si>
  <si>
    <t>Duration (ms)</t>
  </si>
  <si>
    <t>Damage Window (ms)</t>
  </si>
  <si>
    <t>NRGPS</t>
  </si>
  <si>
    <t>DPS</t>
  </si>
  <si>
    <t>StaminaLossScalar is always 0.01</t>
  </si>
  <si>
    <t>DamageWindow is always 200ms</t>
  </si>
  <si>
    <t>Dark</t>
  </si>
  <si>
    <t>Water Gun (Blastoise)</t>
  </si>
  <si>
    <t>StaminaLossScalar</t>
  </si>
  <si>
    <t>HealScalar</t>
  </si>
  <si>
    <t>Dodge Window (ms)</t>
  </si>
  <si>
    <t>NRG Cost</t>
  </si>
  <si>
    <t>Heart Stamp</t>
  </si>
  <si>
    <t>Mega Drain</t>
  </si>
  <si>
    <t>Shadow Sneak</t>
  </si>
  <si>
    <t>Shadow Punch</t>
  </si>
  <si>
    <t>Parabolic Charge</t>
  </si>
  <si>
    <t>Psystrike</t>
  </si>
  <si>
    <t>Giga Drain</t>
  </si>
  <si>
    <t>Rest</t>
  </si>
  <si>
    <t>Scald (Blastoise)</t>
  </si>
  <si>
    <t>Hydro Pump (Blastoise)</t>
  </si>
  <si>
    <t>Wrap (Green)</t>
  </si>
  <si>
    <t>Wrap (Pink)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</si>
</sst>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11"/>
      <color rgb="FF000000"/>
      <name val="Inconsolata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8C850"/>
        <bgColor rgb="FF78C850"/>
      </patternFill>
    </fill>
    <fill>
      <patternFill patternType="solid">
        <fgColor rgb="FFA040A0"/>
        <bgColor rgb="FFA040A0"/>
      </patternFill>
    </fill>
    <fill>
      <patternFill patternType="solid">
        <fgColor rgb="FFF08030"/>
        <bgColor rgb="FFF08030"/>
      </patternFill>
    </fill>
    <fill>
      <patternFill patternType="solid">
        <fgColor rgb="FFA890F0"/>
        <bgColor rgb="FFA890F0"/>
      </patternFill>
    </fill>
    <fill>
      <patternFill patternType="solid">
        <fgColor rgb="FF6890F0"/>
        <bgColor rgb="FF6890F0"/>
      </patternFill>
    </fill>
    <fill>
      <patternFill patternType="solid">
        <fgColor rgb="FFA8B820"/>
        <bgColor rgb="FFA8B820"/>
      </patternFill>
    </fill>
    <fill>
      <patternFill patternType="solid">
        <fgColor rgb="FFA8A878"/>
        <bgColor rgb="FFA8A878"/>
      </patternFill>
    </fill>
    <fill>
      <patternFill patternType="solid">
        <fgColor rgb="FFF8D030"/>
        <bgColor rgb="FFF8D030"/>
      </patternFill>
    </fill>
    <fill>
      <patternFill patternType="solid">
        <fgColor rgb="FFE0C068"/>
        <bgColor rgb="FFE0C068"/>
      </patternFill>
    </fill>
    <fill>
      <patternFill patternType="solid">
        <fgColor rgb="FFE7B6CC"/>
        <bgColor rgb="FFE7B6CC"/>
      </patternFill>
    </fill>
    <fill>
      <patternFill patternType="solid">
        <fgColor rgb="FFC03028"/>
        <bgColor rgb="FFC03028"/>
      </patternFill>
    </fill>
    <fill>
      <patternFill patternType="solid">
        <fgColor rgb="FFF85888"/>
        <bgColor rgb="FFF85888"/>
      </patternFill>
    </fill>
    <fill>
      <patternFill patternType="solid">
        <fgColor rgb="FFB8A038"/>
        <bgColor rgb="FFB8A038"/>
      </patternFill>
    </fill>
    <fill>
      <patternFill patternType="solid">
        <fgColor rgb="FFB8B8D0"/>
        <bgColor rgb="FFB8B8D0"/>
      </patternFill>
    </fill>
    <fill>
      <patternFill patternType="solid">
        <fgColor rgb="FF98D8D8"/>
        <bgColor rgb="FF98D8D8"/>
      </patternFill>
    </fill>
    <fill>
      <patternFill patternType="solid">
        <fgColor rgb="FF705898"/>
        <bgColor rgb="FF705898"/>
      </patternFill>
    </fill>
    <fill>
      <patternFill patternType="solid">
        <fgColor rgb="FF7038F8"/>
        <bgColor rgb="FF7038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2" borderId="0" xfId="0" applyFont="1" applyFill="1" applyBorder="1"/>
    <xf numFmtId="2" fontId="2" fillId="0" borderId="0" xfId="0" applyNumberFormat="1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 applyFont="1"/>
    <xf numFmtId="0" fontId="2" fillId="0" borderId="0" xfId="0" applyFont="1"/>
    <xf numFmtId="1" fontId="3" fillId="0" borderId="0" xfId="0" applyNumberFormat="1" applyFont="1" applyAlignment="1">
      <alignment horizontal="center"/>
    </xf>
    <xf numFmtId="0" fontId="4" fillId="0" borderId="0" xfId="0" applyFont="1"/>
    <xf numFmtId="10" fontId="1" fillId="0" borderId="0" xfId="0" applyNumberFormat="1" applyFont="1" applyAlignment="1">
      <alignment horizontal="center"/>
    </xf>
    <xf numFmtId="0" fontId="0" fillId="0" borderId="0" xfId="0" applyFont="1"/>
    <xf numFmtId="0" fontId="4" fillId="0" borderId="0" xfId="0" applyFont="1" applyAlignment="1">
      <alignment horizontal="center"/>
    </xf>
    <xf numFmtId="1" fontId="3" fillId="0" borderId="0" xfId="0" applyNumberFormat="1" applyFont="1"/>
    <xf numFmtId="0" fontId="0" fillId="0" borderId="0" xfId="0" applyFont="1" applyAlignment="1">
      <alignment horizontal="right"/>
    </xf>
    <xf numFmtId="0" fontId="3" fillId="0" borderId="0" xfId="0" applyFont="1"/>
    <xf numFmtId="0" fontId="0" fillId="3" borderId="0" xfId="0" applyFont="1" applyFill="1" applyBorder="1"/>
    <xf numFmtId="0" fontId="0" fillId="4" borderId="0" xfId="0" applyFont="1" applyFill="1" applyBorder="1"/>
    <xf numFmtId="1" fontId="5" fillId="0" borderId="0" xfId="0" applyNumberFormat="1" applyFont="1"/>
    <xf numFmtId="0" fontId="0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10" fontId="0" fillId="0" borderId="0" xfId="0" applyNumberFormat="1" applyFont="1" applyAlignment="1">
      <alignment horizontal="center"/>
    </xf>
    <xf numFmtId="0" fontId="0" fillId="2" borderId="0" xfId="0" applyFont="1" applyFill="1" applyBorder="1" applyAlignment="1">
      <alignment horizontal="right"/>
    </xf>
    <xf numFmtId="0" fontId="0" fillId="5" borderId="0" xfId="0" applyFont="1" applyFill="1" applyBorder="1"/>
    <xf numFmtId="164" fontId="5" fillId="0" borderId="0" xfId="0" applyNumberFormat="1" applyFont="1"/>
    <xf numFmtId="0" fontId="2" fillId="5" borderId="0" xfId="0" applyFont="1" applyFill="1" applyBorder="1"/>
    <xf numFmtId="0" fontId="0" fillId="6" borderId="0" xfId="0" applyFont="1" applyFill="1" applyBorder="1"/>
    <xf numFmtId="0" fontId="0" fillId="7" borderId="0" xfId="0" applyFont="1" applyFill="1" applyBorder="1"/>
    <xf numFmtId="0" fontId="2" fillId="7" borderId="0" xfId="0" applyFont="1" applyFill="1" applyBorder="1"/>
    <xf numFmtId="0" fontId="0" fillId="8" borderId="0" xfId="0" applyFont="1" applyFill="1" applyBorder="1"/>
    <xf numFmtId="0" fontId="2" fillId="8" borderId="0" xfId="0" applyFont="1" applyFill="1" applyBorder="1"/>
    <xf numFmtId="0" fontId="0" fillId="9" borderId="0" xfId="0" applyFont="1" applyFill="1" applyBorder="1"/>
    <xf numFmtId="0" fontId="2" fillId="9" borderId="0" xfId="0" applyFont="1" applyFill="1" applyBorder="1"/>
    <xf numFmtId="0" fontId="2" fillId="4" borderId="0" xfId="0" applyFont="1" applyFill="1" applyBorder="1"/>
    <xf numFmtId="0" fontId="0" fillId="10" borderId="0" xfId="0" applyFont="1" applyFill="1" applyBorder="1"/>
    <xf numFmtId="0" fontId="2" fillId="10" borderId="0" xfId="0" applyFont="1" applyFill="1" applyBorder="1"/>
    <xf numFmtId="0" fontId="0" fillId="11" borderId="0" xfId="0" applyFont="1" applyFill="1" applyBorder="1"/>
    <xf numFmtId="0" fontId="2" fillId="11" borderId="0" xfId="0" applyFont="1" applyFill="1" applyBorder="1"/>
    <xf numFmtId="0" fontId="0" fillId="12" borderId="0" xfId="0" applyFont="1" applyFill="1" applyBorder="1"/>
    <xf numFmtId="0" fontId="2" fillId="12" borderId="0" xfId="0" applyFont="1" applyFill="1" applyBorder="1"/>
    <xf numFmtId="0" fontId="0" fillId="13" borderId="0" xfId="0" applyFont="1" applyFill="1" applyBorder="1"/>
    <xf numFmtId="0" fontId="2" fillId="13" borderId="0" xfId="0" applyFont="1" applyFill="1" applyBorder="1"/>
    <xf numFmtId="0" fontId="0" fillId="14" borderId="0" xfId="0" applyFont="1" applyFill="1" applyBorder="1"/>
    <xf numFmtId="0" fontId="2" fillId="14" borderId="0" xfId="0" applyFont="1" applyFill="1" applyBorder="1"/>
    <xf numFmtId="0" fontId="0" fillId="15" borderId="0" xfId="0" applyFont="1" applyFill="1" applyBorder="1"/>
    <xf numFmtId="0" fontId="0" fillId="16" borderId="0" xfId="0" applyFont="1" applyFill="1" applyBorder="1"/>
    <xf numFmtId="0" fontId="0" fillId="17" borderId="0" xfId="0" applyFont="1" applyFill="1" applyBorder="1"/>
    <xf numFmtId="0" fontId="0" fillId="18" borderId="0" xfId="0" applyFont="1" applyFill="1" applyBorder="1"/>
    <xf numFmtId="0" fontId="2" fillId="3" borderId="0" xfId="0" applyFont="1" applyFill="1" applyBorder="1"/>
    <xf numFmtId="0" fontId="0" fillId="19" borderId="0" xfId="0" applyFont="1" applyFill="1" applyBorder="1"/>
    <xf numFmtId="0" fontId="2" fillId="19" borderId="0" xfId="0" applyFont="1" applyFill="1" applyBorder="1"/>
    <xf numFmtId="1" fontId="0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0" fillId="0" borderId="0" xfId="0" applyFont="1"/>
    <xf numFmtId="1" fontId="0" fillId="0" borderId="0" xfId="0" applyNumberFormat="1" applyFont="1"/>
    <xf numFmtId="2" fontId="6" fillId="0" borderId="0" xfId="0" applyNumberFormat="1" applyFont="1"/>
    <xf numFmtId="0" fontId="6" fillId="0" borderId="0" xfId="0" applyFont="1"/>
    <xf numFmtId="1" fontId="2" fillId="0" borderId="0" xfId="0" applyNumberFormat="1" applyFont="1"/>
    <xf numFmtId="4" fontId="2" fillId="0" borderId="0" xfId="0" applyNumberFormat="1" applyFont="1"/>
    <xf numFmtId="10" fontId="2" fillId="0" borderId="0" xfId="0" applyNumberFormat="1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1">
    <dxf>
      <fill>
        <patternFill patternType="solid">
          <fgColor rgb="FF00FF00"/>
          <bgColor rgb="FF00FF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tabSelected="1" workbookViewId="0">
      <pane ySplit="1" topLeftCell="A602" activePane="bottomLeft" state="frozen"/>
      <selection pane="bottomLeft" activeCell="F619" sqref="F619"/>
    </sheetView>
  </sheetViews>
  <sheetFormatPr defaultColWidth="17.28515625" defaultRowHeight="15" customHeight="1"/>
  <cols>
    <col min="1" max="1" width="8" customWidth="1"/>
    <col min="2" max="2" width="11.28515625" customWidth="1"/>
    <col min="3" max="4" width="7.7109375" customWidth="1"/>
    <col min="5" max="5" width="7.85546875" customWidth="1"/>
    <col min="6" max="6" width="13.5703125" customWidth="1"/>
    <col min="7" max="8" width="14.42578125" customWidth="1"/>
    <col min="9" max="9" width="16.28515625" customWidth="1"/>
    <col min="10" max="10" width="14.28515625" customWidth="1"/>
    <col min="11" max="11" width="11.85546875" customWidth="1"/>
    <col min="12" max="12" width="11.28515625" customWidth="1"/>
    <col min="13" max="20" width="8.7109375" customWidth="1"/>
  </cols>
  <sheetData>
    <row r="1" spans="1:20" ht="12.75" customHeight="1">
      <c r="A1" s="1" t="s">
        <v>0</v>
      </c>
      <c r="B1" s="1" t="s">
        <v>2</v>
      </c>
      <c r="C1" s="1" t="s">
        <v>3</v>
      </c>
      <c r="D1" s="1" t="s">
        <v>4</v>
      </c>
      <c r="E1" s="3" t="s">
        <v>5</v>
      </c>
      <c r="F1" s="4" t="s">
        <v>6</v>
      </c>
      <c r="G1" s="4" t="s">
        <v>7</v>
      </c>
      <c r="H1" s="7" t="s">
        <v>8</v>
      </c>
      <c r="I1" s="7" t="s">
        <v>12</v>
      </c>
      <c r="J1" s="7" t="s">
        <v>13</v>
      </c>
      <c r="K1" s="9" t="s">
        <v>14</v>
      </c>
      <c r="L1" s="9" t="s">
        <v>16</v>
      </c>
      <c r="M1" s="10"/>
      <c r="N1" s="10"/>
      <c r="O1" s="10"/>
      <c r="P1" s="10"/>
      <c r="Q1" s="10"/>
      <c r="R1" s="10"/>
      <c r="S1" s="10"/>
      <c r="T1" s="10"/>
    </row>
    <row r="2" spans="1:20" ht="12.75" customHeight="1">
      <c r="A2" s="13">
        <v>63</v>
      </c>
      <c r="B2" s="10" t="s">
        <v>195</v>
      </c>
      <c r="C2" s="43" t="s">
        <v>73</v>
      </c>
      <c r="D2" s="44"/>
      <c r="E2" s="20"/>
      <c r="F2" s="20" t="s">
        <v>144</v>
      </c>
      <c r="G2" s="20" t="s">
        <v>196</v>
      </c>
      <c r="H2" s="21">
        <v>10562500</v>
      </c>
      <c r="I2" s="21">
        <v>11993678.435114503</v>
      </c>
      <c r="J2" s="21">
        <v>11993678.435114503</v>
      </c>
      <c r="K2" s="22">
        <v>4.2081680197931584E-2</v>
      </c>
      <c r="L2" s="22">
        <v>1</v>
      </c>
      <c r="M2" s="10"/>
      <c r="N2" s="10"/>
      <c r="O2" s="10"/>
      <c r="P2" s="10"/>
      <c r="Q2" s="10"/>
      <c r="R2" s="10"/>
      <c r="S2" s="10"/>
      <c r="T2" s="10"/>
    </row>
    <row r="3" spans="1:20" ht="12.75" customHeight="1">
      <c r="A3" s="13">
        <v>63</v>
      </c>
      <c r="B3" s="10" t="s">
        <v>195</v>
      </c>
      <c r="C3" s="43" t="s">
        <v>73</v>
      </c>
      <c r="D3" s="44"/>
      <c r="E3" s="20"/>
      <c r="F3" s="20" t="s">
        <v>144</v>
      </c>
      <c r="G3" s="20" t="s">
        <v>197</v>
      </c>
      <c r="H3" s="21">
        <v>10562500</v>
      </c>
      <c r="I3" s="21">
        <v>10789220.328282826</v>
      </c>
      <c r="J3" s="21">
        <v>10789220.328282826</v>
      </c>
      <c r="K3" s="22">
        <v>3.7855652200123845E-2</v>
      </c>
      <c r="L3" s="22">
        <v>0.89957558781088176</v>
      </c>
      <c r="M3" s="10"/>
      <c r="N3" s="10"/>
      <c r="O3" s="10"/>
      <c r="P3" s="10"/>
      <c r="Q3" s="10"/>
      <c r="R3" s="10"/>
      <c r="S3" s="10"/>
      <c r="T3" s="10"/>
    </row>
    <row r="4" spans="1:20" ht="12.75" customHeight="1">
      <c r="A4" s="13">
        <v>63</v>
      </c>
      <c r="B4" s="10" t="s">
        <v>195</v>
      </c>
      <c r="C4" s="43" t="s">
        <v>73</v>
      </c>
      <c r="D4" s="44"/>
      <c r="E4" s="20"/>
      <c r="F4" s="20" t="s">
        <v>144</v>
      </c>
      <c r="G4" s="20" t="s">
        <v>74</v>
      </c>
      <c r="H4" s="21">
        <v>10562500</v>
      </c>
      <c r="I4" s="21">
        <v>10758172.212230213</v>
      </c>
      <c r="J4" s="21">
        <v>10758172.212230213</v>
      </c>
      <c r="K4" s="22">
        <v>3.7746715071490397E-2</v>
      </c>
      <c r="L4" s="22">
        <v>0.89698688108336844</v>
      </c>
      <c r="M4" s="10"/>
      <c r="N4" s="10"/>
      <c r="O4" s="10"/>
      <c r="P4" s="10"/>
      <c r="Q4" s="10"/>
      <c r="R4" s="10"/>
      <c r="S4" s="10"/>
      <c r="T4" s="10"/>
    </row>
    <row r="5" spans="1:20" ht="12.75" customHeight="1">
      <c r="A5" s="13">
        <v>142</v>
      </c>
      <c r="B5" s="10" t="s">
        <v>306</v>
      </c>
      <c r="C5" s="45" t="s">
        <v>213</v>
      </c>
      <c r="D5" s="27" t="s">
        <v>49</v>
      </c>
      <c r="E5" s="18">
        <v>1</v>
      </c>
      <c r="F5" s="20" t="s">
        <v>62</v>
      </c>
      <c r="G5" s="20" t="s">
        <v>97</v>
      </c>
      <c r="H5" s="21">
        <v>73224900</v>
      </c>
      <c r="I5" s="21">
        <v>103979358</v>
      </c>
      <c r="J5" s="21">
        <v>103979358</v>
      </c>
      <c r="K5" s="22">
        <v>0.3648276977087776</v>
      </c>
      <c r="L5" s="22">
        <v>1</v>
      </c>
      <c r="M5" s="10"/>
      <c r="N5" s="10"/>
      <c r="O5" s="10"/>
      <c r="P5" s="10"/>
      <c r="Q5" s="10"/>
      <c r="R5" s="10"/>
      <c r="S5" s="10"/>
      <c r="T5" s="10"/>
    </row>
    <row r="6" spans="1:20" ht="12.75" customHeight="1">
      <c r="A6" s="13">
        <v>142</v>
      </c>
      <c r="B6" s="10" t="s">
        <v>306</v>
      </c>
      <c r="C6" s="45" t="s">
        <v>213</v>
      </c>
      <c r="D6" s="27" t="s">
        <v>49</v>
      </c>
      <c r="E6" s="18">
        <v>1</v>
      </c>
      <c r="F6" s="20" t="s">
        <v>89</v>
      </c>
      <c r="G6" s="20" t="s">
        <v>97</v>
      </c>
      <c r="H6" s="21">
        <v>68820394.736842111</v>
      </c>
      <c r="I6" s="21">
        <v>92771676.487919867</v>
      </c>
      <c r="J6" s="21">
        <v>92771676.487919867</v>
      </c>
      <c r="K6" s="22">
        <v>0.32550380957027397</v>
      </c>
      <c r="L6" s="22">
        <v>0.89221243785636628</v>
      </c>
      <c r="M6" s="10"/>
      <c r="N6" s="10"/>
      <c r="O6" s="10"/>
      <c r="P6" s="10"/>
      <c r="Q6" s="10"/>
      <c r="R6" s="10"/>
      <c r="S6" s="10"/>
      <c r="T6" s="10"/>
    </row>
    <row r="7" spans="1:20" ht="12.75" customHeight="1">
      <c r="A7" s="13">
        <v>142</v>
      </c>
      <c r="B7" s="10" t="s">
        <v>306</v>
      </c>
      <c r="C7" s="45" t="s">
        <v>213</v>
      </c>
      <c r="D7" s="27" t="s">
        <v>49</v>
      </c>
      <c r="E7" s="18">
        <v>1</v>
      </c>
      <c r="F7" s="20" t="s">
        <v>62</v>
      </c>
      <c r="G7" s="20" t="s">
        <v>250</v>
      </c>
      <c r="H7" s="21">
        <v>73224900</v>
      </c>
      <c r="I7" s="21">
        <v>82678114.549180329</v>
      </c>
      <c r="J7" s="21">
        <v>82678114.549180329</v>
      </c>
      <c r="K7" s="22">
        <v>0.29008898267942806</v>
      </c>
      <c r="L7" s="22">
        <v>0.79513969060263223</v>
      </c>
      <c r="M7" s="10"/>
      <c r="N7" s="10"/>
      <c r="O7" s="10"/>
      <c r="P7" s="10"/>
      <c r="Q7" s="10"/>
      <c r="R7" s="10"/>
      <c r="S7" s="10"/>
      <c r="T7" s="10"/>
    </row>
    <row r="8" spans="1:20" ht="12.75" customHeight="1">
      <c r="A8" s="13">
        <v>142</v>
      </c>
      <c r="B8" s="10" t="s">
        <v>306</v>
      </c>
      <c r="C8" s="45" t="s">
        <v>213</v>
      </c>
      <c r="D8" s="27" t="s">
        <v>49</v>
      </c>
      <c r="E8" s="18">
        <v>1</v>
      </c>
      <c r="F8" s="20" t="s">
        <v>89</v>
      </c>
      <c r="G8" s="20" t="s">
        <v>250</v>
      </c>
      <c r="H8" s="21">
        <v>68820394.736842111</v>
      </c>
      <c r="I8" s="21">
        <v>77657870.083959356</v>
      </c>
      <c r="J8" s="21">
        <v>77657870.083959356</v>
      </c>
      <c r="K8" s="22">
        <v>0.27247467667282815</v>
      </c>
      <c r="L8" s="22">
        <v>0.74685852632365124</v>
      </c>
      <c r="M8" s="10"/>
      <c r="N8" s="10"/>
      <c r="O8" s="10"/>
      <c r="P8" s="10"/>
      <c r="Q8" s="10"/>
      <c r="R8" s="10"/>
      <c r="S8" s="10"/>
      <c r="T8" s="10"/>
    </row>
    <row r="9" spans="1:20" ht="12.75" customHeight="1">
      <c r="A9" s="13">
        <v>142</v>
      </c>
      <c r="B9" s="10" t="s">
        <v>306</v>
      </c>
      <c r="C9" s="45" t="s">
        <v>213</v>
      </c>
      <c r="D9" s="27" t="s">
        <v>49</v>
      </c>
      <c r="E9" s="18">
        <v>1</v>
      </c>
      <c r="F9" s="20" t="s">
        <v>62</v>
      </c>
      <c r="G9" s="20" t="s">
        <v>217</v>
      </c>
      <c r="H9" s="21">
        <v>73224900</v>
      </c>
      <c r="I9" s="21">
        <v>75087287.280338183</v>
      </c>
      <c r="J9" s="21">
        <v>75087287.280338183</v>
      </c>
      <c r="K9" s="22">
        <v>0.26345538838279192</v>
      </c>
      <c r="L9" s="22">
        <v>0.722136477129799</v>
      </c>
      <c r="M9" s="10"/>
      <c r="N9" s="10"/>
      <c r="O9" s="10"/>
      <c r="P9" s="10"/>
      <c r="Q9" s="10"/>
      <c r="R9" s="10"/>
      <c r="S9" s="10"/>
      <c r="T9" s="10"/>
    </row>
    <row r="10" spans="1:20" ht="12.75" customHeight="1">
      <c r="A10" s="13">
        <v>142</v>
      </c>
      <c r="B10" s="10" t="s">
        <v>306</v>
      </c>
      <c r="C10" s="45" t="s">
        <v>213</v>
      </c>
      <c r="D10" s="27" t="s">
        <v>49</v>
      </c>
      <c r="E10" s="18">
        <v>1</v>
      </c>
      <c r="F10" s="20" t="s">
        <v>89</v>
      </c>
      <c r="G10" s="20" t="s">
        <v>217</v>
      </c>
      <c r="H10" s="21">
        <v>68820394.736842111</v>
      </c>
      <c r="I10" s="21">
        <v>72883678.67069982</v>
      </c>
      <c r="J10" s="21">
        <v>72883678.67069982</v>
      </c>
      <c r="K10" s="22">
        <v>0.25572368594522155</v>
      </c>
      <c r="L10" s="22">
        <v>0.70094372645289671</v>
      </c>
      <c r="M10" s="10"/>
      <c r="N10" s="10"/>
      <c r="O10" s="10"/>
      <c r="P10" s="10"/>
      <c r="Q10" s="10"/>
      <c r="R10" s="10"/>
      <c r="S10" s="10"/>
      <c r="T10" s="10"/>
    </row>
    <row r="11" spans="1:20" ht="12.75" customHeight="1">
      <c r="A11" s="13">
        <v>65</v>
      </c>
      <c r="B11" s="10" t="s">
        <v>200</v>
      </c>
      <c r="C11" s="43" t="s">
        <v>73</v>
      </c>
      <c r="D11" s="44"/>
      <c r="E11" s="20">
        <v>1</v>
      </c>
      <c r="F11" s="20" t="s">
        <v>199</v>
      </c>
      <c r="G11" s="20" t="s">
        <v>73</v>
      </c>
      <c r="H11" s="21">
        <v>64410361.842105262</v>
      </c>
      <c r="I11" s="21">
        <v>81194215.745192304</v>
      </c>
      <c r="J11" s="21">
        <v>81194215.745192304</v>
      </c>
      <c r="K11" s="22">
        <v>0.28488249367329516</v>
      </c>
      <c r="L11" s="22">
        <v>1</v>
      </c>
      <c r="M11" s="10"/>
      <c r="N11" s="10"/>
      <c r="O11" s="10"/>
      <c r="P11" s="10"/>
      <c r="Q11" s="10"/>
      <c r="R11" s="10"/>
      <c r="S11" s="10"/>
      <c r="T11" s="10"/>
    </row>
    <row r="12" spans="1:20" ht="12.75" customHeight="1">
      <c r="A12" s="13">
        <v>65</v>
      </c>
      <c r="B12" s="10" t="s">
        <v>200</v>
      </c>
      <c r="C12" s="43" t="s">
        <v>73</v>
      </c>
      <c r="D12" s="44"/>
      <c r="E12" s="20">
        <v>1</v>
      </c>
      <c r="F12" s="20" t="s">
        <v>75</v>
      </c>
      <c r="G12" s="20" t="s">
        <v>73</v>
      </c>
      <c r="H12" s="21">
        <v>52101096.854304634</v>
      </c>
      <c r="I12" s="21">
        <v>70384705.686028793</v>
      </c>
      <c r="J12" s="21">
        <v>70384705.686028793</v>
      </c>
      <c r="K12" s="22">
        <v>0.24695565180681145</v>
      </c>
      <c r="L12" s="22">
        <v>0.86686847135655021</v>
      </c>
      <c r="M12" s="10"/>
      <c r="N12" s="10"/>
      <c r="O12" s="10"/>
      <c r="P12" s="10"/>
      <c r="Q12" s="10"/>
      <c r="R12" s="10"/>
      <c r="S12" s="10"/>
      <c r="T12" s="10"/>
    </row>
    <row r="13" spans="1:20" ht="12.75" customHeight="1">
      <c r="A13" s="13">
        <v>65</v>
      </c>
      <c r="B13" s="10" t="s">
        <v>200</v>
      </c>
      <c r="C13" s="43" t="s">
        <v>73</v>
      </c>
      <c r="D13" s="44"/>
      <c r="E13" s="20">
        <v>1</v>
      </c>
      <c r="F13" s="20" t="s">
        <v>199</v>
      </c>
      <c r="G13" s="20" t="s">
        <v>147</v>
      </c>
      <c r="H13" s="21">
        <v>64410361.842105262</v>
      </c>
      <c r="I13" s="21">
        <v>59476375.816739246</v>
      </c>
      <c r="J13" s="21">
        <v>64410361.842105262</v>
      </c>
      <c r="K13" s="22">
        <v>0.22599374021375054</v>
      </c>
      <c r="L13" s="22">
        <v>0.79328756674294432</v>
      </c>
      <c r="M13" s="10"/>
      <c r="N13" s="10"/>
      <c r="O13" s="10"/>
      <c r="P13" s="10"/>
      <c r="Q13" s="10"/>
      <c r="R13" s="10"/>
      <c r="S13" s="10"/>
      <c r="T13" s="10"/>
    </row>
    <row r="14" spans="1:20" ht="12.75" customHeight="1">
      <c r="A14" s="13">
        <v>65</v>
      </c>
      <c r="B14" s="10" t="s">
        <v>200</v>
      </c>
      <c r="C14" s="43" t="s">
        <v>73</v>
      </c>
      <c r="D14" s="44"/>
      <c r="E14" s="20">
        <v>1</v>
      </c>
      <c r="F14" s="20" t="s">
        <v>199</v>
      </c>
      <c r="G14" s="20" t="s">
        <v>197</v>
      </c>
      <c r="H14" s="21">
        <v>64410361.842105262</v>
      </c>
      <c r="I14" s="21">
        <v>63569532.991701759</v>
      </c>
      <c r="J14" s="21">
        <v>64410361.842105262</v>
      </c>
      <c r="K14" s="22">
        <v>0.22599374021375054</v>
      </c>
      <c r="L14" s="22">
        <v>0.79328756674294432</v>
      </c>
      <c r="M14" s="10"/>
      <c r="N14" s="10"/>
      <c r="O14" s="10"/>
      <c r="P14" s="10"/>
      <c r="Q14" s="10"/>
      <c r="R14" s="10"/>
      <c r="S14" s="10"/>
      <c r="T14" s="10"/>
    </row>
    <row r="15" spans="1:20" ht="12.75" customHeight="1">
      <c r="A15" s="13">
        <v>65</v>
      </c>
      <c r="B15" s="10" t="s">
        <v>200</v>
      </c>
      <c r="C15" s="43" t="s">
        <v>73</v>
      </c>
      <c r="D15" s="44"/>
      <c r="E15" s="20">
        <v>1</v>
      </c>
      <c r="F15" s="20" t="s">
        <v>75</v>
      </c>
      <c r="G15" s="20" t="s">
        <v>197</v>
      </c>
      <c r="H15" s="21">
        <v>52101096.854304634</v>
      </c>
      <c r="I15" s="21">
        <v>57081053.657880574</v>
      </c>
      <c r="J15" s="21">
        <v>57081053.657880574</v>
      </c>
      <c r="K15" s="22">
        <v>0.20027772616941691</v>
      </c>
      <c r="L15" s="22">
        <v>0.70301872041002467</v>
      </c>
      <c r="M15" s="10"/>
      <c r="N15" s="10"/>
      <c r="O15" s="10"/>
      <c r="P15" s="10"/>
      <c r="Q15" s="10"/>
      <c r="R15" s="10"/>
      <c r="S15" s="10"/>
      <c r="T15" s="10"/>
    </row>
    <row r="16" spans="1:20" ht="12.75" customHeight="1">
      <c r="A16" s="13">
        <v>65</v>
      </c>
      <c r="B16" s="10" t="s">
        <v>200</v>
      </c>
      <c r="C16" s="43" t="s">
        <v>73</v>
      </c>
      <c r="D16" s="44"/>
      <c r="E16" s="20">
        <v>1</v>
      </c>
      <c r="F16" s="20" t="s">
        <v>75</v>
      </c>
      <c r="G16" s="20" t="s">
        <v>147</v>
      </c>
      <c r="H16" s="21">
        <v>52101096.854304634</v>
      </c>
      <c r="I16" s="21">
        <v>54384534.65893396</v>
      </c>
      <c r="J16" s="21">
        <v>54384534.65893396</v>
      </c>
      <c r="K16" s="22">
        <v>0.19081657121389514</v>
      </c>
      <c r="L16" s="22">
        <v>0.66980799259895796</v>
      </c>
      <c r="M16" s="10"/>
      <c r="N16" s="10"/>
      <c r="O16" s="10"/>
      <c r="P16" s="10"/>
      <c r="Q16" s="10"/>
      <c r="R16" s="10"/>
      <c r="S16" s="10"/>
      <c r="T16" s="10"/>
    </row>
    <row r="17" spans="1:20" ht="12.75" customHeight="1">
      <c r="A17" s="13">
        <v>24</v>
      </c>
      <c r="B17" s="10" t="s">
        <v>107</v>
      </c>
      <c r="C17" s="16" t="s">
        <v>28</v>
      </c>
      <c r="D17" s="34"/>
      <c r="E17" s="20">
        <v>1</v>
      </c>
      <c r="F17" s="20" t="s">
        <v>62</v>
      </c>
      <c r="G17" s="20" t="s">
        <v>104</v>
      </c>
      <c r="H17" s="21">
        <v>53072820</v>
      </c>
      <c r="I17" s="21">
        <v>72988290.401785702</v>
      </c>
      <c r="J17" s="21">
        <v>72988290.401785702</v>
      </c>
      <c r="K17" s="22">
        <v>0.25609073242194041</v>
      </c>
      <c r="L17" s="22">
        <v>1</v>
      </c>
      <c r="M17" s="10"/>
      <c r="N17" s="10"/>
      <c r="O17" s="10"/>
      <c r="P17" s="10"/>
      <c r="Q17" s="10"/>
      <c r="R17" s="10"/>
      <c r="S17" s="10"/>
      <c r="T17" s="10"/>
    </row>
    <row r="18" spans="1:20" ht="12.75" customHeight="1">
      <c r="A18" s="13">
        <v>24</v>
      </c>
      <c r="B18" s="10" t="s">
        <v>107</v>
      </c>
      <c r="C18" s="16" t="s">
        <v>28</v>
      </c>
      <c r="D18" s="34"/>
      <c r="E18" s="20">
        <v>1</v>
      </c>
      <c r="F18" s="20" t="s">
        <v>62</v>
      </c>
      <c r="G18" s="20" t="s">
        <v>108</v>
      </c>
      <c r="H18" s="21">
        <v>53072820</v>
      </c>
      <c r="I18" s="21">
        <v>72909192.230504587</v>
      </c>
      <c r="J18" s="21">
        <v>72909192.230504587</v>
      </c>
      <c r="K18" s="22">
        <v>0.25581320422522408</v>
      </c>
      <c r="L18" s="22">
        <v>0.9989162895740441</v>
      </c>
      <c r="M18" s="10"/>
      <c r="N18" s="10"/>
      <c r="O18" s="10"/>
      <c r="P18" s="10"/>
      <c r="Q18" s="10"/>
      <c r="R18" s="10"/>
      <c r="S18" s="10"/>
      <c r="T18" s="10"/>
    </row>
    <row r="19" spans="1:20" ht="12.75" customHeight="1">
      <c r="A19" s="13">
        <v>24</v>
      </c>
      <c r="B19" s="10" t="s">
        <v>107</v>
      </c>
      <c r="C19" s="16" t="s">
        <v>28</v>
      </c>
      <c r="D19" s="34"/>
      <c r="E19" s="20">
        <v>1</v>
      </c>
      <c r="F19" s="20" t="s">
        <v>105</v>
      </c>
      <c r="G19" s="20" t="s">
        <v>108</v>
      </c>
      <c r="H19" s="21">
        <v>52651607.142857142</v>
      </c>
      <c r="I19" s="21">
        <v>68309778.439748183</v>
      </c>
      <c r="J19" s="21">
        <v>68309778.439748183</v>
      </c>
      <c r="K19" s="22">
        <v>0.23967544788235781</v>
      </c>
      <c r="L19" s="22">
        <v>0.93590051313322642</v>
      </c>
      <c r="M19" s="10"/>
      <c r="N19" s="10"/>
      <c r="O19" s="10"/>
      <c r="P19" s="10"/>
      <c r="Q19" s="10"/>
      <c r="R19" s="10"/>
      <c r="S19" s="10"/>
      <c r="T19" s="10"/>
    </row>
    <row r="20" spans="1:20" ht="12.75" customHeight="1">
      <c r="A20" s="13">
        <v>24</v>
      </c>
      <c r="B20" s="10" t="s">
        <v>107</v>
      </c>
      <c r="C20" s="16" t="s">
        <v>28</v>
      </c>
      <c r="D20" s="34"/>
      <c r="E20" s="20">
        <v>1</v>
      </c>
      <c r="F20" s="20" t="s">
        <v>105</v>
      </c>
      <c r="G20" s="20" t="s">
        <v>104</v>
      </c>
      <c r="H20" s="21">
        <v>52651607.142857142</v>
      </c>
      <c r="I20" s="21">
        <v>68235020.3125</v>
      </c>
      <c r="J20" s="21">
        <v>68235020.3125</v>
      </c>
      <c r="K20" s="22">
        <v>0.23941314740297828</v>
      </c>
      <c r="L20" s="22">
        <v>0.93487626490331643</v>
      </c>
      <c r="M20" s="10"/>
      <c r="N20" s="10"/>
      <c r="O20" s="10"/>
      <c r="P20" s="10"/>
      <c r="Q20" s="10"/>
      <c r="R20" s="10"/>
      <c r="S20" s="10"/>
      <c r="T20" s="10"/>
    </row>
    <row r="21" spans="1:20" ht="12.75" customHeight="1">
      <c r="A21" s="13">
        <v>24</v>
      </c>
      <c r="B21" s="10" t="s">
        <v>107</v>
      </c>
      <c r="C21" s="16" t="s">
        <v>28</v>
      </c>
      <c r="D21" s="34"/>
      <c r="E21" s="20">
        <v>1</v>
      </c>
      <c r="F21" s="20" t="s">
        <v>62</v>
      </c>
      <c r="G21" s="20" t="s">
        <v>109</v>
      </c>
      <c r="H21" s="21">
        <v>53072820</v>
      </c>
      <c r="I21" s="21">
        <v>56187612.027439021</v>
      </c>
      <c r="J21" s="21">
        <v>56187612.027439021</v>
      </c>
      <c r="K21" s="22">
        <v>0.19714294769664378</v>
      </c>
      <c r="L21" s="22">
        <v>0.76981679825815397</v>
      </c>
      <c r="M21" s="10"/>
      <c r="N21" s="10"/>
      <c r="O21" s="10"/>
      <c r="P21" s="10"/>
      <c r="Q21" s="10"/>
      <c r="R21" s="10"/>
      <c r="S21" s="10"/>
      <c r="T21" s="10"/>
    </row>
    <row r="22" spans="1:20" ht="12.75" customHeight="1">
      <c r="A22" s="13">
        <v>24</v>
      </c>
      <c r="B22" s="10" t="s">
        <v>107</v>
      </c>
      <c r="C22" s="16" t="s">
        <v>28</v>
      </c>
      <c r="D22" s="34"/>
      <c r="E22" s="20">
        <v>1</v>
      </c>
      <c r="F22" s="20" t="s">
        <v>105</v>
      </c>
      <c r="G22" s="20" t="s">
        <v>109</v>
      </c>
      <c r="H22" s="21">
        <v>52651607.142857142</v>
      </c>
      <c r="I22" s="21">
        <v>55482623.205312312</v>
      </c>
      <c r="J22" s="21">
        <v>55482623.205312312</v>
      </c>
      <c r="K22" s="22">
        <v>0.19466938511812787</v>
      </c>
      <c r="L22" s="22">
        <v>0.76015786778799377</v>
      </c>
      <c r="M22" s="10"/>
      <c r="N22" s="10"/>
      <c r="O22" s="10"/>
      <c r="P22" s="10"/>
      <c r="Q22" s="10"/>
      <c r="R22" s="10"/>
      <c r="S22" s="10"/>
      <c r="T22" s="10"/>
    </row>
    <row r="23" spans="1:20" ht="12.75" customHeight="1">
      <c r="A23" s="13">
        <v>59</v>
      </c>
      <c r="B23" s="10" t="s">
        <v>186</v>
      </c>
      <c r="C23" s="24" t="s">
        <v>40</v>
      </c>
      <c r="D23" s="26"/>
      <c r="E23" s="20">
        <v>1</v>
      </c>
      <c r="F23" s="20" t="s">
        <v>187</v>
      </c>
      <c r="G23" s="20" t="s">
        <v>51</v>
      </c>
      <c r="H23" s="21">
        <v>138632812.5</v>
      </c>
      <c r="I23" s="21">
        <v>180259575.77396804</v>
      </c>
      <c r="J23" s="21">
        <v>180259575.77396804</v>
      </c>
      <c r="K23" s="22">
        <v>0.6324686676713055</v>
      </c>
      <c r="L23" s="22">
        <v>1</v>
      </c>
      <c r="M23" s="10"/>
      <c r="N23" s="10"/>
      <c r="O23" s="10"/>
      <c r="P23" s="10"/>
      <c r="Q23" s="10"/>
      <c r="R23" s="10"/>
      <c r="S23" s="10"/>
      <c r="T23" s="10"/>
    </row>
    <row r="24" spans="1:20" ht="12.75" customHeight="1">
      <c r="A24" s="13">
        <v>59</v>
      </c>
      <c r="B24" s="10" t="s">
        <v>186</v>
      </c>
      <c r="C24" s="24" t="s">
        <v>40</v>
      </c>
      <c r="D24" s="26"/>
      <c r="E24" s="20">
        <v>1</v>
      </c>
      <c r="F24" s="20" t="s">
        <v>62</v>
      </c>
      <c r="G24" s="20" t="s">
        <v>51</v>
      </c>
      <c r="H24" s="21">
        <v>111793500</v>
      </c>
      <c r="I24" s="21">
        <v>175179290.1400862</v>
      </c>
      <c r="J24" s="21">
        <v>175179290.1400862</v>
      </c>
      <c r="K24" s="22">
        <v>0.6146436979161346</v>
      </c>
      <c r="L24" s="22">
        <v>0.9718168335187245</v>
      </c>
      <c r="M24" s="10"/>
      <c r="N24" s="10"/>
      <c r="O24" s="10"/>
      <c r="P24" s="10"/>
      <c r="Q24" s="10"/>
      <c r="R24" s="10"/>
      <c r="S24" s="10"/>
      <c r="T24" s="10"/>
    </row>
    <row r="25" spans="1:20" ht="12.75" customHeight="1">
      <c r="A25" s="13">
        <v>59</v>
      </c>
      <c r="B25" s="10" t="s">
        <v>186</v>
      </c>
      <c r="C25" s="24" t="s">
        <v>40</v>
      </c>
      <c r="D25" s="26"/>
      <c r="E25" s="20">
        <v>1</v>
      </c>
      <c r="F25" s="20" t="s">
        <v>187</v>
      </c>
      <c r="G25" s="20" t="s">
        <v>42</v>
      </c>
      <c r="H25" s="21">
        <v>138632812.5</v>
      </c>
      <c r="I25" s="21">
        <v>169854963.09432518</v>
      </c>
      <c r="J25" s="21">
        <v>169854963.09432518</v>
      </c>
      <c r="K25" s="22">
        <v>0.59596247103306843</v>
      </c>
      <c r="L25" s="22">
        <v>0.94227983376212165</v>
      </c>
      <c r="M25" s="10"/>
      <c r="N25" s="10"/>
      <c r="O25" s="10"/>
      <c r="P25" s="10"/>
      <c r="Q25" s="10"/>
      <c r="R25" s="10"/>
      <c r="S25" s="10"/>
      <c r="T25" s="10"/>
    </row>
    <row r="26" spans="1:20" ht="12.75" customHeight="1">
      <c r="A26" s="13">
        <v>59</v>
      </c>
      <c r="B26" s="10" t="s">
        <v>186</v>
      </c>
      <c r="C26" s="24" t="s">
        <v>40</v>
      </c>
      <c r="D26" s="26"/>
      <c r="E26" s="20">
        <v>1</v>
      </c>
      <c r="F26" s="20" t="s">
        <v>62</v>
      </c>
      <c r="G26" s="20" t="s">
        <v>42</v>
      </c>
      <c r="H26" s="21">
        <v>111793500</v>
      </c>
      <c r="I26" s="21">
        <v>163141441.17342713</v>
      </c>
      <c r="J26" s="21">
        <v>163141441.17342713</v>
      </c>
      <c r="K26" s="22">
        <v>0.57240703856041697</v>
      </c>
      <c r="L26" s="22">
        <v>0.90503619834318394</v>
      </c>
      <c r="M26" s="10"/>
      <c r="N26" s="10"/>
      <c r="O26" s="10"/>
      <c r="P26" s="10"/>
      <c r="Q26" s="10"/>
      <c r="R26" s="10"/>
      <c r="S26" s="10"/>
      <c r="T26" s="10"/>
    </row>
    <row r="27" spans="1:20" ht="12.75" customHeight="1">
      <c r="A27" s="13">
        <v>59</v>
      </c>
      <c r="B27" s="10" t="s">
        <v>186</v>
      </c>
      <c r="C27" s="24" t="s">
        <v>40</v>
      </c>
      <c r="D27" s="26"/>
      <c r="E27" s="20">
        <v>1</v>
      </c>
      <c r="F27" s="20" t="s">
        <v>187</v>
      </c>
      <c r="G27" s="20" t="s">
        <v>128</v>
      </c>
      <c r="H27" s="21">
        <v>138632812.5</v>
      </c>
      <c r="I27" s="21">
        <v>115871720.69502071</v>
      </c>
      <c r="J27" s="21">
        <v>138632812.5</v>
      </c>
      <c r="K27" s="22">
        <v>0.48641471522903273</v>
      </c>
      <c r="L27" s="22">
        <v>0.76907322068612394</v>
      </c>
      <c r="M27" s="10"/>
      <c r="N27" s="10"/>
      <c r="O27" s="10"/>
      <c r="P27" s="10"/>
      <c r="Q27" s="10"/>
      <c r="R27" s="10"/>
      <c r="S27" s="10"/>
      <c r="T27" s="10"/>
    </row>
    <row r="28" spans="1:20" ht="12.75" customHeight="1">
      <c r="A28" s="13">
        <v>59</v>
      </c>
      <c r="B28" s="10" t="s">
        <v>186</v>
      </c>
      <c r="C28" s="24" t="s">
        <v>40</v>
      </c>
      <c r="D28" s="26"/>
      <c r="E28" s="20">
        <v>1</v>
      </c>
      <c r="F28" s="20" t="s">
        <v>62</v>
      </c>
      <c r="G28" s="20" t="s">
        <v>128</v>
      </c>
      <c r="H28" s="21">
        <v>111793500</v>
      </c>
      <c r="I28" s="21">
        <v>102945747.67561984</v>
      </c>
      <c r="J28" s="21">
        <v>111793500</v>
      </c>
      <c r="K28" s="22">
        <v>0.39224482636069202</v>
      </c>
      <c r="L28" s="22">
        <v>0.62018064516129034</v>
      </c>
      <c r="M28" s="10"/>
      <c r="N28" s="10"/>
      <c r="O28" s="10"/>
      <c r="P28" s="10"/>
      <c r="Q28" s="10"/>
      <c r="R28" s="10"/>
      <c r="S28" s="10"/>
      <c r="T28" s="10"/>
    </row>
    <row r="29" spans="1:20" ht="12.75" customHeight="1">
      <c r="A29" s="13">
        <v>144</v>
      </c>
      <c r="B29" s="10" t="s">
        <v>308</v>
      </c>
      <c r="C29" s="47" t="s">
        <v>235</v>
      </c>
      <c r="D29" s="27" t="s">
        <v>49</v>
      </c>
      <c r="E29" s="18"/>
      <c r="F29" s="20" t="s">
        <v>236</v>
      </c>
      <c r="G29" s="20" t="s">
        <v>211</v>
      </c>
      <c r="H29" s="21">
        <v>148256875</v>
      </c>
      <c r="I29" s="21">
        <v>197444903.62149528</v>
      </c>
      <c r="J29" s="21">
        <v>197444903.62149528</v>
      </c>
      <c r="K29" s="22">
        <v>0.69276605470637365</v>
      </c>
      <c r="L29" s="22">
        <v>1</v>
      </c>
      <c r="M29" s="10"/>
      <c r="N29" s="10"/>
      <c r="O29" s="10"/>
      <c r="P29" s="10"/>
      <c r="Q29" s="10"/>
      <c r="R29" s="10"/>
      <c r="S29" s="10"/>
      <c r="T29" s="10"/>
    </row>
    <row r="30" spans="1:20" ht="12.75" customHeight="1">
      <c r="A30" s="13">
        <v>144</v>
      </c>
      <c r="B30" s="10" t="s">
        <v>308</v>
      </c>
      <c r="C30" s="47" t="s">
        <v>235</v>
      </c>
      <c r="D30" s="27" t="s">
        <v>49</v>
      </c>
      <c r="E30" s="18"/>
      <c r="F30" s="20" t="s">
        <v>236</v>
      </c>
      <c r="G30" s="20" t="s">
        <v>63</v>
      </c>
      <c r="H30" s="21">
        <v>148256875</v>
      </c>
      <c r="I30" s="21">
        <v>185121884.0958553</v>
      </c>
      <c r="J30" s="21">
        <v>185121884.0958553</v>
      </c>
      <c r="K30" s="22">
        <v>0.64952883023380525</v>
      </c>
      <c r="L30" s="22">
        <v>0.93758755328897525</v>
      </c>
      <c r="M30" s="10"/>
      <c r="N30" s="10"/>
      <c r="O30" s="10"/>
      <c r="P30" s="10"/>
      <c r="Q30" s="10"/>
      <c r="R30" s="10"/>
      <c r="S30" s="10"/>
      <c r="T30" s="10"/>
    </row>
    <row r="31" spans="1:20" ht="12.75" customHeight="1">
      <c r="A31" s="13">
        <v>144</v>
      </c>
      <c r="B31" s="10" t="s">
        <v>308</v>
      </c>
      <c r="C31" s="47" t="s">
        <v>235</v>
      </c>
      <c r="D31" s="27" t="s">
        <v>49</v>
      </c>
      <c r="E31" s="18"/>
      <c r="F31" s="20" t="s">
        <v>236</v>
      </c>
      <c r="G31" s="20" t="s">
        <v>232</v>
      </c>
      <c r="H31" s="21">
        <v>148256875</v>
      </c>
      <c r="I31" s="21">
        <v>112036993.00890771</v>
      </c>
      <c r="J31" s="21">
        <v>148256875</v>
      </c>
      <c r="K31" s="22">
        <v>0.52018223055145263</v>
      </c>
      <c r="L31" s="22">
        <v>0.75087719298245637</v>
      </c>
      <c r="M31" s="10"/>
      <c r="N31" s="10"/>
      <c r="O31" s="10"/>
      <c r="P31" s="10"/>
      <c r="Q31" s="10"/>
      <c r="R31" s="10"/>
      <c r="S31" s="10"/>
      <c r="T31" s="10"/>
    </row>
    <row r="32" spans="1:20" ht="12.75" customHeight="1">
      <c r="A32" s="13">
        <v>15</v>
      </c>
      <c r="B32" s="10" t="s">
        <v>79</v>
      </c>
      <c r="C32" s="30" t="s">
        <v>67</v>
      </c>
      <c r="D32" s="16" t="s">
        <v>28</v>
      </c>
      <c r="E32" s="18">
        <v>1</v>
      </c>
      <c r="F32" s="20" t="s">
        <v>68</v>
      </c>
      <c r="G32" s="20" t="s">
        <v>30</v>
      </c>
      <c r="H32" s="21">
        <v>46430208.333333336</v>
      </c>
      <c r="I32" s="21">
        <v>66184436.712991387</v>
      </c>
      <c r="J32" s="21">
        <v>66184436.712991387</v>
      </c>
      <c r="K32" s="22">
        <v>0.23221835693727735</v>
      </c>
      <c r="L32" s="22">
        <v>1</v>
      </c>
      <c r="M32" s="10"/>
      <c r="N32" s="10"/>
      <c r="O32" s="10"/>
      <c r="P32" s="10"/>
      <c r="Q32" s="10"/>
      <c r="R32" s="10"/>
      <c r="S32" s="10"/>
      <c r="T32" s="10"/>
    </row>
    <row r="33" spans="1:20" ht="12.75" customHeight="1">
      <c r="A33" s="13">
        <v>15</v>
      </c>
      <c r="B33" s="10" t="s">
        <v>79</v>
      </c>
      <c r="C33" s="30" t="s">
        <v>67</v>
      </c>
      <c r="D33" s="16" t="s">
        <v>28</v>
      </c>
      <c r="E33" s="18">
        <v>1</v>
      </c>
      <c r="F33" s="20" t="s">
        <v>80</v>
      </c>
      <c r="G33" s="20" t="s">
        <v>30</v>
      </c>
      <c r="H33" s="21">
        <v>47756785.714285716</v>
      </c>
      <c r="I33" s="21">
        <v>61948840.067675158</v>
      </c>
      <c r="J33" s="21">
        <v>61948840.067675158</v>
      </c>
      <c r="K33" s="22">
        <v>0.21735710945262043</v>
      </c>
      <c r="L33" s="22">
        <v>0.93600313222149367</v>
      </c>
      <c r="M33" s="10"/>
      <c r="N33" s="10"/>
      <c r="O33" s="10"/>
      <c r="P33" s="10"/>
      <c r="Q33" s="10"/>
      <c r="R33" s="10"/>
      <c r="S33" s="10"/>
      <c r="T33" s="10"/>
    </row>
    <row r="34" spans="1:20" ht="12.75" customHeight="1">
      <c r="A34" s="13">
        <v>15</v>
      </c>
      <c r="B34" s="10" t="s">
        <v>79</v>
      </c>
      <c r="C34" s="30" t="s">
        <v>67</v>
      </c>
      <c r="D34" s="16" t="s">
        <v>28</v>
      </c>
      <c r="E34" s="18">
        <v>1</v>
      </c>
      <c r="F34" s="20" t="s">
        <v>68</v>
      </c>
      <c r="G34" s="20" t="s">
        <v>81</v>
      </c>
      <c r="H34" s="21">
        <v>46430208.333333336</v>
      </c>
      <c r="I34" s="21">
        <v>58844986.119923875</v>
      </c>
      <c r="J34" s="21">
        <v>58844986.119923875</v>
      </c>
      <c r="K34" s="22">
        <v>0.20646675667911704</v>
      </c>
      <c r="L34" s="22">
        <v>0.88910609566875942</v>
      </c>
      <c r="M34" s="10"/>
      <c r="N34" s="10"/>
      <c r="O34" s="10"/>
      <c r="P34" s="10"/>
      <c r="Q34" s="10"/>
      <c r="R34" s="10"/>
      <c r="S34" s="10"/>
      <c r="T34" s="10"/>
    </row>
    <row r="35" spans="1:20" ht="12.75" customHeight="1">
      <c r="A35" s="13">
        <v>15</v>
      </c>
      <c r="B35" s="10" t="s">
        <v>79</v>
      </c>
      <c r="C35" s="30" t="s">
        <v>67</v>
      </c>
      <c r="D35" s="16" t="s">
        <v>28</v>
      </c>
      <c r="E35" s="18">
        <v>1</v>
      </c>
      <c r="F35" s="20" t="s">
        <v>80</v>
      </c>
      <c r="G35" s="20" t="s">
        <v>81</v>
      </c>
      <c r="H35" s="21">
        <v>47756785.714285716</v>
      </c>
      <c r="I35" s="21">
        <v>56673638.392857164</v>
      </c>
      <c r="J35" s="21">
        <v>56673638.392857164</v>
      </c>
      <c r="K35" s="22">
        <v>0.19884824654953021</v>
      </c>
      <c r="L35" s="22">
        <v>0.85629856817581196</v>
      </c>
      <c r="M35" s="10"/>
      <c r="N35" s="10"/>
      <c r="O35" s="10"/>
      <c r="P35" s="10"/>
      <c r="Q35" s="10"/>
      <c r="R35" s="10"/>
      <c r="S35" s="10"/>
      <c r="T35" s="10"/>
    </row>
    <row r="36" spans="1:20" ht="12.75" customHeight="1">
      <c r="A36" s="13">
        <v>15</v>
      </c>
      <c r="B36" s="10" t="s">
        <v>79</v>
      </c>
      <c r="C36" s="30" t="s">
        <v>67</v>
      </c>
      <c r="D36" s="16" t="s">
        <v>28</v>
      </c>
      <c r="E36" s="18">
        <v>1</v>
      </c>
      <c r="F36" s="20" t="s">
        <v>80</v>
      </c>
      <c r="G36" s="20" t="s">
        <v>82</v>
      </c>
      <c r="H36" s="21">
        <v>47756785.714285716</v>
      </c>
      <c r="I36" s="21">
        <v>41295573.529411763</v>
      </c>
      <c r="J36" s="21">
        <v>47756785.714285716</v>
      </c>
      <c r="K36" s="22">
        <v>0.16756208652600355</v>
      </c>
      <c r="L36" s="22">
        <v>0.72157123466024009</v>
      </c>
      <c r="M36" s="10"/>
      <c r="N36" s="10"/>
      <c r="O36" s="10"/>
      <c r="P36" s="10"/>
      <c r="Q36" s="10"/>
      <c r="R36" s="10"/>
      <c r="S36" s="10"/>
      <c r="T36" s="10"/>
    </row>
    <row r="37" spans="1:20" ht="12.75" customHeight="1">
      <c r="A37" s="13">
        <v>15</v>
      </c>
      <c r="B37" s="10" t="s">
        <v>79</v>
      </c>
      <c r="C37" s="30" t="s">
        <v>67</v>
      </c>
      <c r="D37" s="16" t="s">
        <v>28</v>
      </c>
      <c r="E37" s="18">
        <v>1</v>
      </c>
      <c r="F37" s="20" t="s">
        <v>68</v>
      </c>
      <c r="G37" s="20" t="s">
        <v>82</v>
      </c>
      <c r="H37" s="21">
        <v>46430208.333333336</v>
      </c>
      <c r="I37" s="21">
        <v>39363398.177496061</v>
      </c>
      <c r="J37" s="21">
        <v>46430208.333333336</v>
      </c>
      <c r="K37" s="22">
        <v>0.16290758412250345</v>
      </c>
      <c r="L37" s="22">
        <v>0.70152758925301117</v>
      </c>
      <c r="M37" s="10"/>
      <c r="N37" s="10"/>
      <c r="O37" s="10"/>
      <c r="P37" s="10"/>
      <c r="Q37" s="10"/>
      <c r="R37" s="10"/>
      <c r="S37" s="10"/>
      <c r="T37" s="10"/>
    </row>
    <row r="38" spans="1:20" ht="12.75" customHeight="1">
      <c r="A38" s="13">
        <v>69</v>
      </c>
      <c r="B38" s="10" t="s">
        <v>205</v>
      </c>
      <c r="C38" s="15" t="s">
        <v>24</v>
      </c>
      <c r="D38" s="16" t="s">
        <v>28</v>
      </c>
      <c r="E38" s="18"/>
      <c r="F38" s="20" t="s">
        <v>29</v>
      </c>
      <c r="G38" s="20" t="s">
        <v>30</v>
      </c>
      <c r="H38" s="21">
        <v>24907009.615384616</v>
      </c>
      <c r="I38" s="21">
        <v>33967732.664571024</v>
      </c>
      <c r="J38" s="21">
        <v>33967732.664571024</v>
      </c>
      <c r="K38" s="22">
        <v>0.1191810561515747</v>
      </c>
      <c r="L38" s="22">
        <v>1</v>
      </c>
      <c r="M38" s="10"/>
      <c r="N38" s="10"/>
      <c r="O38" s="10"/>
      <c r="P38" s="10"/>
      <c r="Q38" s="10"/>
      <c r="R38" s="10"/>
      <c r="S38" s="10"/>
      <c r="T38" s="10"/>
    </row>
    <row r="39" spans="1:20" ht="12.75" customHeight="1">
      <c r="A39" s="13">
        <v>69</v>
      </c>
      <c r="B39" s="10" t="s">
        <v>205</v>
      </c>
      <c r="C39" s="15" t="s">
        <v>24</v>
      </c>
      <c r="D39" s="16" t="s">
        <v>28</v>
      </c>
      <c r="E39" s="18"/>
      <c r="F39" s="20" t="s">
        <v>29</v>
      </c>
      <c r="G39" s="20" t="s">
        <v>31</v>
      </c>
      <c r="H39" s="21">
        <v>24907009.615384616</v>
      </c>
      <c r="I39" s="21">
        <v>32250112.051792827</v>
      </c>
      <c r="J39" s="21">
        <v>32250112.051792827</v>
      </c>
      <c r="K39" s="22">
        <v>0.1131545179448567</v>
      </c>
      <c r="L39" s="22">
        <v>0.94943375733259616</v>
      </c>
      <c r="M39" s="10"/>
      <c r="N39" s="10"/>
      <c r="O39" s="10"/>
      <c r="P39" s="10"/>
      <c r="Q39" s="10"/>
      <c r="R39" s="10"/>
      <c r="S39" s="10"/>
      <c r="T39" s="10"/>
    </row>
    <row r="40" spans="1:20" ht="12.75" customHeight="1">
      <c r="A40" s="13">
        <v>69</v>
      </c>
      <c r="B40" s="10" t="s">
        <v>205</v>
      </c>
      <c r="C40" s="15" t="s">
        <v>24</v>
      </c>
      <c r="D40" s="16" t="s">
        <v>28</v>
      </c>
      <c r="E40" s="18"/>
      <c r="F40" s="20" t="s">
        <v>105</v>
      </c>
      <c r="G40" s="20" t="s">
        <v>30</v>
      </c>
      <c r="H40" s="21">
        <v>22026607.142857142</v>
      </c>
      <c r="I40" s="21">
        <v>31340564.988057323</v>
      </c>
      <c r="J40" s="21">
        <v>31340564.988057323</v>
      </c>
      <c r="K40" s="22">
        <v>0.10996323106250835</v>
      </c>
      <c r="L40" s="22">
        <v>0.92265696087352078</v>
      </c>
      <c r="M40" s="10"/>
      <c r="N40" s="10"/>
      <c r="O40" s="10"/>
      <c r="P40" s="10"/>
      <c r="Q40" s="10"/>
      <c r="R40" s="10"/>
      <c r="S40" s="10"/>
      <c r="T40" s="10"/>
    </row>
    <row r="41" spans="1:20" ht="12.75" customHeight="1">
      <c r="A41" s="13">
        <v>69</v>
      </c>
      <c r="B41" s="10" t="s">
        <v>205</v>
      </c>
      <c r="C41" s="15" t="s">
        <v>24</v>
      </c>
      <c r="D41" s="16" t="s">
        <v>28</v>
      </c>
      <c r="E41" s="18"/>
      <c r="F41" s="20" t="s">
        <v>105</v>
      </c>
      <c r="G41" s="20" t="s">
        <v>31</v>
      </c>
      <c r="H41" s="21">
        <v>22026607.142857142</v>
      </c>
      <c r="I41" s="21">
        <v>29562025.37593985</v>
      </c>
      <c r="J41" s="21">
        <v>29562025.37593985</v>
      </c>
      <c r="K41" s="22">
        <v>0.10372294910219196</v>
      </c>
      <c r="L41" s="22">
        <v>0.87029728088897707</v>
      </c>
      <c r="M41" s="10"/>
      <c r="N41" s="10"/>
      <c r="O41" s="10"/>
      <c r="P41" s="10"/>
      <c r="Q41" s="10"/>
      <c r="R41" s="10"/>
      <c r="S41" s="10"/>
      <c r="T41" s="10"/>
    </row>
    <row r="42" spans="1:20" ht="12.75" customHeight="1">
      <c r="A42" s="13">
        <v>69</v>
      </c>
      <c r="B42" s="10" t="s">
        <v>205</v>
      </c>
      <c r="C42" s="15" t="s">
        <v>24</v>
      </c>
      <c r="D42" s="16" t="s">
        <v>28</v>
      </c>
      <c r="E42" s="18"/>
      <c r="F42" s="20" t="s">
        <v>29</v>
      </c>
      <c r="G42" s="20" t="s">
        <v>106</v>
      </c>
      <c r="H42" s="21">
        <v>24907009.615384616</v>
      </c>
      <c r="I42" s="21">
        <v>15992122.637195129</v>
      </c>
      <c r="J42" s="21">
        <v>24907009.615384616</v>
      </c>
      <c r="K42" s="22">
        <v>8.7390104628181642E-2</v>
      </c>
      <c r="L42" s="22">
        <v>0.73325499412455897</v>
      </c>
      <c r="M42" s="10"/>
      <c r="N42" s="10"/>
      <c r="O42" s="10"/>
      <c r="P42" s="10"/>
      <c r="Q42" s="10"/>
      <c r="R42" s="10"/>
      <c r="S42" s="10"/>
      <c r="T42" s="10"/>
    </row>
    <row r="43" spans="1:20" ht="12.75" customHeight="1">
      <c r="A43" s="13">
        <v>69</v>
      </c>
      <c r="B43" s="10" t="s">
        <v>205</v>
      </c>
      <c r="C43" s="15" t="s">
        <v>24</v>
      </c>
      <c r="D43" s="16" t="s">
        <v>28</v>
      </c>
      <c r="E43" s="18"/>
      <c r="F43" s="20" t="s">
        <v>105</v>
      </c>
      <c r="G43" s="20" t="s">
        <v>106</v>
      </c>
      <c r="H43" s="21">
        <v>22026607.142857142</v>
      </c>
      <c r="I43" s="21">
        <v>15355433.913934428</v>
      </c>
      <c r="J43" s="21">
        <v>22026607.142857142</v>
      </c>
      <c r="K43" s="22">
        <v>7.7283765997711654E-2</v>
      </c>
      <c r="L43" s="22">
        <v>0.64845679752512009</v>
      </c>
      <c r="M43" s="10"/>
      <c r="N43" s="10"/>
      <c r="O43" s="10"/>
      <c r="P43" s="10"/>
      <c r="Q43" s="10"/>
      <c r="R43" s="10"/>
      <c r="S43" s="10"/>
      <c r="T43" s="10"/>
    </row>
    <row r="44" spans="1:20" ht="12.75" customHeight="1">
      <c r="A44" s="13">
        <v>9</v>
      </c>
      <c r="B44" s="10" t="s">
        <v>64</v>
      </c>
      <c r="C44" s="28" t="s">
        <v>54</v>
      </c>
      <c r="D44" s="29"/>
      <c r="E44" s="20">
        <v>1</v>
      </c>
      <c r="F44" s="20" t="s">
        <v>60</v>
      </c>
      <c r="G44" s="20" t="s">
        <v>61</v>
      </c>
      <c r="H44" s="21">
        <v>123618015</v>
      </c>
      <c r="I44" s="21">
        <v>166145894.05420354</v>
      </c>
      <c r="J44" s="21">
        <v>166145894.05420354</v>
      </c>
      <c r="K44" s="22">
        <v>0.58294862728005648</v>
      </c>
      <c r="L44" s="22">
        <v>1</v>
      </c>
      <c r="M44" s="10"/>
      <c r="N44" s="10"/>
      <c r="O44" s="10"/>
      <c r="P44" s="10"/>
      <c r="Q44" s="10"/>
      <c r="R44" s="10"/>
      <c r="S44" s="10"/>
      <c r="T44" s="10"/>
    </row>
    <row r="45" spans="1:20" ht="12.75" customHeight="1">
      <c r="A45" s="13">
        <v>9</v>
      </c>
      <c r="B45" s="10" t="s">
        <v>64</v>
      </c>
      <c r="C45" s="28" t="s">
        <v>54</v>
      </c>
      <c r="D45" s="29"/>
      <c r="E45" s="20">
        <v>1</v>
      </c>
      <c r="F45" s="20" t="s">
        <v>62</v>
      </c>
      <c r="G45" s="20" t="s">
        <v>61</v>
      </c>
      <c r="H45" s="21">
        <v>98894412</v>
      </c>
      <c r="I45" s="21">
        <v>149736423.03650442</v>
      </c>
      <c r="J45" s="21">
        <v>149736423.03650442</v>
      </c>
      <c r="K45" s="22">
        <v>0.52537345421535953</v>
      </c>
      <c r="L45" s="22">
        <v>0.90123456790123457</v>
      </c>
      <c r="M45" s="10"/>
      <c r="N45" s="10"/>
      <c r="O45" s="10"/>
      <c r="P45" s="10"/>
      <c r="Q45" s="10"/>
      <c r="R45" s="10"/>
      <c r="S45" s="10"/>
      <c r="T45" s="10"/>
    </row>
    <row r="46" spans="1:20" ht="12.75" customHeight="1">
      <c r="A46" s="13">
        <v>9</v>
      </c>
      <c r="B46" s="10" t="s">
        <v>64</v>
      </c>
      <c r="C46" s="28" t="s">
        <v>54</v>
      </c>
      <c r="D46" s="29"/>
      <c r="E46" s="20">
        <v>1</v>
      </c>
      <c r="F46" s="20" t="s">
        <v>60</v>
      </c>
      <c r="G46" s="20" t="s">
        <v>63</v>
      </c>
      <c r="H46" s="21">
        <v>123618015</v>
      </c>
      <c r="I46" s="21">
        <v>137169940.48219588</v>
      </c>
      <c r="J46" s="21">
        <v>137169940.48219588</v>
      </c>
      <c r="K46" s="22">
        <v>0.48128200196205845</v>
      </c>
      <c r="L46" s="22">
        <v>0.82559934004415103</v>
      </c>
      <c r="M46" s="10"/>
      <c r="N46" s="10"/>
      <c r="O46" s="10"/>
      <c r="P46" s="10"/>
      <c r="Q46" s="10"/>
      <c r="R46" s="10"/>
      <c r="S46" s="10"/>
      <c r="T46" s="10"/>
    </row>
    <row r="47" spans="1:20" ht="12.75" customHeight="1">
      <c r="A47" s="13">
        <v>9</v>
      </c>
      <c r="B47" s="10" t="s">
        <v>64</v>
      </c>
      <c r="C47" s="28" t="s">
        <v>54</v>
      </c>
      <c r="D47" s="29"/>
      <c r="E47" s="20">
        <v>1</v>
      </c>
      <c r="F47" s="20" t="s">
        <v>60</v>
      </c>
      <c r="G47" s="20" t="s">
        <v>65</v>
      </c>
      <c r="H47" s="21">
        <v>123618015</v>
      </c>
      <c r="I47" s="21">
        <v>127569275.75342466</v>
      </c>
      <c r="J47" s="21">
        <v>127569275.75342466</v>
      </c>
      <c r="K47" s="22">
        <v>0.44759658134740654</v>
      </c>
      <c r="L47" s="22">
        <v>0.76781479602382696</v>
      </c>
      <c r="M47" s="10"/>
      <c r="N47" s="10"/>
      <c r="O47" s="10"/>
      <c r="P47" s="10"/>
      <c r="Q47" s="10"/>
      <c r="R47" s="10"/>
      <c r="S47" s="10"/>
      <c r="T47" s="10"/>
    </row>
    <row r="48" spans="1:20" ht="12.75" customHeight="1">
      <c r="A48" s="13">
        <v>9</v>
      </c>
      <c r="B48" s="10" t="s">
        <v>64</v>
      </c>
      <c r="C48" s="28" t="s">
        <v>54</v>
      </c>
      <c r="D48" s="29"/>
      <c r="E48" s="20">
        <v>1</v>
      </c>
      <c r="F48" s="20" t="s">
        <v>62</v>
      </c>
      <c r="G48" s="20" t="s">
        <v>63</v>
      </c>
      <c r="H48" s="21">
        <v>98894412</v>
      </c>
      <c r="I48" s="21">
        <v>124942639.29525225</v>
      </c>
      <c r="J48" s="21">
        <v>124942639.29525225</v>
      </c>
      <c r="K48" s="22">
        <v>0.43838062012024664</v>
      </c>
      <c r="L48" s="22">
        <v>0.7520055792320145</v>
      </c>
      <c r="M48" s="10"/>
      <c r="N48" s="10"/>
      <c r="O48" s="10"/>
      <c r="P48" s="10"/>
      <c r="Q48" s="10"/>
      <c r="R48" s="10"/>
      <c r="S48" s="10"/>
      <c r="T48" s="10"/>
    </row>
    <row r="49" spans="1:20" ht="12.75" customHeight="1">
      <c r="A49" s="13">
        <v>9</v>
      </c>
      <c r="B49" s="10" t="s">
        <v>64</v>
      </c>
      <c r="C49" s="28" t="s">
        <v>54</v>
      </c>
      <c r="D49" s="29"/>
      <c r="E49" s="20">
        <v>1</v>
      </c>
      <c r="F49" s="20" t="s">
        <v>62</v>
      </c>
      <c r="G49" s="20" t="s">
        <v>65</v>
      </c>
      <c r="H49" s="21">
        <v>98894412</v>
      </c>
      <c r="I49" s="21">
        <v>118255589.69178084</v>
      </c>
      <c r="J49" s="21">
        <v>118255589.69178084</v>
      </c>
      <c r="K49" s="22">
        <v>0.41491806987735258</v>
      </c>
      <c r="L49" s="22">
        <v>0.71175752109288393</v>
      </c>
      <c r="M49" s="10"/>
      <c r="N49" s="10"/>
      <c r="O49" s="10"/>
      <c r="P49" s="10"/>
      <c r="Q49" s="10"/>
      <c r="R49" s="10"/>
      <c r="S49" s="10"/>
      <c r="T49" s="10"/>
    </row>
    <row r="50" spans="1:20" ht="12.75" customHeight="1">
      <c r="A50" s="13">
        <v>1</v>
      </c>
      <c r="B50" s="10" t="s">
        <v>23</v>
      </c>
      <c r="C50" s="15" t="s">
        <v>24</v>
      </c>
      <c r="D50" s="16" t="s">
        <v>28</v>
      </c>
      <c r="E50" s="18"/>
      <c r="F50" s="20" t="s">
        <v>29</v>
      </c>
      <c r="G50" s="20" t="s">
        <v>30</v>
      </c>
      <c r="H50" s="21">
        <v>28101028.846153848</v>
      </c>
      <c r="I50" s="21">
        <v>38323678.762943804</v>
      </c>
      <c r="J50" s="21">
        <v>38323678.762943804</v>
      </c>
      <c r="K50" s="22">
        <v>0.13446456835034087</v>
      </c>
      <c r="L50" s="22">
        <v>1</v>
      </c>
      <c r="M50" s="10"/>
      <c r="N50" s="10"/>
      <c r="O50" s="10"/>
      <c r="P50" s="10"/>
      <c r="Q50" s="10"/>
      <c r="R50" s="10"/>
      <c r="S50" s="10"/>
      <c r="T50" s="10"/>
    </row>
    <row r="51" spans="1:20" ht="12.75" customHeight="1">
      <c r="A51" s="13">
        <v>1</v>
      </c>
      <c r="B51" s="10" t="s">
        <v>23</v>
      </c>
      <c r="C51" s="15" t="s">
        <v>24</v>
      </c>
      <c r="D51" s="16" t="s">
        <v>28</v>
      </c>
      <c r="E51" s="18"/>
      <c r="F51" s="20" t="s">
        <v>29</v>
      </c>
      <c r="G51" s="20" t="s">
        <v>31</v>
      </c>
      <c r="H51" s="21">
        <v>28101028.846153848</v>
      </c>
      <c r="I51" s="21">
        <v>36385794.322709158</v>
      </c>
      <c r="J51" s="21">
        <v>36385794.322709158</v>
      </c>
      <c r="K51" s="22">
        <v>0.12766520035696982</v>
      </c>
      <c r="L51" s="22">
        <v>0.94943375733259616</v>
      </c>
      <c r="M51" s="10"/>
      <c r="N51" s="10"/>
      <c r="O51" s="10"/>
      <c r="P51" s="10"/>
      <c r="Q51" s="10"/>
      <c r="R51" s="10"/>
      <c r="S51" s="10"/>
      <c r="T51" s="10"/>
    </row>
    <row r="52" spans="1:20" ht="12.75" customHeight="1">
      <c r="A52" s="13">
        <v>1</v>
      </c>
      <c r="B52" s="10" t="s">
        <v>23</v>
      </c>
      <c r="C52" s="15" t="s">
        <v>24</v>
      </c>
      <c r="D52" s="16" t="s">
        <v>28</v>
      </c>
      <c r="E52" s="18"/>
      <c r="F52" s="20" t="s">
        <v>29</v>
      </c>
      <c r="G52" s="20" t="s">
        <v>32</v>
      </c>
      <c r="H52" s="21">
        <v>28101028.846153848</v>
      </c>
      <c r="I52" s="21">
        <v>35337502.941176496</v>
      </c>
      <c r="J52" s="21">
        <v>35337502.941176496</v>
      </c>
      <c r="K52" s="22">
        <v>0.12398710752577044</v>
      </c>
      <c r="L52" s="22">
        <v>0.92208013640238728</v>
      </c>
      <c r="M52" s="10"/>
      <c r="N52" s="10"/>
      <c r="O52" s="10"/>
      <c r="P52" s="10"/>
      <c r="Q52" s="10"/>
      <c r="R52" s="10"/>
      <c r="S52" s="10"/>
      <c r="T52" s="10"/>
    </row>
    <row r="53" spans="1:20" ht="12.75" customHeight="1">
      <c r="A53" s="13">
        <v>1</v>
      </c>
      <c r="B53" s="10" t="s">
        <v>23</v>
      </c>
      <c r="C53" s="15" t="s">
        <v>24</v>
      </c>
      <c r="D53" s="16" t="s">
        <v>28</v>
      </c>
      <c r="E53" s="18"/>
      <c r="F53" s="20" t="s">
        <v>33</v>
      </c>
      <c r="G53" s="20" t="s">
        <v>30</v>
      </c>
      <c r="H53" s="21">
        <v>22772781.818181816</v>
      </c>
      <c r="I53" s="21">
        <v>33623971.354166672</v>
      </c>
      <c r="J53" s="21">
        <v>33623971.354166672</v>
      </c>
      <c r="K53" s="22">
        <v>0.11797491629989211</v>
      </c>
      <c r="L53" s="22">
        <v>0.87736805128109452</v>
      </c>
      <c r="M53" s="10"/>
      <c r="N53" s="10"/>
      <c r="O53" s="10"/>
      <c r="P53" s="10"/>
      <c r="Q53" s="10"/>
      <c r="R53" s="10"/>
      <c r="S53" s="10"/>
      <c r="T53" s="10"/>
    </row>
    <row r="54" spans="1:20" ht="12.75" customHeight="1">
      <c r="A54" s="13">
        <v>1</v>
      </c>
      <c r="B54" s="10" t="s">
        <v>23</v>
      </c>
      <c r="C54" s="15" t="s">
        <v>24</v>
      </c>
      <c r="D54" s="16" t="s">
        <v>28</v>
      </c>
      <c r="E54" s="18"/>
      <c r="F54" s="20" t="s">
        <v>33</v>
      </c>
      <c r="G54" s="20" t="s">
        <v>32</v>
      </c>
      <c r="H54" s="21">
        <v>22772781.818181816</v>
      </c>
      <c r="I54" s="21">
        <v>31451049.626865663</v>
      </c>
      <c r="J54" s="21">
        <v>31451049.626865663</v>
      </c>
      <c r="K54" s="22">
        <v>0.11035088354646226</v>
      </c>
      <c r="L54" s="22">
        <v>0.82066885648975141</v>
      </c>
      <c r="M54" s="10"/>
      <c r="N54" s="10"/>
      <c r="O54" s="10"/>
      <c r="P54" s="10"/>
      <c r="Q54" s="10"/>
      <c r="R54" s="10"/>
      <c r="S54" s="10"/>
      <c r="T54" s="10"/>
    </row>
    <row r="55" spans="1:20" ht="12.75" customHeight="1">
      <c r="A55" s="23">
        <v>1</v>
      </c>
      <c r="B55" s="10" t="s">
        <v>23</v>
      </c>
      <c r="C55" s="15" t="s">
        <v>24</v>
      </c>
      <c r="D55" s="16" t="s">
        <v>28</v>
      </c>
      <c r="E55" s="18"/>
      <c r="F55" s="20" t="s">
        <v>33</v>
      </c>
      <c r="G55" s="20" t="s">
        <v>31</v>
      </c>
      <c r="H55" s="21">
        <v>22772781.818181816</v>
      </c>
      <c r="I55" s="21">
        <v>31388209.239130445</v>
      </c>
      <c r="J55" s="21">
        <v>31388209.239130445</v>
      </c>
      <c r="K55" s="22">
        <v>0.11013039830379932</v>
      </c>
      <c r="L55" s="22">
        <v>0.81902912904803249</v>
      </c>
      <c r="M55" s="10"/>
      <c r="N55" s="10"/>
      <c r="O55" s="10"/>
      <c r="P55" s="10"/>
      <c r="Q55" s="10"/>
      <c r="R55" s="10"/>
      <c r="S55" s="10"/>
      <c r="T55" s="10"/>
    </row>
    <row r="56" spans="1:20" ht="12.75" customHeight="1">
      <c r="A56" s="13">
        <v>12</v>
      </c>
      <c r="B56" s="10" t="s">
        <v>71</v>
      </c>
      <c r="C56" s="30" t="s">
        <v>67</v>
      </c>
      <c r="D56" s="27" t="s">
        <v>49</v>
      </c>
      <c r="E56" s="18">
        <v>1</v>
      </c>
      <c r="F56" s="20" t="s">
        <v>68</v>
      </c>
      <c r="G56" s="20" t="s">
        <v>72</v>
      </c>
      <c r="H56" s="21">
        <v>47401875</v>
      </c>
      <c r="I56" s="21">
        <v>64349746.336722448</v>
      </c>
      <c r="J56" s="21">
        <v>64349746.336722448</v>
      </c>
      <c r="K56" s="22">
        <v>0.22578106131574979</v>
      </c>
      <c r="L56" s="22">
        <v>1</v>
      </c>
      <c r="M56" s="10"/>
      <c r="N56" s="10"/>
      <c r="O56" s="10"/>
      <c r="P56" s="10"/>
      <c r="Q56" s="10"/>
      <c r="R56" s="10"/>
      <c r="S56" s="10"/>
      <c r="T56" s="10"/>
    </row>
    <row r="57" spans="1:20" ht="12.75" customHeight="1">
      <c r="A57" s="13">
        <v>12</v>
      </c>
      <c r="B57" s="10" t="s">
        <v>71</v>
      </c>
      <c r="C57" s="30" t="s">
        <v>67</v>
      </c>
      <c r="D57" s="27" t="s">
        <v>49</v>
      </c>
      <c r="E57" s="18">
        <v>1</v>
      </c>
      <c r="F57" s="20" t="s">
        <v>68</v>
      </c>
      <c r="G57" s="20" t="s">
        <v>73</v>
      </c>
      <c r="H57" s="21">
        <v>47401875</v>
      </c>
      <c r="I57" s="21">
        <v>57324742.56235154</v>
      </c>
      <c r="J57" s="21">
        <v>57324742.56235154</v>
      </c>
      <c r="K57" s="22">
        <v>0.20113274647042045</v>
      </c>
      <c r="L57" s="22">
        <v>0.89083090184052593</v>
      </c>
      <c r="M57" s="10"/>
      <c r="N57" s="10"/>
      <c r="O57" s="10"/>
      <c r="P57" s="10"/>
      <c r="Q57" s="10"/>
      <c r="R57" s="10"/>
      <c r="S57" s="10"/>
      <c r="T57" s="10"/>
    </row>
    <row r="58" spans="1:20" ht="12.75" customHeight="1">
      <c r="A58" s="13">
        <v>12</v>
      </c>
      <c r="B58" s="10" t="s">
        <v>71</v>
      </c>
      <c r="C58" s="30" t="s">
        <v>67</v>
      </c>
      <c r="D58" s="27" t="s">
        <v>49</v>
      </c>
      <c r="E58" s="18">
        <v>1</v>
      </c>
      <c r="F58" s="20" t="s">
        <v>68</v>
      </c>
      <c r="G58" s="20" t="s">
        <v>74</v>
      </c>
      <c r="H58" s="21">
        <v>47401875</v>
      </c>
      <c r="I58" s="21">
        <v>56945474.11508207</v>
      </c>
      <c r="J58" s="21">
        <v>56945474.11508207</v>
      </c>
      <c r="K58" s="22">
        <v>0.1998020243242912</v>
      </c>
      <c r="L58" s="22">
        <v>0.88493704104292659</v>
      </c>
      <c r="M58" s="10"/>
      <c r="N58" s="10"/>
      <c r="O58" s="10"/>
      <c r="P58" s="10"/>
      <c r="Q58" s="10"/>
      <c r="R58" s="10"/>
      <c r="S58" s="10"/>
      <c r="T58" s="10"/>
    </row>
    <row r="59" spans="1:20" ht="12.75" customHeight="1">
      <c r="A59" s="13">
        <v>12</v>
      </c>
      <c r="B59" s="10" t="s">
        <v>71</v>
      </c>
      <c r="C59" s="30" t="s">
        <v>67</v>
      </c>
      <c r="D59" s="27" t="s">
        <v>49</v>
      </c>
      <c r="E59" s="18">
        <v>1</v>
      </c>
      <c r="F59" s="20" t="s">
        <v>75</v>
      </c>
      <c r="G59" s="20" t="s">
        <v>72</v>
      </c>
      <c r="H59" s="21">
        <v>33903327.814569533</v>
      </c>
      <c r="I59" s="21">
        <v>52971595.312500015</v>
      </c>
      <c r="J59" s="21">
        <v>52971595.312500015</v>
      </c>
      <c r="K59" s="22">
        <v>0.18585905446560322</v>
      </c>
      <c r="L59" s="22">
        <v>0.82318265926513423</v>
      </c>
      <c r="M59" s="10"/>
      <c r="N59" s="10"/>
      <c r="O59" s="10"/>
      <c r="P59" s="10"/>
      <c r="Q59" s="10"/>
      <c r="R59" s="10"/>
      <c r="S59" s="10"/>
      <c r="T59" s="10"/>
    </row>
    <row r="60" spans="1:20" ht="12.75" customHeight="1">
      <c r="A60" s="13">
        <v>12</v>
      </c>
      <c r="B60" s="10" t="s">
        <v>71</v>
      </c>
      <c r="C60" s="30" t="s">
        <v>67</v>
      </c>
      <c r="D60" s="27" t="s">
        <v>49</v>
      </c>
      <c r="E60" s="18">
        <v>1</v>
      </c>
      <c r="F60" s="20" t="s">
        <v>75</v>
      </c>
      <c r="G60" s="20" t="s">
        <v>74</v>
      </c>
      <c r="H60" s="21">
        <v>33903327.814569533</v>
      </c>
      <c r="I60" s="21">
        <v>47670077.17808108</v>
      </c>
      <c r="J60" s="21">
        <v>47670077.17808108</v>
      </c>
      <c r="K60" s="22">
        <v>0.16725785618410013</v>
      </c>
      <c r="L60" s="22">
        <v>0.74079666031064384</v>
      </c>
      <c r="M60" s="10"/>
      <c r="N60" s="10"/>
      <c r="O60" s="10"/>
      <c r="P60" s="10"/>
      <c r="Q60" s="10"/>
      <c r="R60" s="10"/>
      <c r="S60" s="10"/>
      <c r="T60" s="10"/>
    </row>
    <row r="61" spans="1:20" ht="12.75" customHeight="1">
      <c r="A61" s="13">
        <v>12</v>
      </c>
      <c r="B61" s="10" t="s">
        <v>71</v>
      </c>
      <c r="C61" s="30" t="s">
        <v>67</v>
      </c>
      <c r="D61" s="27" t="s">
        <v>49</v>
      </c>
      <c r="E61" s="18">
        <v>1</v>
      </c>
      <c r="F61" s="20" t="s">
        <v>75</v>
      </c>
      <c r="G61" s="20" t="s">
        <v>73</v>
      </c>
      <c r="H61" s="21">
        <v>33903327.814569533</v>
      </c>
      <c r="I61" s="21">
        <v>45800873.572362706</v>
      </c>
      <c r="J61" s="21">
        <v>45800873.572362706</v>
      </c>
      <c r="K61" s="22">
        <v>0.16069946554638165</v>
      </c>
      <c r="L61" s="22">
        <v>0.71174909272681219</v>
      </c>
      <c r="M61" s="10"/>
      <c r="N61" s="10"/>
      <c r="O61" s="10"/>
      <c r="P61" s="10"/>
      <c r="Q61" s="10"/>
      <c r="R61" s="10"/>
      <c r="S61" s="10"/>
      <c r="T61" s="10"/>
    </row>
    <row r="62" spans="1:20" ht="12.75" customHeight="1">
      <c r="A62" s="13">
        <v>10</v>
      </c>
      <c r="B62" s="10" t="s">
        <v>66</v>
      </c>
      <c r="C62" s="30" t="s">
        <v>67</v>
      </c>
      <c r="D62" s="31"/>
      <c r="E62" s="20"/>
      <c r="F62" s="20" t="s">
        <v>68</v>
      </c>
      <c r="G62" s="20" t="s">
        <v>69</v>
      </c>
      <c r="H62" s="21">
        <v>9095625</v>
      </c>
      <c r="I62" s="21">
        <v>7218957.5844716057</v>
      </c>
      <c r="J62" s="21">
        <v>9095625</v>
      </c>
      <c r="K62" s="22">
        <v>3.1913410428754528E-2</v>
      </c>
      <c r="L62" s="22">
        <v>1</v>
      </c>
      <c r="M62" s="10"/>
      <c r="N62" s="10"/>
      <c r="O62" s="10"/>
      <c r="P62" s="10"/>
      <c r="Q62" s="10"/>
      <c r="R62" s="10"/>
      <c r="S62" s="10"/>
      <c r="T62" s="10"/>
    </row>
    <row r="63" spans="1:20" ht="12.75" customHeight="1">
      <c r="A63" s="13">
        <v>10</v>
      </c>
      <c r="B63" s="10" t="s">
        <v>66</v>
      </c>
      <c r="C63" s="30" t="s">
        <v>67</v>
      </c>
      <c r="D63" s="31"/>
      <c r="E63" s="20"/>
      <c r="F63" s="20" t="s">
        <v>33</v>
      </c>
      <c r="G63" s="20" t="s">
        <v>69</v>
      </c>
      <c r="H63" s="21">
        <v>7144200</v>
      </c>
      <c r="I63" s="21">
        <v>6557256.7394094989</v>
      </c>
      <c r="J63" s="21">
        <v>7144200</v>
      </c>
      <c r="K63" s="22">
        <v>2.5066533282221738E-2</v>
      </c>
      <c r="L63" s="22">
        <v>0.78545454545454541</v>
      </c>
      <c r="M63" s="10"/>
      <c r="N63" s="10"/>
      <c r="O63" s="10"/>
      <c r="P63" s="10"/>
      <c r="Q63" s="10"/>
      <c r="R63" s="10"/>
      <c r="S63" s="10"/>
      <c r="T63" s="10"/>
    </row>
    <row r="64" spans="1:20" ht="12.75" customHeight="1">
      <c r="A64" s="13">
        <v>113</v>
      </c>
      <c r="B64" s="10" t="s">
        <v>272</v>
      </c>
      <c r="C64" s="32" t="s">
        <v>84</v>
      </c>
      <c r="D64" s="33"/>
      <c r="E64" s="20">
        <v>1</v>
      </c>
      <c r="F64" s="20" t="s">
        <v>142</v>
      </c>
      <c r="G64" s="20" t="s">
        <v>73</v>
      </c>
      <c r="H64" s="21">
        <v>34422743.055555552</v>
      </c>
      <c r="I64" s="21">
        <v>37934453.795600899</v>
      </c>
      <c r="J64" s="21">
        <v>37934453.795600899</v>
      </c>
      <c r="K64" s="22">
        <v>0.1330989122099511</v>
      </c>
      <c r="L64" s="22">
        <v>1</v>
      </c>
      <c r="M64" s="10"/>
      <c r="N64" s="10"/>
      <c r="O64" s="10"/>
      <c r="P64" s="10"/>
      <c r="Q64" s="10"/>
      <c r="R64" s="10"/>
      <c r="S64" s="10"/>
      <c r="T64" s="10"/>
    </row>
    <row r="65" spans="1:20" ht="12.75" customHeight="1">
      <c r="A65" s="13">
        <v>113</v>
      </c>
      <c r="B65" s="10" t="s">
        <v>272</v>
      </c>
      <c r="C65" s="32" t="s">
        <v>84</v>
      </c>
      <c r="D65" s="33"/>
      <c r="E65" s="20">
        <v>1</v>
      </c>
      <c r="F65" s="20" t="s">
        <v>142</v>
      </c>
      <c r="G65" s="20" t="s">
        <v>165</v>
      </c>
      <c r="H65" s="21">
        <v>34422743.055555552</v>
      </c>
      <c r="I65" s="21">
        <v>26793083.697007488</v>
      </c>
      <c r="J65" s="21">
        <v>34422743.055555552</v>
      </c>
      <c r="K65" s="22">
        <v>0.12077753064968091</v>
      </c>
      <c r="L65" s="22">
        <v>0.9074268800872366</v>
      </c>
      <c r="M65" s="10"/>
      <c r="N65" s="10"/>
      <c r="O65" s="10"/>
      <c r="P65" s="10"/>
      <c r="Q65" s="10"/>
      <c r="R65" s="10"/>
      <c r="S65" s="10"/>
      <c r="T65" s="10"/>
    </row>
    <row r="66" spans="1:20" ht="12.75" customHeight="1">
      <c r="A66" s="13">
        <v>113</v>
      </c>
      <c r="B66" s="10" t="s">
        <v>272</v>
      </c>
      <c r="C66" s="32" t="s">
        <v>84</v>
      </c>
      <c r="D66" s="33"/>
      <c r="E66" s="20">
        <v>1</v>
      </c>
      <c r="F66" s="20" t="s">
        <v>142</v>
      </c>
      <c r="G66" s="20" t="s">
        <v>147</v>
      </c>
      <c r="H66" s="21">
        <v>34422743.055555552</v>
      </c>
      <c r="I66" s="21">
        <v>30744277.12039391</v>
      </c>
      <c r="J66" s="21">
        <v>34422743.055555552</v>
      </c>
      <c r="K66" s="22">
        <v>0.12077753064968091</v>
      </c>
      <c r="L66" s="22">
        <v>0.9074268800872366</v>
      </c>
      <c r="M66" s="10"/>
      <c r="N66" s="10"/>
      <c r="O66" s="10"/>
      <c r="P66" s="10"/>
      <c r="Q66" s="10"/>
      <c r="R66" s="10"/>
      <c r="S66" s="10"/>
      <c r="T66" s="10"/>
    </row>
    <row r="67" spans="1:20" ht="12.75" customHeight="1">
      <c r="A67" s="13">
        <v>113</v>
      </c>
      <c r="B67" s="10" t="s">
        <v>272</v>
      </c>
      <c r="C67" s="32" t="s">
        <v>84</v>
      </c>
      <c r="D67" s="33"/>
      <c r="E67" s="20">
        <v>1</v>
      </c>
      <c r="F67" s="20" t="s">
        <v>144</v>
      </c>
      <c r="G67" s="20" t="s">
        <v>73</v>
      </c>
      <c r="H67" s="21">
        <v>24278571.428571429</v>
      </c>
      <c r="I67" s="21">
        <v>30276444.860038646</v>
      </c>
      <c r="J67" s="21">
        <v>30276444.860038646</v>
      </c>
      <c r="K67" s="22">
        <v>0.10622960062029478</v>
      </c>
      <c r="L67" s="22">
        <v>0.79812523525907941</v>
      </c>
      <c r="M67" s="10"/>
      <c r="N67" s="10"/>
      <c r="O67" s="10"/>
      <c r="P67" s="10"/>
      <c r="Q67" s="10"/>
      <c r="R67" s="10"/>
      <c r="S67" s="10"/>
      <c r="T67" s="10"/>
    </row>
    <row r="68" spans="1:20" ht="12.75" customHeight="1">
      <c r="A68" s="13">
        <v>113</v>
      </c>
      <c r="B68" s="10" t="s">
        <v>272</v>
      </c>
      <c r="C68" s="32" t="s">
        <v>84</v>
      </c>
      <c r="D68" s="33"/>
      <c r="E68" s="20">
        <v>1</v>
      </c>
      <c r="F68" s="20" t="s">
        <v>144</v>
      </c>
      <c r="G68" s="20" t="s">
        <v>147</v>
      </c>
      <c r="H68" s="21">
        <v>24278571.428571429</v>
      </c>
      <c r="I68" s="21">
        <v>26488713.121118009</v>
      </c>
      <c r="J68" s="21">
        <v>26488713.121118009</v>
      </c>
      <c r="K68" s="22">
        <v>9.2939756593282408E-2</v>
      </c>
      <c r="L68" s="22">
        <v>0.69827585402560333</v>
      </c>
      <c r="M68" s="10"/>
      <c r="N68" s="10"/>
      <c r="O68" s="10"/>
      <c r="P68" s="10"/>
      <c r="Q68" s="10"/>
      <c r="R68" s="10"/>
      <c r="S68" s="10"/>
      <c r="T68" s="10"/>
    </row>
    <row r="69" spans="1:20" ht="12.75" customHeight="1">
      <c r="A69" s="13">
        <v>113</v>
      </c>
      <c r="B69" s="10" t="s">
        <v>272</v>
      </c>
      <c r="C69" s="32" t="s">
        <v>84</v>
      </c>
      <c r="D69" s="33"/>
      <c r="E69" s="20">
        <v>1</v>
      </c>
      <c r="F69" s="20" t="s">
        <v>144</v>
      </c>
      <c r="G69" s="20" t="s">
        <v>165</v>
      </c>
      <c r="H69" s="21">
        <v>24278571.428571429</v>
      </c>
      <c r="I69" s="21">
        <v>23510452.853598028</v>
      </c>
      <c r="J69" s="21">
        <v>24278571.428571429</v>
      </c>
      <c r="K69" s="22">
        <v>8.5185131821489249E-2</v>
      </c>
      <c r="L69" s="22">
        <v>0.64001373420030405</v>
      </c>
      <c r="M69" s="10"/>
      <c r="N69" s="10"/>
      <c r="O69" s="10"/>
      <c r="P69" s="10"/>
      <c r="Q69" s="10"/>
      <c r="R69" s="10"/>
      <c r="S69" s="10"/>
      <c r="T69" s="10"/>
    </row>
    <row r="70" spans="1:20" ht="12.75" customHeight="1">
      <c r="A70" s="13">
        <v>6</v>
      </c>
      <c r="B70" s="10" t="s">
        <v>48</v>
      </c>
      <c r="C70" s="24" t="s">
        <v>40</v>
      </c>
      <c r="D70" s="27" t="s">
        <v>49</v>
      </c>
      <c r="E70" s="18">
        <v>1</v>
      </c>
      <c r="F70" s="20" t="s">
        <v>50</v>
      </c>
      <c r="G70" s="20" t="s">
        <v>51</v>
      </c>
      <c r="H70" s="21">
        <v>114704235</v>
      </c>
      <c r="I70" s="21">
        <v>147894982.69543976</v>
      </c>
      <c r="J70" s="21">
        <v>147894982.69543976</v>
      </c>
      <c r="K70" s="22">
        <v>0.51891247529588314</v>
      </c>
      <c r="L70" s="22">
        <v>1</v>
      </c>
      <c r="M70" s="10"/>
      <c r="N70" s="10"/>
      <c r="O70" s="10"/>
      <c r="P70" s="10"/>
      <c r="Q70" s="10"/>
      <c r="R70" s="10"/>
      <c r="S70" s="10"/>
      <c r="T70" s="10"/>
    </row>
    <row r="71" spans="1:20" ht="12.75" customHeight="1">
      <c r="A71" s="13">
        <v>6</v>
      </c>
      <c r="B71" s="10" t="s">
        <v>48</v>
      </c>
      <c r="C71" s="24" t="s">
        <v>40</v>
      </c>
      <c r="D71" s="27" t="s">
        <v>49</v>
      </c>
      <c r="E71" s="18">
        <v>1</v>
      </c>
      <c r="F71" s="20" t="s">
        <v>50</v>
      </c>
      <c r="G71" s="20" t="s">
        <v>42</v>
      </c>
      <c r="H71" s="21">
        <v>114704235</v>
      </c>
      <c r="I71" s="21">
        <v>139680023.77000433</v>
      </c>
      <c r="J71" s="21">
        <v>139680023.77000433</v>
      </c>
      <c r="K71" s="22">
        <v>0.49008901832148272</v>
      </c>
      <c r="L71" s="22">
        <v>0.94445410672008734</v>
      </c>
      <c r="M71" s="10"/>
      <c r="N71" s="10"/>
      <c r="O71" s="10"/>
      <c r="P71" s="10"/>
      <c r="Q71" s="10"/>
      <c r="R71" s="10"/>
      <c r="S71" s="10"/>
      <c r="T71" s="10"/>
    </row>
    <row r="72" spans="1:20" ht="12.75" customHeight="1">
      <c r="A72" s="13">
        <v>6</v>
      </c>
      <c r="B72" s="10" t="s">
        <v>48</v>
      </c>
      <c r="C72" s="24" t="s">
        <v>40</v>
      </c>
      <c r="D72" s="27" t="s">
        <v>49</v>
      </c>
      <c r="E72" s="18">
        <v>1</v>
      </c>
      <c r="F72" s="20" t="s">
        <v>50</v>
      </c>
      <c r="G72" s="20" t="s">
        <v>52</v>
      </c>
      <c r="H72" s="21">
        <v>114704235</v>
      </c>
      <c r="I72" s="21">
        <v>133522898.5546875</v>
      </c>
      <c r="J72" s="21">
        <v>133522898.5546875</v>
      </c>
      <c r="K72" s="22">
        <v>0.46848578994986018</v>
      </c>
      <c r="L72" s="22">
        <v>0.90282236842105257</v>
      </c>
      <c r="M72" s="10"/>
      <c r="N72" s="10"/>
      <c r="O72" s="10"/>
      <c r="P72" s="10"/>
      <c r="Q72" s="10"/>
      <c r="R72" s="10"/>
      <c r="S72" s="10"/>
      <c r="T72" s="10"/>
    </row>
    <row r="73" spans="1:20" ht="12.75" customHeight="1">
      <c r="A73" s="13">
        <v>6</v>
      </c>
      <c r="B73" s="10" t="s">
        <v>48</v>
      </c>
      <c r="C73" s="24" t="s">
        <v>40</v>
      </c>
      <c r="D73" s="27" t="s">
        <v>49</v>
      </c>
      <c r="E73" s="18">
        <v>1</v>
      </c>
      <c r="F73" s="20" t="s">
        <v>43</v>
      </c>
      <c r="G73" s="20" t="s">
        <v>51</v>
      </c>
      <c r="H73" s="21">
        <v>91035107.142857149</v>
      </c>
      <c r="I73" s="21">
        <v>132577668.87842464</v>
      </c>
      <c r="J73" s="21">
        <v>132577668.87842464</v>
      </c>
      <c r="K73" s="22">
        <v>0.46516930508949977</v>
      </c>
      <c r="L73" s="22">
        <v>0.89643114635904808</v>
      </c>
      <c r="M73" s="10"/>
      <c r="N73" s="10"/>
      <c r="O73" s="10"/>
      <c r="P73" s="10"/>
      <c r="Q73" s="10"/>
      <c r="R73" s="10"/>
      <c r="S73" s="10"/>
      <c r="T73" s="10"/>
    </row>
    <row r="74" spans="1:20" ht="12.75" customHeight="1">
      <c r="A74" s="13">
        <v>6</v>
      </c>
      <c r="B74" s="10" t="s">
        <v>48</v>
      </c>
      <c r="C74" s="24" t="s">
        <v>40</v>
      </c>
      <c r="D74" s="27" t="s">
        <v>49</v>
      </c>
      <c r="E74" s="18">
        <v>1</v>
      </c>
      <c r="F74" s="20" t="s">
        <v>43</v>
      </c>
      <c r="G74" s="20" t="s">
        <v>42</v>
      </c>
      <c r="H74" s="21">
        <v>91035107.142857149</v>
      </c>
      <c r="I74" s="21">
        <v>124761380.34892638</v>
      </c>
      <c r="J74" s="21">
        <v>124761380.34892638</v>
      </c>
      <c r="K74" s="22">
        <v>0.4377446450060592</v>
      </c>
      <c r="L74" s="22">
        <v>0.8435808847271552</v>
      </c>
      <c r="M74" s="10"/>
      <c r="N74" s="10"/>
      <c r="O74" s="10"/>
      <c r="P74" s="10"/>
      <c r="Q74" s="10"/>
      <c r="R74" s="10"/>
      <c r="S74" s="10"/>
      <c r="T74" s="10"/>
    </row>
    <row r="75" spans="1:20" ht="12.75" customHeight="1">
      <c r="A75" s="13">
        <v>6</v>
      </c>
      <c r="B75" s="10" t="s">
        <v>48</v>
      </c>
      <c r="C75" s="24" t="s">
        <v>40</v>
      </c>
      <c r="D75" s="27" t="s">
        <v>49</v>
      </c>
      <c r="E75" s="18">
        <v>1</v>
      </c>
      <c r="F75" s="20" t="s">
        <v>43</v>
      </c>
      <c r="G75" s="20" t="s">
        <v>52</v>
      </c>
      <c r="H75" s="21">
        <v>91035107.142857149</v>
      </c>
      <c r="I75" s="21">
        <v>115412285.83333334</v>
      </c>
      <c r="J75" s="21">
        <v>115412285.83333334</v>
      </c>
      <c r="K75" s="22">
        <v>0.40494189748586806</v>
      </c>
      <c r="L75" s="22">
        <v>0.78036647173489282</v>
      </c>
      <c r="M75" s="10"/>
      <c r="N75" s="10"/>
      <c r="O75" s="10"/>
      <c r="P75" s="10"/>
      <c r="Q75" s="10"/>
      <c r="R75" s="10"/>
      <c r="S75" s="10"/>
      <c r="T75" s="10"/>
    </row>
    <row r="76" spans="1:20" ht="12.75" customHeight="1">
      <c r="A76" s="13">
        <v>4</v>
      </c>
      <c r="B76" s="10" t="s">
        <v>39</v>
      </c>
      <c r="C76" s="24" t="s">
        <v>40</v>
      </c>
      <c r="D76" s="26"/>
      <c r="E76" s="20"/>
      <c r="F76" s="20" t="s">
        <v>41</v>
      </c>
      <c r="G76" s="20" t="s">
        <v>42</v>
      </c>
      <c r="H76" s="21">
        <v>19629324</v>
      </c>
      <c r="I76" s="21">
        <v>28645280.867135763</v>
      </c>
      <c r="J76" s="21">
        <v>28645280.867135763</v>
      </c>
      <c r="K76" s="22">
        <v>0.10050640886798357</v>
      </c>
      <c r="L76" s="22">
        <v>1</v>
      </c>
      <c r="M76" s="10"/>
      <c r="N76" s="10"/>
      <c r="O76" s="10"/>
      <c r="P76" s="10"/>
      <c r="Q76" s="10"/>
      <c r="R76" s="10"/>
      <c r="S76" s="10"/>
      <c r="T76" s="10"/>
    </row>
    <row r="77" spans="1:20" ht="12.75" customHeight="1">
      <c r="A77" s="13">
        <v>4</v>
      </c>
      <c r="B77" s="10" t="s">
        <v>39</v>
      </c>
      <c r="C77" s="24" t="s">
        <v>40</v>
      </c>
      <c r="D77" s="26"/>
      <c r="E77" s="20"/>
      <c r="F77" s="20" t="s">
        <v>43</v>
      </c>
      <c r="G77" s="20" t="s">
        <v>42</v>
      </c>
      <c r="H77" s="21">
        <v>19473535.714285713</v>
      </c>
      <c r="I77" s="21">
        <v>26688002.818251528</v>
      </c>
      <c r="J77" s="21">
        <v>26688002.818251528</v>
      </c>
      <c r="K77" s="22">
        <v>9.3638995392028426E-2</v>
      </c>
      <c r="L77" s="22">
        <v>0.93167188487476882</v>
      </c>
      <c r="M77" s="10"/>
      <c r="N77" s="10"/>
      <c r="O77" s="10"/>
      <c r="P77" s="10"/>
      <c r="Q77" s="10"/>
      <c r="R77" s="10"/>
      <c r="S77" s="10"/>
      <c r="T77" s="10"/>
    </row>
    <row r="78" spans="1:20" ht="12.75" customHeight="1">
      <c r="A78" s="13">
        <v>4</v>
      </c>
      <c r="B78" s="10" t="s">
        <v>39</v>
      </c>
      <c r="C78" s="24" t="s">
        <v>40</v>
      </c>
      <c r="D78" s="26"/>
      <c r="E78" s="20"/>
      <c r="F78" s="20" t="s">
        <v>41</v>
      </c>
      <c r="G78" s="20" t="s">
        <v>44</v>
      </c>
      <c r="H78" s="21">
        <v>19629324</v>
      </c>
      <c r="I78" s="21">
        <v>25201941.142003674</v>
      </c>
      <c r="J78" s="21">
        <v>25201941.142003674</v>
      </c>
      <c r="K78" s="22">
        <v>8.8424917613256687E-2</v>
      </c>
      <c r="L78" s="22">
        <v>0.87979382219698976</v>
      </c>
      <c r="M78" s="10"/>
      <c r="N78" s="10"/>
      <c r="O78" s="10"/>
      <c r="P78" s="10"/>
      <c r="Q78" s="10"/>
      <c r="R78" s="10"/>
      <c r="S78" s="10"/>
      <c r="T78" s="10"/>
    </row>
    <row r="79" spans="1:20" ht="12.75" customHeight="1">
      <c r="A79" s="13">
        <v>4</v>
      </c>
      <c r="B79" s="10" t="s">
        <v>39</v>
      </c>
      <c r="C79" s="24" t="s">
        <v>40</v>
      </c>
      <c r="D79" s="26"/>
      <c r="E79" s="20"/>
      <c r="F79" s="20" t="s">
        <v>43</v>
      </c>
      <c r="G79" s="20" t="s">
        <v>44</v>
      </c>
      <c r="H79" s="21">
        <v>19473535.714285713</v>
      </c>
      <c r="I79" s="21">
        <v>24125547.023809526</v>
      </c>
      <c r="J79" s="21">
        <v>24125547.023809526</v>
      </c>
      <c r="K79" s="22">
        <v>8.4648221973646742E-2</v>
      </c>
      <c r="L79" s="22">
        <v>0.84221715736389757</v>
      </c>
      <c r="M79" s="10"/>
      <c r="N79" s="10"/>
      <c r="O79" s="10"/>
      <c r="P79" s="10"/>
      <c r="Q79" s="10"/>
      <c r="R79" s="10"/>
      <c r="S79" s="10"/>
      <c r="T79" s="10"/>
    </row>
    <row r="80" spans="1:20" ht="12.75" customHeight="1">
      <c r="A80" s="13">
        <v>4</v>
      </c>
      <c r="B80" s="10" t="s">
        <v>39</v>
      </c>
      <c r="C80" s="24" t="s">
        <v>40</v>
      </c>
      <c r="D80" s="26"/>
      <c r="E80" s="20"/>
      <c r="F80" s="20" t="s">
        <v>41</v>
      </c>
      <c r="G80" s="20" t="s">
        <v>45</v>
      </c>
      <c r="H80" s="21">
        <v>19629324</v>
      </c>
      <c r="I80" s="21">
        <v>17762306.44223186</v>
      </c>
      <c r="J80" s="21">
        <v>19629324</v>
      </c>
      <c r="K80" s="22">
        <v>6.8872526434522255E-2</v>
      </c>
      <c r="L80" s="22">
        <v>0.68525507189285007</v>
      </c>
      <c r="M80" s="10"/>
      <c r="N80" s="10"/>
      <c r="O80" s="10"/>
      <c r="P80" s="10"/>
      <c r="Q80" s="10"/>
      <c r="R80" s="10"/>
      <c r="S80" s="10"/>
      <c r="T80" s="10"/>
    </row>
    <row r="81" spans="1:20" ht="12.75" customHeight="1">
      <c r="A81" s="13">
        <v>4</v>
      </c>
      <c r="B81" s="10" t="s">
        <v>39</v>
      </c>
      <c r="C81" s="24" t="s">
        <v>40</v>
      </c>
      <c r="D81" s="26"/>
      <c r="E81" s="20"/>
      <c r="F81" s="20" t="s">
        <v>43</v>
      </c>
      <c r="G81" s="20" t="s">
        <v>45</v>
      </c>
      <c r="H81" s="21">
        <v>19473535.714285713</v>
      </c>
      <c r="I81" s="21">
        <v>17940462.890625</v>
      </c>
      <c r="J81" s="21">
        <v>19473535.714285713</v>
      </c>
      <c r="K81" s="22">
        <v>6.8325919081867317E-2</v>
      </c>
      <c r="L81" s="22">
        <v>0.67981653957624011</v>
      </c>
      <c r="M81" s="10"/>
      <c r="N81" s="10"/>
      <c r="O81" s="10"/>
      <c r="P81" s="10"/>
      <c r="Q81" s="10"/>
      <c r="R81" s="10"/>
      <c r="S81" s="10"/>
      <c r="T81" s="10"/>
    </row>
    <row r="82" spans="1:20" ht="12.75" customHeight="1">
      <c r="A82" s="13">
        <v>5</v>
      </c>
      <c r="B82" s="10" t="s">
        <v>46</v>
      </c>
      <c r="C82" s="24" t="s">
        <v>40</v>
      </c>
      <c r="D82" s="26"/>
      <c r="E82" s="20"/>
      <c r="F82" s="20" t="s">
        <v>41</v>
      </c>
      <c r="G82" s="20" t="s">
        <v>42</v>
      </c>
      <c r="H82" s="21">
        <v>42640500</v>
      </c>
      <c r="I82" s="21">
        <v>62225734.25427705</v>
      </c>
      <c r="J82" s="21">
        <v>62225734.25427705</v>
      </c>
      <c r="K82" s="22">
        <v>0.21832863563387375</v>
      </c>
      <c r="L82" s="22">
        <v>1</v>
      </c>
      <c r="M82" s="10"/>
      <c r="N82" s="10"/>
      <c r="O82" s="10"/>
      <c r="P82" s="10"/>
      <c r="Q82" s="10"/>
      <c r="R82" s="10"/>
      <c r="S82" s="10"/>
      <c r="T82" s="10"/>
    </row>
    <row r="83" spans="1:20" ht="12.75" customHeight="1">
      <c r="A83" s="13">
        <v>5</v>
      </c>
      <c r="B83" s="10" t="s">
        <v>46</v>
      </c>
      <c r="C83" s="24" t="s">
        <v>40</v>
      </c>
      <c r="D83" s="26"/>
      <c r="E83" s="20"/>
      <c r="F83" s="20" t="s">
        <v>43</v>
      </c>
      <c r="G83" s="20" t="s">
        <v>42</v>
      </c>
      <c r="H83" s="21">
        <v>42302083.333333336</v>
      </c>
      <c r="I83" s="21">
        <v>57973967.120398775</v>
      </c>
      <c r="J83" s="21">
        <v>57973967.120398775</v>
      </c>
      <c r="K83" s="22">
        <v>0.2034106514831478</v>
      </c>
      <c r="L83" s="22">
        <v>0.93167188487476893</v>
      </c>
      <c r="M83" s="10"/>
      <c r="N83" s="10"/>
      <c r="O83" s="10"/>
      <c r="P83" s="10"/>
      <c r="Q83" s="10"/>
      <c r="R83" s="10"/>
      <c r="S83" s="10"/>
      <c r="T83" s="10"/>
    </row>
    <row r="84" spans="1:20" ht="12.75" customHeight="1">
      <c r="A84" s="13">
        <v>5</v>
      </c>
      <c r="B84" s="10" t="s">
        <v>46</v>
      </c>
      <c r="C84" s="24" t="s">
        <v>40</v>
      </c>
      <c r="D84" s="26"/>
      <c r="E84" s="20"/>
      <c r="F84" s="20" t="s">
        <v>41</v>
      </c>
      <c r="G84" s="20" t="s">
        <v>47</v>
      </c>
      <c r="H84" s="21">
        <v>42640500</v>
      </c>
      <c r="I84" s="21">
        <v>54801704.466759011</v>
      </c>
      <c r="J84" s="21">
        <v>54801704.466759011</v>
      </c>
      <c r="K84" s="22">
        <v>0.19228027615947124</v>
      </c>
      <c r="L84" s="22">
        <v>0.88069196970531927</v>
      </c>
      <c r="M84" s="10"/>
      <c r="N84" s="10"/>
      <c r="O84" s="10"/>
      <c r="P84" s="10"/>
      <c r="Q84" s="10"/>
      <c r="R84" s="10"/>
      <c r="S84" s="10"/>
      <c r="T84" s="10"/>
    </row>
    <row r="85" spans="1:20" ht="12.75" customHeight="1">
      <c r="A85" s="13">
        <v>5</v>
      </c>
      <c r="B85" s="10" t="s">
        <v>46</v>
      </c>
      <c r="C85" s="24" t="s">
        <v>40</v>
      </c>
      <c r="D85" s="26"/>
      <c r="E85" s="20"/>
      <c r="F85" s="20" t="s">
        <v>41</v>
      </c>
      <c r="G85" s="20" t="s">
        <v>44</v>
      </c>
      <c r="H85" s="21">
        <v>42640500</v>
      </c>
      <c r="I85" s="21">
        <v>54745816.578584552</v>
      </c>
      <c r="J85" s="21">
        <v>54745816.578584552</v>
      </c>
      <c r="K85" s="22">
        <v>0.19208418483937967</v>
      </c>
      <c r="L85" s="22">
        <v>0.87979382219698965</v>
      </c>
      <c r="M85" s="10"/>
      <c r="N85" s="10"/>
      <c r="O85" s="10"/>
      <c r="P85" s="10"/>
      <c r="Q85" s="10"/>
      <c r="R85" s="10"/>
      <c r="S85" s="10"/>
      <c r="T85" s="10"/>
    </row>
    <row r="86" spans="1:20" ht="12.75" customHeight="1">
      <c r="A86" s="13">
        <v>5</v>
      </c>
      <c r="B86" s="10" t="s">
        <v>46</v>
      </c>
      <c r="C86" s="24" t="s">
        <v>40</v>
      </c>
      <c r="D86" s="26"/>
      <c r="E86" s="20"/>
      <c r="F86" s="20" t="s">
        <v>43</v>
      </c>
      <c r="G86" s="20" t="s">
        <v>47</v>
      </c>
      <c r="H86" s="21">
        <v>42302083.333333336</v>
      </c>
      <c r="I86" s="21">
        <v>52464036.312849201</v>
      </c>
      <c r="J86" s="21">
        <v>52464036.312849201</v>
      </c>
      <c r="K86" s="22">
        <v>0.18407820502725628</v>
      </c>
      <c r="L86" s="22">
        <v>0.84312442338505822</v>
      </c>
      <c r="M86" s="10"/>
      <c r="N86" s="10"/>
      <c r="O86" s="10"/>
      <c r="P86" s="10"/>
      <c r="Q86" s="10"/>
      <c r="R86" s="10"/>
      <c r="S86" s="10"/>
      <c r="T86" s="10"/>
    </row>
    <row r="87" spans="1:20" ht="12.75" customHeight="1">
      <c r="A87" s="13">
        <v>5</v>
      </c>
      <c r="B87" s="10" t="s">
        <v>46</v>
      </c>
      <c r="C87" s="24" t="s">
        <v>40</v>
      </c>
      <c r="D87" s="26"/>
      <c r="E87" s="20"/>
      <c r="F87" s="20" t="s">
        <v>43</v>
      </c>
      <c r="G87" s="20" t="s">
        <v>44</v>
      </c>
      <c r="H87" s="21">
        <v>42302083.333333336</v>
      </c>
      <c r="I87" s="21">
        <v>52407581.018518522</v>
      </c>
      <c r="J87" s="21">
        <v>52407581.018518522</v>
      </c>
      <c r="K87" s="22">
        <v>0.18388012287469929</v>
      </c>
      <c r="L87" s="22">
        <v>0.84221715736389746</v>
      </c>
      <c r="M87" s="10"/>
      <c r="N87" s="10"/>
      <c r="O87" s="10"/>
      <c r="P87" s="10"/>
      <c r="Q87" s="10"/>
      <c r="R87" s="10"/>
      <c r="S87" s="10"/>
      <c r="T87" s="10"/>
    </row>
    <row r="88" spans="1:20" ht="12.75" customHeight="1">
      <c r="A88" s="13">
        <v>36</v>
      </c>
      <c r="B88" s="10" t="s">
        <v>146</v>
      </c>
      <c r="C88" s="39" t="s">
        <v>141</v>
      </c>
      <c r="D88" s="40"/>
      <c r="E88" s="20">
        <v>1</v>
      </c>
      <c r="F88" s="20" t="s">
        <v>142</v>
      </c>
      <c r="G88" s="20" t="s">
        <v>143</v>
      </c>
      <c r="H88" s="21">
        <v>98985768.518518522</v>
      </c>
      <c r="I88" s="21">
        <v>133885061.53944671</v>
      </c>
      <c r="J88" s="21">
        <v>133885061.53944671</v>
      </c>
      <c r="K88" s="22">
        <v>0.46975649492887189</v>
      </c>
      <c r="L88" s="22">
        <v>1</v>
      </c>
      <c r="M88" s="10"/>
      <c r="N88" s="10"/>
      <c r="O88" s="10"/>
      <c r="P88" s="10"/>
      <c r="Q88" s="10"/>
      <c r="R88" s="10"/>
      <c r="S88" s="10"/>
      <c r="T88" s="10"/>
    </row>
    <row r="89" spans="1:20" ht="12.75" customHeight="1">
      <c r="A89" s="13">
        <v>36</v>
      </c>
      <c r="B89" s="10" t="s">
        <v>146</v>
      </c>
      <c r="C89" s="39" t="s">
        <v>141</v>
      </c>
      <c r="D89" s="40"/>
      <c r="E89" s="20">
        <v>1</v>
      </c>
      <c r="F89" s="20" t="s">
        <v>142</v>
      </c>
      <c r="G89" s="20" t="s">
        <v>73</v>
      </c>
      <c r="H89" s="21">
        <v>98985768.518518522</v>
      </c>
      <c r="I89" s="21">
        <v>122016952.96405591</v>
      </c>
      <c r="J89" s="21">
        <v>122016952.96405591</v>
      </c>
      <c r="K89" s="22">
        <v>0.42811539605117321</v>
      </c>
      <c r="L89" s="22">
        <v>0.91135599118431831</v>
      </c>
      <c r="M89" s="10"/>
      <c r="N89" s="10"/>
      <c r="O89" s="10"/>
      <c r="P89" s="10"/>
      <c r="Q89" s="10"/>
      <c r="R89" s="10"/>
      <c r="S89" s="10"/>
      <c r="T89" s="10"/>
    </row>
    <row r="90" spans="1:20" ht="12.75" customHeight="1">
      <c r="A90" s="13">
        <v>36</v>
      </c>
      <c r="B90" s="10" t="s">
        <v>146</v>
      </c>
      <c r="C90" s="39" t="s">
        <v>141</v>
      </c>
      <c r="D90" s="40"/>
      <c r="E90" s="20">
        <v>1</v>
      </c>
      <c r="F90" s="20" t="s">
        <v>142</v>
      </c>
      <c r="G90" s="20" t="s">
        <v>147</v>
      </c>
      <c r="H90" s="21">
        <v>98985768.518518522</v>
      </c>
      <c r="I90" s="21">
        <v>117125036.37560889</v>
      </c>
      <c r="J90" s="21">
        <v>117125036.37560889</v>
      </c>
      <c r="K90" s="22">
        <v>0.41095134829520896</v>
      </c>
      <c r="L90" s="22">
        <v>0.87481781035817952</v>
      </c>
      <c r="M90" s="10"/>
      <c r="N90" s="10"/>
      <c r="O90" s="10"/>
      <c r="P90" s="10"/>
      <c r="Q90" s="10"/>
      <c r="R90" s="10"/>
      <c r="S90" s="10"/>
      <c r="T90" s="10"/>
    </row>
    <row r="91" spans="1:20" ht="12.75" customHeight="1">
      <c r="A91" s="13">
        <v>36</v>
      </c>
      <c r="B91" s="10" t="s">
        <v>146</v>
      </c>
      <c r="C91" s="39" t="s">
        <v>141</v>
      </c>
      <c r="D91" s="40"/>
      <c r="E91" s="20">
        <v>1</v>
      </c>
      <c r="F91" s="20" t="s">
        <v>144</v>
      </c>
      <c r="G91" s="20" t="s">
        <v>143</v>
      </c>
      <c r="H91" s="21">
        <v>87269085.714285716</v>
      </c>
      <c r="I91" s="21">
        <v>115640928.48989518</v>
      </c>
      <c r="J91" s="21">
        <v>115640928.48989518</v>
      </c>
      <c r="K91" s="22">
        <v>0.40574412569342705</v>
      </c>
      <c r="L91" s="22">
        <v>0.86373287027114487</v>
      </c>
      <c r="M91" s="10"/>
      <c r="N91" s="10"/>
      <c r="O91" s="10"/>
      <c r="P91" s="10"/>
      <c r="Q91" s="10"/>
      <c r="R91" s="10"/>
      <c r="S91" s="10"/>
      <c r="T91" s="10"/>
    </row>
    <row r="92" spans="1:20" ht="12.75" customHeight="1">
      <c r="A92" s="13">
        <v>36</v>
      </c>
      <c r="B92" s="10" t="s">
        <v>146</v>
      </c>
      <c r="C92" s="39" t="s">
        <v>141</v>
      </c>
      <c r="D92" s="40"/>
      <c r="E92" s="20">
        <v>1</v>
      </c>
      <c r="F92" s="20" t="s">
        <v>144</v>
      </c>
      <c r="G92" s="20" t="s">
        <v>73</v>
      </c>
      <c r="H92" s="21">
        <v>87269085.714285716</v>
      </c>
      <c r="I92" s="21">
        <v>108828382.64961401</v>
      </c>
      <c r="J92" s="21">
        <v>108828382.64961401</v>
      </c>
      <c r="K92" s="22">
        <v>0.38184125244770756</v>
      </c>
      <c r="L92" s="22">
        <v>0.81284933059951403</v>
      </c>
      <c r="M92" s="10"/>
      <c r="N92" s="10"/>
      <c r="O92" s="10"/>
      <c r="P92" s="10"/>
      <c r="Q92" s="10"/>
      <c r="R92" s="10"/>
      <c r="S92" s="10"/>
      <c r="T92" s="10"/>
    </row>
    <row r="93" spans="1:20" ht="12.75" customHeight="1">
      <c r="A93" s="13">
        <v>36</v>
      </c>
      <c r="B93" s="10" t="s">
        <v>146</v>
      </c>
      <c r="C93" s="39" t="s">
        <v>141</v>
      </c>
      <c r="D93" s="40"/>
      <c r="E93" s="20">
        <v>1</v>
      </c>
      <c r="F93" s="20" t="s">
        <v>144</v>
      </c>
      <c r="G93" s="20" t="s">
        <v>147</v>
      </c>
      <c r="H93" s="21">
        <v>87269085.714285716</v>
      </c>
      <c r="I93" s="21">
        <v>108582425.60170805</v>
      </c>
      <c r="J93" s="21">
        <v>108582425.60170805</v>
      </c>
      <c r="K93" s="22">
        <v>0.38097827401382667</v>
      </c>
      <c r="L93" s="22">
        <v>0.81101225449051528</v>
      </c>
      <c r="M93" s="10"/>
      <c r="N93" s="10"/>
      <c r="O93" s="10"/>
      <c r="P93" s="10"/>
      <c r="Q93" s="10"/>
      <c r="R93" s="10"/>
      <c r="S93" s="10"/>
      <c r="T93" s="10"/>
    </row>
    <row r="94" spans="1:20" ht="12.75" customHeight="1">
      <c r="A94" s="13">
        <v>35</v>
      </c>
      <c r="B94" s="10" t="s">
        <v>140</v>
      </c>
      <c r="C94" s="39" t="s">
        <v>141</v>
      </c>
      <c r="D94" s="40"/>
      <c r="E94" s="20"/>
      <c r="F94" s="20" t="s">
        <v>142</v>
      </c>
      <c r="G94" s="20" t="s">
        <v>143</v>
      </c>
      <c r="H94" s="21">
        <v>36586601.851851851</v>
      </c>
      <c r="I94" s="21">
        <v>49485895.940061472</v>
      </c>
      <c r="J94" s="21">
        <v>49485895.940061472</v>
      </c>
      <c r="K94" s="22">
        <v>0.17362893782118535</v>
      </c>
      <c r="L94" s="22">
        <v>1</v>
      </c>
      <c r="M94" s="10"/>
      <c r="N94" s="10"/>
      <c r="O94" s="10"/>
      <c r="P94" s="10"/>
      <c r="Q94" s="10"/>
      <c r="R94" s="10"/>
      <c r="S94" s="10"/>
      <c r="T94" s="10"/>
    </row>
    <row r="95" spans="1:20" ht="12.75" customHeight="1">
      <c r="A95" s="13">
        <v>35</v>
      </c>
      <c r="B95" s="10" t="s">
        <v>140</v>
      </c>
      <c r="C95" s="39" t="s">
        <v>141</v>
      </c>
      <c r="D95" s="40"/>
      <c r="E95" s="20"/>
      <c r="F95" s="20" t="s">
        <v>142</v>
      </c>
      <c r="G95" s="20" t="s">
        <v>93</v>
      </c>
      <c r="H95" s="21">
        <v>36586601.851851851</v>
      </c>
      <c r="I95" s="21">
        <v>47412067.906118177</v>
      </c>
      <c r="J95" s="21">
        <v>47412067.906118177</v>
      </c>
      <c r="K95" s="22">
        <v>0.1663525906536307</v>
      </c>
      <c r="L95" s="22">
        <v>0.95809254345005357</v>
      </c>
      <c r="M95" s="10"/>
      <c r="N95" s="10"/>
      <c r="O95" s="10"/>
      <c r="P95" s="10"/>
      <c r="Q95" s="10"/>
      <c r="R95" s="10"/>
      <c r="S95" s="10"/>
      <c r="T95" s="10"/>
    </row>
    <row r="96" spans="1:20" ht="12.75" customHeight="1">
      <c r="A96" s="13">
        <v>35</v>
      </c>
      <c r="B96" s="10" t="s">
        <v>140</v>
      </c>
      <c r="C96" s="39" t="s">
        <v>141</v>
      </c>
      <c r="D96" s="40"/>
      <c r="E96" s="20"/>
      <c r="F96" s="20" t="s">
        <v>144</v>
      </c>
      <c r="G96" s="20" t="s">
        <v>143</v>
      </c>
      <c r="H96" s="21">
        <v>32255942.857142858</v>
      </c>
      <c r="I96" s="21">
        <v>42742594.9382485</v>
      </c>
      <c r="J96" s="21">
        <v>42742594.9382485</v>
      </c>
      <c r="K96" s="22">
        <v>0.14996902082642261</v>
      </c>
      <c r="L96" s="22">
        <v>0.86373287027114509</v>
      </c>
      <c r="M96" s="10"/>
      <c r="N96" s="10"/>
      <c r="O96" s="10"/>
      <c r="P96" s="10"/>
      <c r="Q96" s="10"/>
      <c r="R96" s="10"/>
      <c r="S96" s="10"/>
      <c r="T96" s="10"/>
    </row>
    <row r="97" spans="1:20" ht="12.75" customHeight="1">
      <c r="A97" s="13">
        <v>35</v>
      </c>
      <c r="B97" s="10" t="s">
        <v>140</v>
      </c>
      <c r="C97" s="39" t="s">
        <v>141</v>
      </c>
      <c r="D97" s="40"/>
      <c r="E97" s="20"/>
      <c r="F97" s="20" t="s">
        <v>144</v>
      </c>
      <c r="G97" s="20" t="s">
        <v>93</v>
      </c>
      <c r="H97" s="21">
        <v>32255942.857142858</v>
      </c>
      <c r="I97" s="21">
        <v>41101604.373309322</v>
      </c>
      <c r="J97" s="21">
        <v>41101604.373309322</v>
      </c>
      <c r="K97" s="22">
        <v>0.14421135102268534</v>
      </c>
      <c r="L97" s="22">
        <v>0.83057209721114456</v>
      </c>
      <c r="M97" s="10"/>
      <c r="N97" s="10"/>
      <c r="O97" s="10"/>
      <c r="P97" s="10"/>
      <c r="Q97" s="10"/>
      <c r="R97" s="10"/>
      <c r="S97" s="10"/>
      <c r="T97" s="10"/>
    </row>
    <row r="98" spans="1:20" ht="12.75" customHeight="1">
      <c r="A98" s="13">
        <v>35</v>
      </c>
      <c r="B98" s="10" t="s">
        <v>140</v>
      </c>
      <c r="C98" s="39" t="s">
        <v>141</v>
      </c>
      <c r="D98" s="40"/>
      <c r="E98" s="20"/>
      <c r="F98" s="20" t="s">
        <v>142</v>
      </c>
      <c r="G98" s="20" t="s">
        <v>145</v>
      </c>
      <c r="H98" s="21">
        <v>36586601.851851851</v>
      </c>
      <c r="I98" s="21">
        <v>26980818.343996078</v>
      </c>
      <c r="J98" s="21">
        <v>36586601.851851851</v>
      </c>
      <c r="K98" s="22">
        <v>0.1283697647046331</v>
      </c>
      <c r="L98" s="22">
        <v>0.73933392852311774</v>
      </c>
      <c r="M98" s="10"/>
      <c r="N98" s="10"/>
      <c r="O98" s="10"/>
      <c r="P98" s="10"/>
      <c r="Q98" s="10"/>
      <c r="R98" s="10"/>
      <c r="S98" s="10"/>
      <c r="T98" s="10"/>
    </row>
    <row r="99" spans="1:20" ht="12.75" customHeight="1">
      <c r="A99" s="13">
        <v>35</v>
      </c>
      <c r="B99" s="10" t="s">
        <v>140</v>
      </c>
      <c r="C99" s="39" t="s">
        <v>141</v>
      </c>
      <c r="D99" s="40"/>
      <c r="E99" s="20"/>
      <c r="F99" s="20" t="s">
        <v>144</v>
      </c>
      <c r="G99" s="20" t="s">
        <v>145</v>
      </c>
      <c r="H99" s="21">
        <v>32255942.857142858</v>
      </c>
      <c r="I99" s="21">
        <v>26577867.354612309</v>
      </c>
      <c r="J99" s="21">
        <v>32255942.857142858</v>
      </c>
      <c r="K99" s="22">
        <v>0.11317497622939084</v>
      </c>
      <c r="L99" s="22">
        <v>0.65182093290201404</v>
      </c>
      <c r="M99" s="10"/>
      <c r="N99" s="10"/>
      <c r="O99" s="10"/>
      <c r="P99" s="10"/>
      <c r="Q99" s="10"/>
      <c r="R99" s="10"/>
      <c r="S99" s="10"/>
      <c r="T99" s="10"/>
    </row>
    <row r="100" spans="1:20" ht="12.75" customHeight="1">
      <c r="A100" s="13">
        <v>91</v>
      </c>
      <c r="B100" s="10" t="s">
        <v>242</v>
      </c>
      <c r="C100" s="28" t="s">
        <v>54</v>
      </c>
      <c r="D100" s="47" t="s">
        <v>235</v>
      </c>
      <c r="E100" s="18">
        <v>1</v>
      </c>
      <c r="F100" s="20" t="s">
        <v>236</v>
      </c>
      <c r="G100" s="20" t="s">
        <v>211</v>
      </c>
      <c r="H100" s="21">
        <v>71109930.555555552</v>
      </c>
      <c r="I100" s="21">
        <v>94702477.60903424</v>
      </c>
      <c r="J100" s="21">
        <v>94702477.60903424</v>
      </c>
      <c r="K100" s="22">
        <v>0.33227832464036783</v>
      </c>
      <c r="L100" s="22">
        <v>1</v>
      </c>
      <c r="M100" s="10"/>
      <c r="N100" s="10"/>
      <c r="O100" s="10"/>
      <c r="P100" s="10"/>
      <c r="Q100" s="10"/>
      <c r="R100" s="10"/>
      <c r="S100" s="10"/>
      <c r="T100" s="10"/>
    </row>
    <row r="101" spans="1:20" ht="12.75" customHeight="1">
      <c r="A101" s="13">
        <v>91</v>
      </c>
      <c r="B101" s="10" t="s">
        <v>242</v>
      </c>
      <c r="C101" s="28" t="s">
        <v>54</v>
      </c>
      <c r="D101" s="47" t="s">
        <v>235</v>
      </c>
      <c r="E101" s="18">
        <v>1</v>
      </c>
      <c r="F101" s="20" t="s">
        <v>233</v>
      </c>
      <c r="G101" s="20" t="s">
        <v>211</v>
      </c>
      <c r="H101" s="21">
        <v>68570290.178571433</v>
      </c>
      <c r="I101" s="21">
        <v>92119682.765151516</v>
      </c>
      <c r="J101" s="21">
        <v>92119682.765151516</v>
      </c>
      <c r="K101" s="22">
        <v>0.3232161885138124</v>
      </c>
      <c r="L101" s="22">
        <v>0.972727272727273</v>
      </c>
      <c r="M101" s="10"/>
      <c r="N101" s="10"/>
      <c r="O101" s="10"/>
      <c r="P101" s="10"/>
      <c r="Q101" s="10"/>
      <c r="R101" s="10"/>
      <c r="S101" s="10"/>
      <c r="T101" s="10"/>
    </row>
    <row r="102" spans="1:20" ht="12.75" customHeight="1">
      <c r="A102" s="13">
        <v>91</v>
      </c>
      <c r="B102" s="10" t="s">
        <v>242</v>
      </c>
      <c r="C102" s="28" t="s">
        <v>54</v>
      </c>
      <c r="D102" s="47" t="s">
        <v>235</v>
      </c>
      <c r="E102" s="18">
        <v>1</v>
      </c>
      <c r="F102" s="20" t="s">
        <v>236</v>
      </c>
      <c r="G102" s="20" t="s">
        <v>61</v>
      </c>
      <c r="H102" s="21">
        <v>71109930.555555552</v>
      </c>
      <c r="I102" s="21">
        <v>91183439.165360466</v>
      </c>
      <c r="J102" s="21">
        <v>91183439.165360466</v>
      </c>
      <c r="K102" s="22">
        <v>0.31993123269588608</v>
      </c>
      <c r="L102" s="22">
        <v>0.9628411153275036</v>
      </c>
      <c r="M102" s="10"/>
      <c r="N102" s="10"/>
      <c r="O102" s="10"/>
      <c r="P102" s="10"/>
      <c r="Q102" s="10"/>
      <c r="R102" s="10"/>
      <c r="S102" s="10"/>
      <c r="T102" s="10"/>
    </row>
    <row r="103" spans="1:20" ht="12.75" customHeight="1">
      <c r="A103" s="13">
        <v>91</v>
      </c>
      <c r="B103" s="10" t="s">
        <v>242</v>
      </c>
      <c r="C103" s="28" t="s">
        <v>54</v>
      </c>
      <c r="D103" s="47" t="s">
        <v>235</v>
      </c>
      <c r="E103" s="18">
        <v>1</v>
      </c>
      <c r="F103" s="20" t="s">
        <v>233</v>
      </c>
      <c r="G103" s="20" t="s">
        <v>61</v>
      </c>
      <c r="H103" s="21">
        <v>68570290.178571433</v>
      </c>
      <c r="I103" s="21">
        <v>88681454.554115847</v>
      </c>
      <c r="J103" s="21">
        <v>88681454.554115847</v>
      </c>
      <c r="K103" s="22">
        <v>0.31115263179874292</v>
      </c>
      <c r="L103" s="22">
        <v>0.93642169448010293</v>
      </c>
      <c r="M103" s="10"/>
      <c r="N103" s="10"/>
      <c r="O103" s="10"/>
      <c r="P103" s="10"/>
      <c r="Q103" s="10"/>
      <c r="R103" s="10"/>
      <c r="S103" s="10"/>
      <c r="T103" s="10"/>
    </row>
    <row r="104" spans="1:20" ht="12.75" customHeight="1">
      <c r="A104" s="13">
        <v>91</v>
      </c>
      <c r="B104" s="10" t="s">
        <v>242</v>
      </c>
      <c r="C104" s="28" t="s">
        <v>54</v>
      </c>
      <c r="D104" s="47" t="s">
        <v>235</v>
      </c>
      <c r="E104" s="18">
        <v>1</v>
      </c>
      <c r="F104" s="20" t="s">
        <v>236</v>
      </c>
      <c r="G104" s="20" t="s">
        <v>232</v>
      </c>
      <c r="H104" s="21">
        <v>71109930.555555552</v>
      </c>
      <c r="I104" s="21">
        <v>53737425.61696846</v>
      </c>
      <c r="J104" s="21">
        <v>71109930.555555552</v>
      </c>
      <c r="K104" s="22">
        <v>0.24950021569487271</v>
      </c>
      <c r="L104" s="22">
        <v>0.75087719298245637</v>
      </c>
      <c r="M104" s="10"/>
      <c r="N104" s="10"/>
      <c r="O104" s="10"/>
      <c r="P104" s="10"/>
      <c r="Q104" s="10"/>
      <c r="R104" s="10"/>
      <c r="S104" s="10"/>
      <c r="T104" s="10"/>
    </row>
    <row r="105" spans="1:20" ht="12.75" customHeight="1">
      <c r="A105" s="13">
        <v>91</v>
      </c>
      <c r="B105" s="10" t="s">
        <v>242</v>
      </c>
      <c r="C105" s="28" t="s">
        <v>54</v>
      </c>
      <c r="D105" s="47" t="s">
        <v>235</v>
      </c>
      <c r="E105" s="18">
        <v>1</v>
      </c>
      <c r="F105" s="20" t="s">
        <v>233</v>
      </c>
      <c r="G105" s="20" t="s">
        <v>232</v>
      </c>
      <c r="H105" s="21">
        <v>68570290.178571433</v>
      </c>
      <c r="I105" s="21">
        <v>52825209.960937507</v>
      </c>
      <c r="J105" s="21">
        <v>68570290.178571433</v>
      </c>
      <c r="K105" s="22">
        <v>0.24058949370577015</v>
      </c>
      <c r="L105" s="22">
        <v>0.72406015037594007</v>
      </c>
      <c r="M105" s="10"/>
      <c r="N105" s="10"/>
      <c r="O105" s="10"/>
      <c r="P105" s="10"/>
      <c r="Q105" s="10"/>
      <c r="R105" s="10"/>
      <c r="S105" s="10"/>
      <c r="T105" s="10"/>
    </row>
    <row r="106" spans="1:20" ht="12.75" customHeight="1">
      <c r="A106" s="13">
        <v>104</v>
      </c>
      <c r="B106" s="10" t="s">
        <v>260</v>
      </c>
      <c r="C106" s="37" t="s">
        <v>121</v>
      </c>
      <c r="D106" s="38"/>
      <c r="E106" s="20"/>
      <c r="F106" s="20" t="s">
        <v>238</v>
      </c>
      <c r="G106" s="20" t="s">
        <v>261</v>
      </c>
      <c r="H106" s="21">
        <v>30834375</v>
      </c>
      <c r="I106" s="21">
        <v>35769621.990084961</v>
      </c>
      <c r="J106" s="21">
        <v>35769621.990084961</v>
      </c>
      <c r="K106" s="22">
        <v>0.12550326420130389</v>
      </c>
      <c r="L106" s="22">
        <v>1</v>
      </c>
      <c r="M106" s="10"/>
      <c r="N106" s="10"/>
      <c r="O106" s="10"/>
      <c r="P106" s="10"/>
      <c r="Q106" s="10"/>
      <c r="R106" s="10"/>
      <c r="S106" s="10"/>
      <c r="T106" s="10"/>
    </row>
    <row r="107" spans="1:20" ht="12.75" customHeight="1">
      <c r="A107" s="13">
        <v>104</v>
      </c>
      <c r="B107" s="10" t="s">
        <v>260</v>
      </c>
      <c r="C107" s="37" t="s">
        <v>121</v>
      </c>
      <c r="D107" s="38"/>
      <c r="E107" s="20"/>
      <c r="F107" s="20" t="s">
        <v>238</v>
      </c>
      <c r="G107" s="20" t="s">
        <v>95</v>
      </c>
      <c r="H107" s="21">
        <v>30834375</v>
      </c>
      <c r="I107" s="21">
        <v>32965634.034165565</v>
      </c>
      <c r="J107" s="21">
        <v>32965634.034165565</v>
      </c>
      <c r="K107" s="22">
        <v>0.11566503774907656</v>
      </c>
      <c r="L107" s="22">
        <v>0.92160979624843009</v>
      </c>
      <c r="M107" s="10"/>
      <c r="N107" s="10"/>
      <c r="O107" s="10"/>
      <c r="P107" s="10"/>
      <c r="Q107" s="10"/>
      <c r="R107" s="10"/>
      <c r="S107" s="10"/>
      <c r="T107" s="10"/>
    </row>
    <row r="108" spans="1:20" ht="12.75" customHeight="1">
      <c r="A108" s="13">
        <v>104</v>
      </c>
      <c r="B108" s="10" t="s">
        <v>260</v>
      </c>
      <c r="C108" s="37" t="s">
        <v>121</v>
      </c>
      <c r="D108" s="38"/>
      <c r="E108" s="20"/>
      <c r="F108" s="20" t="s">
        <v>262</v>
      </c>
      <c r="G108" s="20" t="s">
        <v>261</v>
      </c>
      <c r="H108" s="21">
        <v>23617819.148936171</v>
      </c>
      <c r="I108" s="21">
        <v>30961789.772727285</v>
      </c>
      <c r="J108" s="21">
        <v>30961789.772727285</v>
      </c>
      <c r="K108" s="22">
        <v>0.10863423949710549</v>
      </c>
      <c r="L108" s="22">
        <v>0.86558895649804835</v>
      </c>
      <c r="M108" s="10"/>
      <c r="N108" s="10"/>
      <c r="O108" s="10"/>
      <c r="P108" s="10"/>
      <c r="Q108" s="10"/>
      <c r="R108" s="10"/>
      <c r="S108" s="10"/>
      <c r="T108" s="10"/>
    </row>
    <row r="109" spans="1:20" ht="12.75" customHeight="1">
      <c r="A109" s="13">
        <v>104</v>
      </c>
      <c r="B109" s="10" t="s">
        <v>260</v>
      </c>
      <c r="C109" s="37" t="s">
        <v>121</v>
      </c>
      <c r="D109" s="38"/>
      <c r="E109" s="20"/>
      <c r="F109" s="20" t="s">
        <v>238</v>
      </c>
      <c r="G109" s="20" t="s">
        <v>128</v>
      </c>
      <c r="H109" s="21">
        <v>30834375</v>
      </c>
      <c r="I109" s="21">
        <v>29984413.35513078</v>
      </c>
      <c r="J109" s="21">
        <v>30834375</v>
      </c>
      <c r="K109" s="22">
        <v>0.10818718501357827</v>
      </c>
      <c r="L109" s="22">
        <v>0.86202686202686263</v>
      </c>
      <c r="M109" s="10"/>
      <c r="N109" s="10"/>
      <c r="O109" s="10"/>
      <c r="P109" s="10"/>
      <c r="Q109" s="10"/>
      <c r="R109" s="10"/>
      <c r="S109" s="10"/>
      <c r="T109" s="10"/>
    </row>
    <row r="110" spans="1:20" ht="12.75" customHeight="1">
      <c r="A110" s="13">
        <v>104</v>
      </c>
      <c r="B110" s="10" t="s">
        <v>260</v>
      </c>
      <c r="C110" s="37" t="s">
        <v>121</v>
      </c>
      <c r="D110" s="38"/>
      <c r="E110" s="20"/>
      <c r="F110" s="20" t="s">
        <v>262</v>
      </c>
      <c r="G110" s="20" t="s">
        <v>95</v>
      </c>
      <c r="H110" s="21">
        <v>23617819.148936171</v>
      </c>
      <c r="I110" s="21">
        <v>30037826.950400416</v>
      </c>
      <c r="J110" s="21">
        <v>30037826.950400416</v>
      </c>
      <c r="K110" s="22">
        <v>0.1053923726908302</v>
      </c>
      <c r="L110" s="22">
        <v>0.83975802033151625</v>
      </c>
      <c r="M110" s="10"/>
      <c r="N110" s="10"/>
      <c r="O110" s="10"/>
      <c r="P110" s="10"/>
      <c r="Q110" s="10"/>
      <c r="R110" s="10"/>
      <c r="S110" s="10"/>
      <c r="T110" s="10"/>
    </row>
    <row r="111" spans="1:20" ht="12.75" customHeight="1">
      <c r="A111" s="13">
        <v>104</v>
      </c>
      <c r="B111" s="10" t="s">
        <v>260</v>
      </c>
      <c r="C111" s="37" t="s">
        <v>121</v>
      </c>
      <c r="D111" s="38"/>
      <c r="E111" s="20"/>
      <c r="F111" s="20" t="s">
        <v>262</v>
      </c>
      <c r="G111" s="20" t="s">
        <v>128</v>
      </c>
      <c r="H111" s="21">
        <v>23617819.148936171</v>
      </c>
      <c r="I111" s="21">
        <v>26656225.961538479</v>
      </c>
      <c r="J111" s="21">
        <v>26656225.961538479</v>
      </c>
      <c r="K111" s="22">
        <v>9.352750136380944E-2</v>
      </c>
      <c r="L111" s="22">
        <v>0.74521967184689175</v>
      </c>
      <c r="M111" s="10"/>
      <c r="N111" s="10"/>
      <c r="O111" s="10"/>
      <c r="P111" s="10"/>
      <c r="Q111" s="10"/>
      <c r="R111" s="10"/>
      <c r="S111" s="10"/>
      <c r="T111" s="10"/>
    </row>
    <row r="112" spans="1:20" ht="12.75" customHeight="1">
      <c r="A112" s="13">
        <v>87</v>
      </c>
      <c r="B112" s="10" t="s">
        <v>234</v>
      </c>
      <c r="C112" s="28" t="s">
        <v>54</v>
      </c>
      <c r="D112" s="47" t="s">
        <v>235</v>
      </c>
      <c r="E112" s="18">
        <v>1</v>
      </c>
      <c r="F112" s="20" t="s">
        <v>236</v>
      </c>
      <c r="G112" s="20" t="s">
        <v>211</v>
      </c>
      <c r="H112" s="21">
        <v>95866875</v>
      </c>
      <c r="I112" s="21">
        <v>127673174.64953266</v>
      </c>
      <c r="J112" s="21">
        <v>127673174.64953266</v>
      </c>
      <c r="K112" s="22">
        <v>0.44796112673209304</v>
      </c>
      <c r="L112" s="22">
        <v>1</v>
      </c>
      <c r="M112" s="10"/>
      <c r="N112" s="10"/>
      <c r="O112" s="10"/>
      <c r="P112" s="10"/>
      <c r="Q112" s="10"/>
      <c r="R112" s="10"/>
      <c r="S112" s="10"/>
      <c r="T112" s="10"/>
    </row>
    <row r="113" spans="1:20" ht="12.75" customHeight="1">
      <c r="A113" s="13">
        <v>87</v>
      </c>
      <c r="B113" s="10" t="s">
        <v>234</v>
      </c>
      <c r="C113" s="28" t="s">
        <v>54</v>
      </c>
      <c r="D113" s="47" t="s">
        <v>235</v>
      </c>
      <c r="E113" s="18">
        <v>1</v>
      </c>
      <c r="F113" s="20" t="s">
        <v>233</v>
      </c>
      <c r="G113" s="20" t="s">
        <v>211</v>
      </c>
      <c r="H113" s="21">
        <v>92443058.035714284</v>
      </c>
      <c r="I113" s="21">
        <v>124191178.97727273</v>
      </c>
      <c r="J113" s="21">
        <v>124191178.97727273</v>
      </c>
      <c r="K113" s="22">
        <v>0.43574400509394523</v>
      </c>
      <c r="L113" s="22">
        <v>0.97272727272727311</v>
      </c>
      <c r="M113" s="10"/>
      <c r="N113" s="10"/>
      <c r="O113" s="10"/>
      <c r="P113" s="10"/>
      <c r="Q113" s="10"/>
      <c r="R113" s="10"/>
      <c r="S113" s="10"/>
      <c r="T113" s="10"/>
    </row>
    <row r="114" spans="1:20" ht="12.75" customHeight="1">
      <c r="A114" s="13">
        <v>87</v>
      </c>
      <c r="B114" s="10" t="s">
        <v>234</v>
      </c>
      <c r="C114" s="28" t="s">
        <v>54</v>
      </c>
      <c r="D114" s="47" t="s">
        <v>235</v>
      </c>
      <c r="E114" s="18">
        <v>1</v>
      </c>
      <c r="F114" s="20" t="s">
        <v>236</v>
      </c>
      <c r="G114" s="20" t="s">
        <v>232</v>
      </c>
      <c r="H114" s="21">
        <v>95866875</v>
      </c>
      <c r="I114" s="21">
        <v>72446127.062646031</v>
      </c>
      <c r="J114" s="21">
        <v>95866875</v>
      </c>
      <c r="K114" s="22">
        <v>0.33636379340585243</v>
      </c>
      <c r="L114" s="22">
        <v>0.75087719298245648</v>
      </c>
      <c r="M114" s="10"/>
      <c r="N114" s="10"/>
      <c r="O114" s="10"/>
      <c r="P114" s="10"/>
      <c r="Q114" s="10"/>
      <c r="R114" s="10"/>
      <c r="S114" s="10"/>
      <c r="T114" s="10"/>
    </row>
    <row r="115" spans="1:20" ht="12.75" customHeight="1">
      <c r="A115" s="13">
        <v>87</v>
      </c>
      <c r="B115" s="10" t="s">
        <v>234</v>
      </c>
      <c r="C115" s="28" t="s">
        <v>54</v>
      </c>
      <c r="D115" s="47" t="s">
        <v>235</v>
      </c>
      <c r="E115" s="18">
        <v>1</v>
      </c>
      <c r="F115" s="20" t="s">
        <v>236</v>
      </c>
      <c r="G115" s="20" t="s">
        <v>57</v>
      </c>
      <c r="H115" s="21">
        <v>95866875</v>
      </c>
      <c r="I115" s="21">
        <v>94967664.265888214</v>
      </c>
      <c r="J115" s="21">
        <v>95866875</v>
      </c>
      <c r="K115" s="22">
        <v>0.33636379340585243</v>
      </c>
      <c r="L115" s="22">
        <v>0.75087719298245648</v>
      </c>
      <c r="M115" s="10"/>
      <c r="N115" s="10"/>
      <c r="O115" s="10"/>
      <c r="P115" s="10"/>
      <c r="Q115" s="10"/>
      <c r="R115" s="10"/>
      <c r="S115" s="10"/>
      <c r="T115" s="10"/>
    </row>
    <row r="116" spans="1:20" ht="12.75" customHeight="1">
      <c r="A116" s="13">
        <v>87</v>
      </c>
      <c r="B116" s="10" t="s">
        <v>234</v>
      </c>
      <c r="C116" s="28" t="s">
        <v>54</v>
      </c>
      <c r="D116" s="47" t="s">
        <v>235</v>
      </c>
      <c r="E116" s="18">
        <v>1</v>
      </c>
      <c r="F116" s="20" t="s">
        <v>233</v>
      </c>
      <c r="G116" s="20" t="s">
        <v>57</v>
      </c>
      <c r="H116" s="21">
        <v>92443058.035714284</v>
      </c>
      <c r="I116" s="21">
        <v>93265505.171263337</v>
      </c>
      <c r="J116" s="21">
        <v>93265505.171263337</v>
      </c>
      <c r="K116" s="22">
        <v>0.32723648406521316</v>
      </c>
      <c r="L116" s="22">
        <v>0.73050196666042355</v>
      </c>
      <c r="M116" s="10"/>
      <c r="N116" s="10"/>
      <c r="O116" s="10"/>
      <c r="P116" s="10"/>
      <c r="Q116" s="10"/>
      <c r="R116" s="10"/>
      <c r="S116" s="10"/>
      <c r="T116" s="10"/>
    </row>
    <row r="117" spans="1:20" ht="12.75" customHeight="1">
      <c r="A117" s="13">
        <v>87</v>
      </c>
      <c r="B117" s="10" t="s">
        <v>234</v>
      </c>
      <c r="C117" s="28" t="s">
        <v>54</v>
      </c>
      <c r="D117" s="47" t="s">
        <v>235</v>
      </c>
      <c r="E117" s="18">
        <v>1</v>
      </c>
      <c r="F117" s="20" t="s">
        <v>233</v>
      </c>
      <c r="G117" s="20" t="s">
        <v>232</v>
      </c>
      <c r="H117" s="21">
        <v>92443058.035714284</v>
      </c>
      <c r="I117" s="21">
        <v>71216323.242187515</v>
      </c>
      <c r="J117" s="21">
        <v>92443058.035714284</v>
      </c>
      <c r="K117" s="22">
        <v>0.32435080078421485</v>
      </c>
      <c r="L117" s="22">
        <v>0.72406015037594007</v>
      </c>
      <c r="M117" s="10"/>
      <c r="N117" s="10"/>
      <c r="O117" s="10"/>
      <c r="P117" s="10"/>
      <c r="Q117" s="10"/>
      <c r="R117" s="10"/>
      <c r="S117" s="10"/>
      <c r="T117" s="10"/>
    </row>
    <row r="118" spans="1:20" ht="12.75" customHeight="1">
      <c r="A118" s="13">
        <v>50</v>
      </c>
      <c r="B118" s="10" t="s">
        <v>167</v>
      </c>
      <c r="C118" s="37" t="s">
        <v>121</v>
      </c>
      <c r="D118" s="38"/>
      <c r="E118" s="20"/>
      <c r="F118" s="20" t="s">
        <v>122</v>
      </c>
      <c r="G118" s="20" t="s">
        <v>95</v>
      </c>
      <c r="H118" s="21">
        <v>5929159.0909090908</v>
      </c>
      <c r="I118" s="21">
        <v>6478131.9414893659</v>
      </c>
      <c r="J118" s="21">
        <v>6478131.9414893659</v>
      </c>
      <c r="K118" s="22">
        <v>2.2729530236830844E-2</v>
      </c>
      <c r="L118" s="22">
        <v>1</v>
      </c>
      <c r="M118" s="10"/>
      <c r="N118" s="10"/>
      <c r="O118" s="10"/>
      <c r="P118" s="10"/>
      <c r="Q118" s="10"/>
      <c r="R118" s="10"/>
      <c r="S118" s="10"/>
      <c r="T118" s="10"/>
    </row>
    <row r="119" spans="1:20" ht="12.75" customHeight="1">
      <c r="A119" s="13">
        <v>50</v>
      </c>
      <c r="B119" s="10" t="s">
        <v>167</v>
      </c>
      <c r="C119" s="37" t="s">
        <v>121</v>
      </c>
      <c r="D119" s="38"/>
      <c r="E119" s="20"/>
      <c r="F119" s="20" t="s">
        <v>41</v>
      </c>
      <c r="G119" s="20" t="s">
        <v>95</v>
      </c>
      <c r="H119" s="21">
        <v>5217660</v>
      </c>
      <c r="I119" s="21">
        <v>6288395.8679947462</v>
      </c>
      <c r="J119" s="21">
        <v>6288395.8679947462</v>
      </c>
      <c r="K119" s="22">
        <v>2.2063811807742778E-2</v>
      </c>
      <c r="L119" s="22">
        <v>0.97071129837917469</v>
      </c>
      <c r="M119" s="10"/>
      <c r="N119" s="10"/>
      <c r="O119" s="10"/>
      <c r="P119" s="10"/>
      <c r="Q119" s="10"/>
      <c r="R119" s="10"/>
      <c r="S119" s="10"/>
      <c r="T119" s="10"/>
    </row>
    <row r="120" spans="1:20" ht="12.75" customHeight="1">
      <c r="A120" s="13">
        <v>50</v>
      </c>
      <c r="B120" s="10" t="s">
        <v>167</v>
      </c>
      <c r="C120" s="37" t="s">
        <v>121</v>
      </c>
      <c r="D120" s="38"/>
      <c r="E120" s="20"/>
      <c r="F120" s="20" t="s">
        <v>122</v>
      </c>
      <c r="G120" s="20" t="s">
        <v>168</v>
      </c>
      <c r="H120" s="21">
        <v>5929159.0909090908</v>
      </c>
      <c r="I120" s="21">
        <v>6213322.6232394334</v>
      </c>
      <c r="J120" s="21">
        <v>6213322.6232394334</v>
      </c>
      <c r="K120" s="22">
        <v>2.1800405689736083E-2</v>
      </c>
      <c r="L120" s="22">
        <v>0.95912258029912079</v>
      </c>
      <c r="M120" s="10"/>
      <c r="N120" s="10"/>
      <c r="O120" s="10"/>
      <c r="P120" s="10"/>
      <c r="Q120" s="10"/>
      <c r="R120" s="10"/>
      <c r="S120" s="10"/>
      <c r="T120" s="10"/>
    </row>
    <row r="121" spans="1:20" ht="12.75" customHeight="1">
      <c r="A121" s="13">
        <v>50</v>
      </c>
      <c r="B121" s="10" t="s">
        <v>167</v>
      </c>
      <c r="C121" s="37" t="s">
        <v>121</v>
      </c>
      <c r="D121" s="38"/>
      <c r="E121" s="20"/>
      <c r="F121" s="20" t="s">
        <v>41</v>
      </c>
      <c r="G121" s="20" t="s">
        <v>168</v>
      </c>
      <c r="H121" s="21">
        <v>5217660</v>
      </c>
      <c r="I121" s="21">
        <v>5935194.4727198686</v>
      </c>
      <c r="J121" s="21">
        <v>5935194.4727198686</v>
      </c>
      <c r="K121" s="22">
        <v>2.0824549954773255E-2</v>
      </c>
      <c r="L121" s="22">
        <v>0.91618919255221709</v>
      </c>
      <c r="M121" s="10"/>
      <c r="N121" s="10"/>
      <c r="O121" s="10"/>
      <c r="P121" s="10"/>
      <c r="Q121" s="10"/>
      <c r="R121" s="10"/>
      <c r="S121" s="10"/>
      <c r="T121" s="10"/>
    </row>
    <row r="122" spans="1:20" ht="12.75" customHeight="1">
      <c r="A122" s="13">
        <v>50</v>
      </c>
      <c r="B122" s="10" t="s">
        <v>167</v>
      </c>
      <c r="C122" s="37" t="s">
        <v>121</v>
      </c>
      <c r="D122" s="38"/>
      <c r="E122" s="20"/>
      <c r="F122" s="20" t="s">
        <v>122</v>
      </c>
      <c r="G122" s="20" t="s">
        <v>124</v>
      </c>
      <c r="H122" s="21">
        <v>5929159.0909090908</v>
      </c>
      <c r="I122" s="21">
        <v>4906754.1611185092</v>
      </c>
      <c r="J122" s="21">
        <v>5929159.0909090908</v>
      </c>
      <c r="K122" s="22">
        <v>2.0803373882010624E-2</v>
      </c>
      <c r="L122" s="22">
        <v>0.91525753789231057</v>
      </c>
      <c r="M122" s="10"/>
      <c r="N122" s="10"/>
      <c r="O122" s="10"/>
      <c r="P122" s="10"/>
      <c r="Q122" s="10"/>
      <c r="R122" s="10"/>
      <c r="S122" s="10"/>
      <c r="T122" s="10"/>
    </row>
    <row r="123" spans="1:20" ht="12.75" customHeight="1">
      <c r="A123" s="13">
        <v>50</v>
      </c>
      <c r="B123" s="10" t="s">
        <v>167</v>
      </c>
      <c r="C123" s="37" t="s">
        <v>121</v>
      </c>
      <c r="D123" s="38"/>
      <c r="E123" s="20"/>
      <c r="F123" s="20" t="s">
        <v>41</v>
      </c>
      <c r="G123" s="20" t="s">
        <v>124</v>
      </c>
      <c r="H123" s="21">
        <v>5217660</v>
      </c>
      <c r="I123" s="21">
        <v>4626540.8057851242</v>
      </c>
      <c r="J123" s="21">
        <v>5217660</v>
      </c>
      <c r="K123" s="22">
        <v>1.830696901616935E-2</v>
      </c>
      <c r="L123" s="22">
        <v>0.80542663334523334</v>
      </c>
      <c r="M123" s="10"/>
      <c r="N123" s="10"/>
      <c r="O123" s="10"/>
      <c r="P123" s="10"/>
      <c r="Q123" s="10"/>
      <c r="R123" s="10"/>
      <c r="S123" s="10"/>
      <c r="T123" s="10"/>
    </row>
    <row r="124" spans="1:20" ht="12.75" customHeight="1">
      <c r="A124" s="13">
        <v>132</v>
      </c>
      <c r="B124" s="10" t="s">
        <v>295</v>
      </c>
      <c r="C124" s="32" t="s">
        <v>84</v>
      </c>
      <c r="D124" s="33"/>
      <c r="E124" s="20"/>
      <c r="F124" s="20" t="s">
        <v>142</v>
      </c>
      <c r="G124" s="20" t="s">
        <v>69</v>
      </c>
      <c r="H124" s="21">
        <v>28103298.611111112</v>
      </c>
      <c r="I124" s="21">
        <v>23434914.791528795</v>
      </c>
      <c r="J124" s="21">
        <v>28103298.611111112</v>
      </c>
      <c r="K124" s="22">
        <v>9.8604780097930153E-2</v>
      </c>
      <c r="L124" s="22">
        <v>1</v>
      </c>
      <c r="M124" s="10"/>
      <c r="N124" s="10"/>
      <c r="O124" s="10"/>
      <c r="P124" s="10"/>
      <c r="Q124" s="10"/>
      <c r="R124" s="10"/>
      <c r="S124" s="10"/>
      <c r="T124" s="10"/>
    </row>
    <row r="125" spans="1:20" ht="12.75" customHeight="1">
      <c r="A125" s="13">
        <v>85</v>
      </c>
      <c r="B125" s="10" t="s">
        <v>230</v>
      </c>
      <c r="C125" s="32" t="s">
        <v>84</v>
      </c>
      <c r="D125" s="27" t="s">
        <v>49</v>
      </c>
      <c r="E125" s="18">
        <v>1</v>
      </c>
      <c r="F125" s="20" t="s">
        <v>150</v>
      </c>
      <c r="G125" s="20" t="s">
        <v>100</v>
      </c>
      <c r="H125" s="21">
        <v>50632788.461538464</v>
      </c>
      <c r="I125" s="21">
        <v>65013975.660469681</v>
      </c>
      <c r="J125" s="21">
        <v>65013975.660469681</v>
      </c>
      <c r="K125" s="22">
        <v>0.22811161287515988</v>
      </c>
      <c r="L125" s="22">
        <v>1</v>
      </c>
      <c r="M125" s="10"/>
      <c r="N125" s="10"/>
      <c r="O125" s="10"/>
      <c r="P125" s="10"/>
      <c r="Q125" s="10"/>
      <c r="R125" s="10"/>
      <c r="S125" s="10"/>
      <c r="T125" s="10"/>
    </row>
    <row r="126" spans="1:20" ht="12.75" customHeight="1">
      <c r="A126" s="13">
        <v>85</v>
      </c>
      <c r="B126" s="10" t="s">
        <v>230</v>
      </c>
      <c r="C126" s="32" t="s">
        <v>84</v>
      </c>
      <c r="D126" s="27" t="s">
        <v>49</v>
      </c>
      <c r="E126" s="18">
        <v>1</v>
      </c>
      <c r="F126" s="20" t="s">
        <v>89</v>
      </c>
      <c r="G126" s="20" t="s">
        <v>100</v>
      </c>
      <c r="H126" s="21">
        <v>49490695.488721803</v>
      </c>
      <c r="I126" s="21">
        <v>63846824.616594583</v>
      </c>
      <c r="J126" s="21">
        <v>63846824.616594583</v>
      </c>
      <c r="K126" s="22">
        <v>0.22401648249153749</v>
      </c>
      <c r="L126" s="22">
        <v>0.98204769002328895</v>
      </c>
      <c r="M126" s="10"/>
      <c r="N126" s="10"/>
      <c r="O126" s="10"/>
      <c r="P126" s="10"/>
      <c r="Q126" s="10"/>
      <c r="R126" s="10"/>
      <c r="S126" s="10"/>
      <c r="T126" s="10"/>
    </row>
    <row r="127" spans="1:20" ht="12.75" customHeight="1">
      <c r="A127" s="13">
        <v>85</v>
      </c>
      <c r="B127" s="10" t="s">
        <v>230</v>
      </c>
      <c r="C127" s="32" t="s">
        <v>84</v>
      </c>
      <c r="D127" s="27" t="s">
        <v>49</v>
      </c>
      <c r="E127" s="18">
        <v>1</v>
      </c>
      <c r="F127" s="20" t="s">
        <v>150</v>
      </c>
      <c r="G127" s="20" t="s">
        <v>82</v>
      </c>
      <c r="H127" s="21">
        <v>50632788.461538464</v>
      </c>
      <c r="I127" s="21">
        <v>54602859.375</v>
      </c>
      <c r="J127" s="21">
        <v>54602859.375</v>
      </c>
      <c r="K127" s="22">
        <v>0.1915825973276099</v>
      </c>
      <c r="L127" s="22">
        <v>0.83986341121729102</v>
      </c>
      <c r="M127" s="10"/>
      <c r="N127" s="10"/>
      <c r="O127" s="10"/>
      <c r="P127" s="10"/>
      <c r="Q127" s="10"/>
      <c r="R127" s="10"/>
      <c r="S127" s="10"/>
      <c r="T127" s="10"/>
    </row>
    <row r="128" spans="1:20" ht="12.75" customHeight="1">
      <c r="A128" s="13">
        <v>85</v>
      </c>
      <c r="B128" s="10" t="s">
        <v>230</v>
      </c>
      <c r="C128" s="32" t="s">
        <v>84</v>
      </c>
      <c r="D128" s="27" t="s">
        <v>49</v>
      </c>
      <c r="E128" s="18">
        <v>1</v>
      </c>
      <c r="F128" s="20" t="s">
        <v>89</v>
      </c>
      <c r="G128" s="20" t="s">
        <v>82</v>
      </c>
      <c r="H128" s="21">
        <v>49490695.488721803</v>
      </c>
      <c r="I128" s="21">
        <v>53925221.803820744</v>
      </c>
      <c r="J128" s="21">
        <v>53925221.803820744</v>
      </c>
      <c r="K128" s="22">
        <v>0.18920500085337225</v>
      </c>
      <c r="L128" s="22">
        <v>0.82944045885519946</v>
      </c>
      <c r="M128" s="10"/>
      <c r="N128" s="10"/>
      <c r="O128" s="10"/>
      <c r="P128" s="10"/>
      <c r="Q128" s="10"/>
      <c r="R128" s="10"/>
      <c r="S128" s="10"/>
      <c r="T128" s="10"/>
    </row>
    <row r="129" spans="1:20" ht="12.75" customHeight="1">
      <c r="A129" s="13">
        <v>85</v>
      </c>
      <c r="B129" s="10" t="s">
        <v>230</v>
      </c>
      <c r="C129" s="32" t="s">
        <v>84</v>
      </c>
      <c r="D129" s="27" t="s">
        <v>49</v>
      </c>
      <c r="E129" s="18">
        <v>1</v>
      </c>
      <c r="F129" s="20" t="s">
        <v>150</v>
      </c>
      <c r="G129" s="20" t="s">
        <v>86</v>
      </c>
      <c r="H129" s="21">
        <v>50632788.461538464</v>
      </c>
      <c r="I129" s="21">
        <v>53690064.883474573</v>
      </c>
      <c r="J129" s="21">
        <v>53690064.883474573</v>
      </c>
      <c r="K129" s="22">
        <v>0.18837991634140422</v>
      </c>
      <c r="L129" s="22">
        <v>0.82582343777692768</v>
      </c>
      <c r="M129" s="10"/>
      <c r="N129" s="10"/>
      <c r="O129" s="10"/>
      <c r="P129" s="10"/>
      <c r="Q129" s="10"/>
      <c r="R129" s="10"/>
      <c r="S129" s="10"/>
      <c r="T129" s="10"/>
    </row>
    <row r="130" spans="1:20" ht="12.75" customHeight="1">
      <c r="A130" s="13">
        <v>85</v>
      </c>
      <c r="B130" s="10" t="s">
        <v>230</v>
      </c>
      <c r="C130" s="32" t="s">
        <v>84</v>
      </c>
      <c r="D130" s="27" t="s">
        <v>49</v>
      </c>
      <c r="E130" s="18">
        <v>1</v>
      </c>
      <c r="F130" s="20" t="s">
        <v>89</v>
      </c>
      <c r="G130" s="20" t="s">
        <v>86</v>
      </c>
      <c r="H130" s="21">
        <v>49490695.488721803</v>
      </c>
      <c r="I130" s="21">
        <v>53082762.09677422</v>
      </c>
      <c r="J130" s="21">
        <v>53082762.09677422</v>
      </c>
      <c r="K130" s="22">
        <v>0.18624910036267875</v>
      </c>
      <c r="L130" s="22">
        <v>0.81648232641539609</v>
      </c>
      <c r="M130" s="10"/>
      <c r="N130" s="10"/>
      <c r="O130" s="10"/>
      <c r="P130" s="10"/>
      <c r="Q130" s="10"/>
      <c r="R130" s="10"/>
      <c r="S130" s="10"/>
      <c r="T130" s="10"/>
    </row>
    <row r="131" spans="1:20" ht="12.75" customHeight="1">
      <c r="A131" s="13">
        <v>84</v>
      </c>
      <c r="B131" s="10" t="s">
        <v>228</v>
      </c>
      <c r="C131" s="32" t="s">
        <v>84</v>
      </c>
      <c r="D131" s="27" t="s">
        <v>49</v>
      </c>
      <c r="E131" s="18"/>
      <c r="F131" s="20" t="s">
        <v>99</v>
      </c>
      <c r="G131" s="20" t="s">
        <v>100</v>
      </c>
      <c r="H131" s="21">
        <v>14460163.043478262</v>
      </c>
      <c r="I131" s="21">
        <v>18946264.434180144</v>
      </c>
      <c r="J131" s="21">
        <v>18946264.434180144</v>
      </c>
      <c r="K131" s="22">
        <v>6.64759060515034E-2</v>
      </c>
      <c r="L131" s="22">
        <v>1</v>
      </c>
      <c r="M131" s="10"/>
      <c r="N131" s="10"/>
      <c r="O131" s="10"/>
      <c r="P131" s="10"/>
      <c r="Q131" s="10"/>
      <c r="R131" s="10"/>
      <c r="S131" s="10"/>
      <c r="T131" s="10"/>
    </row>
    <row r="132" spans="1:20" ht="12.75" customHeight="1">
      <c r="A132" s="13">
        <v>84</v>
      </c>
      <c r="B132" s="10" t="s">
        <v>228</v>
      </c>
      <c r="C132" s="32" t="s">
        <v>84</v>
      </c>
      <c r="D132" s="27" t="s">
        <v>49</v>
      </c>
      <c r="E132" s="18"/>
      <c r="F132" s="20" t="s">
        <v>87</v>
      </c>
      <c r="G132" s="20" t="s">
        <v>100</v>
      </c>
      <c r="H132" s="21">
        <v>12503148.496240601</v>
      </c>
      <c r="I132" s="21">
        <v>17917410.047188364</v>
      </c>
      <c r="J132" s="21">
        <v>17917410.047188364</v>
      </c>
      <c r="K132" s="22">
        <v>6.2866010929013921E-2</v>
      </c>
      <c r="L132" s="22">
        <v>0.94569618773315189</v>
      </c>
      <c r="M132" s="10"/>
      <c r="N132" s="10"/>
      <c r="O132" s="10"/>
      <c r="P132" s="10"/>
      <c r="Q132" s="10"/>
      <c r="R132" s="10"/>
      <c r="S132" s="10"/>
      <c r="T132" s="10"/>
    </row>
    <row r="133" spans="1:20" ht="12.75" customHeight="1">
      <c r="A133" s="13">
        <v>84</v>
      </c>
      <c r="B133" s="10" t="s">
        <v>228</v>
      </c>
      <c r="C133" s="32" t="s">
        <v>84</v>
      </c>
      <c r="D133" s="27" t="s">
        <v>49</v>
      </c>
      <c r="E133" s="18"/>
      <c r="F133" s="20" t="s">
        <v>99</v>
      </c>
      <c r="G133" s="20" t="s">
        <v>82</v>
      </c>
      <c r="H133" s="21">
        <v>14460163.043478262</v>
      </c>
      <c r="I133" s="21">
        <v>16053284.902597401</v>
      </c>
      <c r="J133" s="21">
        <v>16053284.902597401</v>
      </c>
      <c r="K133" s="22">
        <v>5.6325438859486786E-2</v>
      </c>
      <c r="L133" s="22">
        <v>0.84730607230607202</v>
      </c>
      <c r="M133" s="10"/>
      <c r="N133" s="10"/>
      <c r="O133" s="10"/>
      <c r="P133" s="10"/>
      <c r="Q133" s="10"/>
      <c r="R133" s="10"/>
      <c r="S133" s="10"/>
      <c r="T133" s="10"/>
    </row>
    <row r="134" spans="1:20" ht="12.75" customHeight="1">
      <c r="A134" s="13">
        <v>84</v>
      </c>
      <c r="B134" s="10" t="s">
        <v>228</v>
      </c>
      <c r="C134" s="32" t="s">
        <v>84</v>
      </c>
      <c r="D134" s="27" t="s">
        <v>49</v>
      </c>
      <c r="E134" s="18"/>
      <c r="F134" s="20" t="s">
        <v>99</v>
      </c>
      <c r="G134" s="20" t="s">
        <v>229</v>
      </c>
      <c r="H134" s="21">
        <v>14460163.043478262</v>
      </c>
      <c r="I134" s="21">
        <v>15780037.5</v>
      </c>
      <c r="J134" s="21">
        <v>15780037.5</v>
      </c>
      <c r="K134" s="22">
        <v>5.5366707985282759E-2</v>
      </c>
      <c r="L134" s="22">
        <v>0.83288384128809634</v>
      </c>
      <c r="M134" s="10"/>
      <c r="N134" s="10"/>
      <c r="O134" s="10"/>
      <c r="P134" s="10"/>
      <c r="Q134" s="10"/>
      <c r="R134" s="10"/>
      <c r="S134" s="10"/>
      <c r="T134" s="10"/>
    </row>
    <row r="135" spans="1:20" ht="12.75" customHeight="1">
      <c r="A135" s="13">
        <v>84</v>
      </c>
      <c r="B135" s="10" t="s">
        <v>228</v>
      </c>
      <c r="C135" s="32" t="s">
        <v>84</v>
      </c>
      <c r="D135" s="27" t="s">
        <v>49</v>
      </c>
      <c r="E135" s="18"/>
      <c r="F135" s="20" t="s">
        <v>87</v>
      </c>
      <c r="G135" s="20" t="s">
        <v>82</v>
      </c>
      <c r="H135" s="21">
        <v>12503148.496240601</v>
      </c>
      <c r="I135" s="21">
        <v>15126329.26157238</v>
      </c>
      <c r="J135" s="21">
        <v>15126329.26157238</v>
      </c>
      <c r="K135" s="22">
        <v>5.307307128482526E-2</v>
      </c>
      <c r="L135" s="22">
        <v>0.79838056278173852</v>
      </c>
      <c r="M135" s="10"/>
      <c r="N135" s="10"/>
      <c r="O135" s="10"/>
      <c r="P135" s="10"/>
      <c r="Q135" s="10"/>
      <c r="R135" s="10"/>
      <c r="S135" s="10"/>
      <c r="T135" s="10"/>
    </row>
    <row r="136" spans="1:20" ht="12.75" customHeight="1">
      <c r="A136" s="13">
        <v>84</v>
      </c>
      <c r="B136" s="10" t="s">
        <v>228</v>
      </c>
      <c r="C136" s="32" t="s">
        <v>84</v>
      </c>
      <c r="D136" s="27" t="s">
        <v>49</v>
      </c>
      <c r="E136" s="18"/>
      <c r="F136" s="20" t="s">
        <v>87</v>
      </c>
      <c r="G136" s="20" t="s">
        <v>229</v>
      </c>
      <c r="H136" s="21">
        <v>12503148.496240601</v>
      </c>
      <c r="I136" s="21">
        <v>14864212.364620944</v>
      </c>
      <c r="J136" s="21">
        <v>14864212.364620944</v>
      </c>
      <c r="K136" s="22">
        <v>5.2153393515268716E-2</v>
      </c>
      <c r="L136" s="22">
        <v>0.78454580934725349</v>
      </c>
      <c r="M136" s="10"/>
      <c r="N136" s="10"/>
      <c r="O136" s="10"/>
      <c r="P136" s="10"/>
      <c r="Q136" s="10"/>
      <c r="R136" s="10"/>
      <c r="S136" s="10"/>
      <c r="T136" s="10"/>
    </row>
    <row r="137" spans="1:20" ht="12.75" customHeight="1">
      <c r="A137" s="13">
        <v>148</v>
      </c>
      <c r="B137" s="10" t="s">
        <v>313</v>
      </c>
      <c r="C137" s="50" t="s">
        <v>312</v>
      </c>
      <c r="D137" s="51"/>
      <c r="E137" s="20"/>
      <c r="F137" s="20" t="s">
        <v>278</v>
      </c>
      <c r="G137" s="20" t="s">
        <v>276</v>
      </c>
      <c r="H137" s="21">
        <v>63489225</v>
      </c>
      <c r="I137" s="21">
        <v>80771173.322335631</v>
      </c>
      <c r="J137" s="21">
        <v>80771173.322335631</v>
      </c>
      <c r="K137" s="22">
        <v>0.2833981837474352</v>
      </c>
      <c r="L137" s="22">
        <v>1</v>
      </c>
      <c r="M137" s="10"/>
      <c r="N137" s="10"/>
      <c r="O137" s="10"/>
      <c r="P137" s="10"/>
      <c r="Q137" s="10"/>
      <c r="R137" s="10"/>
      <c r="S137" s="10"/>
      <c r="T137" s="10"/>
    </row>
    <row r="138" spans="1:20" ht="12.75" customHeight="1">
      <c r="A138" s="13">
        <v>148</v>
      </c>
      <c r="B138" s="10" t="s">
        <v>313</v>
      </c>
      <c r="C138" s="50" t="s">
        <v>312</v>
      </c>
      <c r="D138" s="51"/>
      <c r="E138" s="20"/>
      <c r="F138" s="20" t="s">
        <v>278</v>
      </c>
      <c r="G138" s="20" t="s">
        <v>56</v>
      </c>
      <c r="H138" s="21">
        <v>63489225</v>
      </c>
      <c r="I138" s="21">
        <v>71262634.333534375</v>
      </c>
      <c r="J138" s="21">
        <v>71262634.333534375</v>
      </c>
      <c r="K138" s="22">
        <v>0.25003600057393927</v>
      </c>
      <c r="L138" s="22">
        <v>0.88227806285721166</v>
      </c>
      <c r="M138" s="10"/>
      <c r="N138" s="10"/>
      <c r="O138" s="10"/>
      <c r="P138" s="10"/>
      <c r="Q138" s="10"/>
      <c r="R138" s="10"/>
      <c r="S138" s="10"/>
      <c r="T138" s="10"/>
    </row>
    <row r="139" spans="1:20" ht="12.75" customHeight="1">
      <c r="A139" s="13">
        <v>148</v>
      </c>
      <c r="B139" s="10" t="s">
        <v>313</v>
      </c>
      <c r="C139" s="50" t="s">
        <v>312</v>
      </c>
      <c r="D139" s="51"/>
      <c r="E139" s="20"/>
      <c r="F139" s="20" t="s">
        <v>278</v>
      </c>
      <c r="G139" s="20" t="s">
        <v>106</v>
      </c>
      <c r="H139" s="21">
        <v>63489225</v>
      </c>
      <c r="I139" s="21">
        <v>36687304.358552627</v>
      </c>
      <c r="J139" s="21">
        <v>63489225</v>
      </c>
      <c r="K139" s="22">
        <v>0.22276178879720113</v>
      </c>
      <c r="L139" s="22">
        <v>0.78603816669385118</v>
      </c>
      <c r="M139" s="10"/>
      <c r="N139" s="10"/>
      <c r="O139" s="10"/>
      <c r="P139" s="10"/>
      <c r="Q139" s="10"/>
      <c r="R139" s="10"/>
      <c r="S139" s="10"/>
      <c r="T139" s="10"/>
    </row>
    <row r="140" spans="1:20" ht="12.75" customHeight="1">
      <c r="A140" s="13">
        <v>149</v>
      </c>
      <c r="B140" s="10" t="s">
        <v>314</v>
      </c>
      <c r="C140" s="50" t="s">
        <v>312</v>
      </c>
      <c r="D140" s="27" t="s">
        <v>49</v>
      </c>
      <c r="E140" s="18">
        <v>1</v>
      </c>
      <c r="F140" s="20" t="s">
        <v>278</v>
      </c>
      <c r="G140" s="20" t="s">
        <v>52</v>
      </c>
      <c r="H140" s="21">
        <v>177758025</v>
      </c>
      <c r="I140" s="21">
        <v>240192401.73855636</v>
      </c>
      <c r="J140" s="21">
        <v>240192401.73855636</v>
      </c>
      <c r="K140" s="22">
        <v>0.84275227909581163</v>
      </c>
      <c r="L140" s="22">
        <v>1</v>
      </c>
      <c r="M140" s="10"/>
      <c r="N140" s="10"/>
      <c r="O140" s="10"/>
      <c r="P140" s="10"/>
      <c r="Q140" s="10"/>
      <c r="R140" s="10"/>
      <c r="S140" s="10"/>
      <c r="T140" s="10"/>
    </row>
    <row r="141" spans="1:20" ht="12.75" customHeight="1">
      <c r="A141" s="13">
        <v>149</v>
      </c>
      <c r="B141" s="10" t="s">
        <v>314</v>
      </c>
      <c r="C141" s="50" t="s">
        <v>312</v>
      </c>
      <c r="D141" s="27" t="s">
        <v>49</v>
      </c>
      <c r="E141" s="18">
        <v>1</v>
      </c>
      <c r="F141" s="20" t="s">
        <v>278</v>
      </c>
      <c r="G141" s="20" t="s">
        <v>276</v>
      </c>
      <c r="H141" s="21">
        <v>177758025</v>
      </c>
      <c r="I141" s="21">
        <v>226144266.94783363</v>
      </c>
      <c r="J141" s="21">
        <v>226144266.94783363</v>
      </c>
      <c r="K141" s="22">
        <v>0.79346222026700108</v>
      </c>
      <c r="L141" s="22">
        <v>0.94151299254664278</v>
      </c>
      <c r="M141" s="10"/>
      <c r="N141" s="10"/>
      <c r="O141" s="10"/>
      <c r="P141" s="10"/>
      <c r="Q141" s="10"/>
      <c r="R141" s="10"/>
      <c r="S141" s="10"/>
      <c r="T141" s="10"/>
    </row>
    <row r="142" spans="1:20" ht="12.75" customHeight="1">
      <c r="A142" s="13">
        <v>149</v>
      </c>
      <c r="B142" s="10" t="s">
        <v>314</v>
      </c>
      <c r="C142" s="50" t="s">
        <v>312</v>
      </c>
      <c r="D142" s="27" t="s">
        <v>49</v>
      </c>
      <c r="E142" s="18">
        <v>1</v>
      </c>
      <c r="F142" s="20" t="s">
        <v>278</v>
      </c>
      <c r="G142" s="20" t="s">
        <v>97</v>
      </c>
      <c r="H142" s="21">
        <v>177758025</v>
      </c>
      <c r="I142" s="21">
        <v>223264079.40000004</v>
      </c>
      <c r="J142" s="21">
        <v>223264079.40000004</v>
      </c>
      <c r="K142" s="22">
        <v>0.78335663573313985</v>
      </c>
      <c r="L142" s="22">
        <v>0.92952182410423456</v>
      </c>
      <c r="M142" s="10"/>
      <c r="N142" s="10"/>
      <c r="O142" s="10"/>
      <c r="P142" s="10"/>
      <c r="Q142" s="10"/>
      <c r="R142" s="10"/>
      <c r="S142" s="10"/>
      <c r="T142" s="10"/>
    </row>
    <row r="143" spans="1:20" ht="12.75" customHeight="1">
      <c r="A143" s="13">
        <v>149</v>
      </c>
      <c r="B143" s="10" t="s">
        <v>314</v>
      </c>
      <c r="C143" s="50" t="s">
        <v>312</v>
      </c>
      <c r="D143" s="27" t="s">
        <v>49</v>
      </c>
      <c r="E143" s="18">
        <v>1</v>
      </c>
      <c r="F143" s="20" t="s">
        <v>89</v>
      </c>
      <c r="G143" s="20" t="s">
        <v>276</v>
      </c>
      <c r="H143" s="21">
        <v>133652650.37593985</v>
      </c>
      <c r="I143" s="21">
        <v>188979304.15337291</v>
      </c>
      <c r="J143" s="21">
        <v>188979304.15337291</v>
      </c>
      <c r="K143" s="22">
        <v>0.66306318653055996</v>
      </c>
      <c r="L143" s="22">
        <v>0.78678302388213073</v>
      </c>
      <c r="M143" s="10"/>
      <c r="N143" s="10"/>
      <c r="O143" s="10"/>
      <c r="P143" s="10"/>
      <c r="Q143" s="10"/>
      <c r="R143" s="10"/>
      <c r="S143" s="10"/>
      <c r="T143" s="10"/>
    </row>
    <row r="144" spans="1:20" ht="12.75" customHeight="1">
      <c r="A144" s="13">
        <v>149</v>
      </c>
      <c r="B144" s="10" t="s">
        <v>314</v>
      </c>
      <c r="C144" s="50" t="s">
        <v>312</v>
      </c>
      <c r="D144" s="27" t="s">
        <v>49</v>
      </c>
      <c r="E144" s="18">
        <v>1</v>
      </c>
      <c r="F144" s="20" t="s">
        <v>89</v>
      </c>
      <c r="G144" s="20" t="s">
        <v>52</v>
      </c>
      <c r="H144" s="21">
        <v>133652650.37593985</v>
      </c>
      <c r="I144" s="21">
        <v>188013295.67307702</v>
      </c>
      <c r="J144" s="21">
        <v>188013295.67307702</v>
      </c>
      <c r="K144" s="22">
        <v>0.65967379601486253</v>
      </c>
      <c r="L144" s="22">
        <v>0.78276121272863974</v>
      </c>
      <c r="M144" s="10"/>
      <c r="N144" s="10"/>
      <c r="O144" s="10"/>
      <c r="P144" s="10"/>
      <c r="Q144" s="10"/>
      <c r="R144" s="10"/>
      <c r="S144" s="10"/>
      <c r="T144" s="10"/>
    </row>
    <row r="145" spans="1:20" ht="12.75" customHeight="1">
      <c r="A145" s="13">
        <v>149</v>
      </c>
      <c r="B145" s="10" t="s">
        <v>314</v>
      </c>
      <c r="C145" s="50" t="s">
        <v>312</v>
      </c>
      <c r="D145" s="27" t="s">
        <v>49</v>
      </c>
      <c r="E145" s="18">
        <v>1</v>
      </c>
      <c r="F145" s="20" t="s">
        <v>89</v>
      </c>
      <c r="G145" s="20" t="s">
        <v>97</v>
      </c>
      <c r="H145" s="21">
        <v>133652650.37593985</v>
      </c>
      <c r="I145" s="21">
        <v>180167238.06717739</v>
      </c>
      <c r="J145" s="21">
        <v>180167238.06717739</v>
      </c>
      <c r="K145" s="22">
        <v>0.63214468651169742</v>
      </c>
      <c r="L145" s="22">
        <v>0.75009549329243597</v>
      </c>
      <c r="M145" s="10"/>
      <c r="N145" s="10"/>
      <c r="O145" s="10"/>
      <c r="P145" s="10"/>
      <c r="Q145" s="10"/>
      <c r="R145" s="10"/>
      <c r="S145" s="10"/>
      <c r="T145" s="10"/>
    </row>
    <row r="146" spans="1:20" ht="12.75" customHeight="1">
      <c r="A146" s="13">
        <v>147</v>
      </c>
      <c r="B146" s="10" t="s">
        <v>311</v>
      </c>
      <c r="C146" s="50" t="s">
        <v>312</v>
      </c>
      <c r="D146" s="51"/>
      <c r="E146" s="20"/>
      <c r="F146" s="20" t="s">
        <v>278</v>
      </c>
      <c r="G146" s="20" t="s">
        <v>56</v>
      </c>
      <c r="H146" s="21">
        <v>26008125</v>
      </c>
      <c r="I146" s="21">
        <v>29192473.235826291</v>
      </c>
      <c r="J146" s="21">
        <v>29192473.235826291</v>
      </c>
      <c r="K146" s="22">
        <v>0.10242631812606129</v>
      </c>
      <c r="L146" s="22">
        <v>1</v>
      </c>
      <c r="M146" s="10"/>
      <c r="N146" s="10"/>
      <c r="O146" s="10"/>
      <c r="P146" s="10"/>
      <c r="Q146" s="10"/>
      <c r="R146" s="10"/>
      <c r="S146" s="10"/>
      <c r="T146" s="10"/>
    </row>
    <row r="147" spans="1:20" ht="12.75" customHeight="1">
      <c r="A147" s="13">
        <v>147</v>
      </c>
      <c r="B147" s="10" t="s">
        <v>311</v>
      </c>
      <c r="C147" s="50" t="s">
        <v>312</v>
      </c>
      <c r="D147" s="51"/>
      <c r="E147" s="20"/>
      <c r="F147" s="20" t="s">
        <v>278</v>
      </c>
      <c r="G147" s="20" t="s">
        <v>106</v>
      </c>
      <c r="H147" s="21">
        <v>26008125</v>
      </c>
      <c r="I147" s="21">
        <v>15028817.845394734</v>
      </c>
      <c r="J147" s="21">
        <v>26008125</v>
      </c>
      <c r="K147" s="22">
        <v>9.1253538663626885E-2</v>
      </c>
      <c r="L147" s="22">
        <v>0.89091886082751226</v>
      </c>
      <c r="M147" s="10"/>
      <c r="N147" s="10"/>
      <c r="O147" s="10"/>
      <c r="P147" s="10"/>
      <c r="Q147" s="10"/>
      <c r="R147" s="10"/>
      <c r="S147" s="10"/>
      <c r="T147" s="10"/>
    </row>
    <row r="148" spans="1:20" ht="12.75" customHeight="1">
      <c r="A148" s="13">
        <v>147</v>
      </c>
      <c r="B148" s="10" t="s">
        <v>311</v>
      </c>
      <c r="C148" s="50" t="s">
        <v>312</v>
      </c>
      <c r="D148" s="51"/>
      <c r="E148" s="20"/>
      <c r="F148" s="20" t="s">
        <v>278</v>
      </c>
      <c r="G148" s="20" t="s">
        <v>85</v>
      </c>
      <c r="H148" s="21">
        <v>26008125</v>
      </c>
      <c r="I148" s="21">
        <v>22451506.406790655</v>
      </c>
      <c r="J148" s="21">
        <v>26008125</v>
      </c>
      <c r="K148" s="22">
        <v>9.1253538663626885E-2</v>
      </c>
      <c r="L148" s="22">
        <v>0.89091886082751226</v>
      </c>
      <c r="M148" s="10"/>
      <c r="N148" s="10"/>
      <c r="O148" s="10"/>
      <c r="P148" s="10"/>
      <c r="Q148" s="10"/>
      <c r="R148" s="10"/>
      <c r="S148" s="10"/>
      <c r="T148" s="10"/>
    </row>
    <row r="149" spans="1:20" ht="12.75" customHeight="1">
      <c r="A149" s="13">
        <v>96</v>
      </c>
      <c r="B149" s="10" t="s">
        <v>251</v>
      </c>
      <c r="C149" s="43" t="s">
        <v>73</v>
      </c>
      <c r="D149" s="44"/>
      <c r="E149" s="20"/>
      <c r="F149" s="20" t="s">
        <v>142</v>
      </c>
      <c r="G149" s="20" t="s">
        <v>73</v>
      </c>
      <c r="H149" s="21">
        <v>32278750</v>
      </c>
      <c r="I149" s="21">
        <v>45060805.97840669</v>
      </c>
      <c r="J149" s="21">
        <v>45060805.97840669</v>
      </c>
      <c r="K149" s="22">
        <v>0.15810282365855766</v>
      </c>
      <c r="L149" s="22">
        <v>1</v>
      </c>
      <c r="M149" s="10"/>
      <c r="N149" s="10"/>
      <c r="O149" s="10"/>
      <c r="P149" s="10"/>
      <c r="Q149" s="10"/>
      <c r="R149" s="10"/>
      <c r="S149" s="10"/>
      <c r="T149" s="10"/>
    </row>
    <row r="150" spans="1:20" ht="12.75" customHeight="1">
      <c r="A150" s="13">
        <v>96</v>
      </c>
      <c r="B150" s="10" t="s">
        <v>251</v>
      </c>
      <c r="C150" s="43" t="s">
        <v>73</v>
      </c>
      <c r="D150" s="44"/>
      <c r="E150" s="20"/>
      <c r="F150" s="20" t="s">
        <v>75</v>
      </c>
      <c r="G150" s="20" t="s">
        <v>73</v>
      </c>
      <c r="H150" s="21">
        <v>30919805.46357616</v>
      </c>
      <c r="I150" s="21">
        <v>41770356.841216229</v>
      </c>
      <c r="J150" s="21">
        <v>41770356.841216229</v>
      </c>
      <c r="K150" s="22">
        <v>0.1465577727346134</v>
      </c>
      <c r="L150" s="22">
        <v>0.92697757916786361</v>
      </c>
      <c r="M150" s="10"/>
      <c r="N150" s="10"/>
      <c r="O150" s="10"/>
      <c r="P150" s="10"/>
      <c r="Q150" s="10"/>
      <c r="R150" s="10"/>
      <c r="S150" s="10"/>
      <c r="T150" s="10"/>
    </row>
    <row r="151" spans="1:20" ht="12.75" customHeight="1">
      <c r="A151" s="13">
        <v>96</v>
      </c>
      <c r="B151" s="10" t="s">
        <v>251</v>
      </c>
      <c r="C151" s="43" t="s">
        <v>73</v>
      </c>
      <c r="D151" s="44"/>
      <c r="E151" s="20"/>
      <c r="F151" s="20" t="s">
        <v>142</v>
      </c>
      <c r="G151" s="20" t="s">
        <v>196</v>
      </c>
      <c r="H151" s="21">
        <v>32278750</v>
      </c>
      <c r="I151" s="21">
        <v>39992421.875000015</v>
      </c>
      <c r="J151" s="21">
        <v>39992421.875000015</v>
      </c>
      <c r="K151" s="22">
        <v>0.14031961226818127</v>
      </c>
      <c r="L151" s="22">
        <v>0.88752122840777714</v>
      </c>
      <c r="M151" s="10"/>
      <c r="N151" s="10"/>
      <c r="O151" s="10"/>
      <c r="P151" s="10"/>
      <c r="Q151" s="10"/>
      <c r="R151" s="10"/>
      <c r="S151" s="10"/>
      <c r="T151" s="10"/>
    </row>
    <row r="152" spans="1:20" ht="12.75" customHeight="1">
      <c r="A152" s="13">
        <v>96</v>
      </c>
      <c r="B152" s="10" t="s">
        <v>251</v>
      </c>
      <c r="C152" s="43" t="s">
        <v>73</v>
      </c>
      <c r="D152" s="44"/>
      <c r="E152" s="20"/>
      <c r="F152" s="20" t="s">
        <v>75</v>
      </c>
      <c r="G152" s="20" t="s">
        <v>196</v>
      </c>
      <c r="H152" s="21">
        <v>30919805.46357616</v>
      </c>
      <c r="I152" s="21">
        <v>37970589.053406343</v>
      </c>
      <c r="J152" s="21">
        <v>37970589.053406343</v>
      </c>
      <c r="K152" s="22">
        <v>0.13322569836409598</v>
      </c>
      <c r="L152" s="22">
        <v>0.84265223910113796</v>
      </c>
      <c r="M152" s="10"/>
      <c r="N152" s="10"/>
      <c r="O152" s="10"/>
      <c r="P152" s="10"/>
      <c r="Q152" s="10"/>
      <c r="R152" s="10"/>
      <c r="S152" s="10"/>
      <c r="T152" s="10"/>
    </row>
    <row r="153" spans="1:20" ht="12.75" customHeight="1">
      <c r="A153" s="13">
        <v>96</v>
      </c>
      <c r="B153" s="10" t="s">
        <v>251</v>
      </c>
      <c r="C153" s="43" t="s">
        <v>73</v>
      </c>
      <c r="D153" s="44"/>
      <c r="E153" s="20"/>
      <c r="F153" s="20" t="s">
        <v>142</v>
      </c>
      <c r="G153" s="20" t="s">
        <v>165</v>
      </c>
      <c r="H153" s="21">
        <v>32278750</v>
      </c>
      <c r="I153" s="21">
        <v>33144078.086034924</v>
      </c>
      <c r="J153" s="21">
        <v>33144078.086034924</v>
      </c>
      <c r="K153" s="22">
        <v>0.11629113636966358</v>
      </c>
      <c r="L153" s="22">
        <v>0.73554117300781729</v>
      </c>
      <c r="M153" s="10"/>
      <c r="N153" s="10"/>
      <c r="O153" s="10"/>
      <c r="P153" s="10"/>
      <c r="Q153" s="10"/>
      <c r="R153" s="10"/>
      <c r="S153" s="10"/>
      <c r="T153" s="10"/>
    </row>
    <row r="154" spans="1:20" ht="12.75" customHeight="1">
      <c r="A154" s="13">
        <v>96</v>
      </c>
      <c r="B154" s="10" t="s">
        <v>251</v>
      </c>
      <c r="C154" s="43" t="s">
        <v>73</v>
      </c>
      <c r="D154" s="44"/>
      <c r="E154" s="20"/>
      <c r="F154" s="20" t="s">
        <v>75</v>
      </c>
      <c r="G154" s="20" t="s">
        <v>165</v>
      </c>
      <c r="H154" s="21">
        <v>30919805.46357616</v>
      </c>
      <c r="I154" s="21">
        <v>32477751.168224301</v>
      </c>
      <c r="J154" s="21">
        <v>32477751.168224301</v>
      </c>
      <c r="K154" s="22">
        <v>0.11395322507628711</v>
      </c>
      <c r="L154" s="22">
        <v>0.72075388939531537</v>
      </c>
      <c r="M154" s="10"/>
      <c r="N154" s="10"/>
      <c r="O154" s="10"/>
      <c r="P154" s="10"/>
      <c r="Q154" s="10"/>
      <c r="R154" s="10"/>
      <c r="S154" s="10"/>
      <c r="T154" s="10"/>
    </row>
    <row r="155" spans="1:20" ht="12.75" customHeight="1">
      <c r="A155" s="13">
        <v>51</v>
      </c>
      <c r="B155" s="10" t="s">
        <v>169</v>
      </c>
      <c r="C155" s="37" t="s">
        <v>121</v>
      </c>
      <c r="D155" s="38"/>
      <c r="E155" s="20">
        <v>1</v>
      </c>
      <c r="F155" s="20" t="s">
        <v>122</v>
      </c>
      <c r="G155" s="20" t="s">
        <v>126</v>
      </c>
      <c r="H155" s="21">
        <v>29284431.818181816</v>
      </c>
      <c r="I155" s="21">
        <v>41505879.76907631</v>
      </c>
      <c r="J155" s="21">
        <v>41505879.76907631</v>
      </c>
      <c r="K155" s="22">
        <v>0.14562981392450453</v>
      </c>
      <c r="L155" s="22">
        <v>1</v>
      </c>
      <c r="M155" s="10"/>
      <c r="N155" s="10"/>
      <c r="O155" s="10"/>
      <c r="P155" s="10"/>
      <c r="Q155" s="10"/>
      <c r="R155" s="10"/>
      <c r="S155" s="10"/>
      <c r="T155" s="10"/>
    </row>
    <row r="156" spans="1:20" ht="12.75" customHeight="1">
      <c r="A156" s="13">
        <v>51</v>
      </c>
      <c r="B156" s="10" t="s">
        <v>169</v>
      </c>
      <c r="C156" s="37" t="s">
        <v>121</v>
      </c>
      <c r="D156" s="38"/>
      <c r="E156" s="20">
        <v>1</v>
      </c>
      <c r="F156" s="20" t="s">
        <v>122</v>
      </c>
      <c r="G156" s="20" t="s">
        <v>133</v>
      </c>
      <c r="H156" s="21">
        <v>29284431.818181816</v>
      </c>
      <c r="I156" s="21">
        <v>40206965.85903085</v>
      </c>
      <c r="J156" s="21">
        <v>40206965.85903085</v>
      </c>
      <c r="K156" s="22">
        <v>0.14107237309741466</v>
      </c>
      <c r="L156" s="22">
        <v>0.96870530350706585</v>
      </c>
      <c r="M156" s="10"/>
      <c r="N156" s="10"/>
      <c r="O156" s="10"/>
      <c r="P156" s="10"/>
      <c r="Q156" s="10"/>
      <c r="R156" s="10"/>
      <c r="S156" s="10"/>
      <c r="T156" s="10"/>
    </row>
    <row r="157" spans="1:20" ht="12.75" customHeight="1">
      <c r="A157" s="13">
        <v>51</v>
      </c>
      <c r="B157" s="10" t="s">
        <v>169</v>
      </c>
      <c r="C157" s="37" t="s">
        <v>121</v>
      </c>
      <c r="D157" s="38"/>
      <c r="E157" s="20">
        <v>1</v>
      </c>
      <c r="F157" s="20" t="s">
        <v>170</v>
      </c>
      <c r="G157" s="20" t="s">
        <v>126</v>
      </c>
      <c r="H157" s="21">
        <v>21475250</v>
      </c>
      <c r="I157" s="21">
        <v>36154265.128968254</v>
      </c>
      <c r="J157" s="21">
        <v>36154265.128968254</v>
      </c>
      <c r="K157" s="22">
        <v>0.12685284428621141</v>
      </c>
      <c r="L157" s="22">
        <v>0.87106369820655527</v>
      </c>
      <c r="M157" s="10"/>
      <c r="N157" s="10"/>
      <c r="O157" s="10"/>
      <c r="P157" s="10"/>
      <c r="Q157" s="10"/>
      <c r="R157" s="10"/>
      <c r="S157" s="10"/>
      <c r="T157" s="10"/>
    </row>
    <row r="158" spans="1:20" ht="12.75" customHeight="1">
      <c r="A158" s="13">
        <v>51</v>
      </c>
      <c r="B158" s="10" t="s">
        <v>169</v>
      </c>
      <c r="C158" s="37" t="s">
        <v>121</v>
      </c>
      <c r="D158" s="38"/>
      <c r="E158" s="20">
        <v>1</v>
      </c>
      <c r="F158" s="20" t="s">
        <v>170</v>
      </c>
      <c r="G158" s="20" t="s">
        <v>133</v>
      </c>
      <c r="H158" s="21">
        <v>21475250</v>
      </c>
      <c r="I158" s="21">
        <v>34360400</v>
      </c>
      <c r="J158" s="21">
        <v>34360400</v>
      </c>
      <c r="K158" s="22">
        <v>0.12055879037407292</v>
      </c>
      <c r="L158" s="22">
        <v>0.82784415584415572</v>
      </c>
      <c r="M158" s="10"/>
      <c r="N158" s="10"/>
      <c r="O158" s="10"/>
      <c r="P158" s="10"/>
      <c r="Q158" s="10"/>
      <c r="R158" s="10"/>
      <c r="S158" s="10"/>
      <c r="T158" s="10"/>
    </row>
    <row r="159" spans="1:20" ht="12.75" customHeight="1">
      <c r="A159" s="13">
        <v>51</v>
      </c>
      <c r="B159" s="10" t="s">
        <v>169</v>
      </c>
      <c r="C159" s="37" t="s">
        <v>121</v>
      </c>
      <c r="D159" s="38"/>
      <c r="E159" s="20">
        <v>1</v>
      </c>
      <c r="F159" s="20" t="s">
        <v>122</v>
      </c>
      <c r="G159" s="20" t="s">
        <v>168</v>
      </c>
      <c r="H159" s="21">
        <v>29284431.818181816</v>
      </c>
      <c r="I159" s="21">
        <v>30687930.604460075</v>
      </c>
      <c r="J159" s="21">
        <v>30687930.604460075</v>
      </c>
      <c r="K159" s="22">
        <v>0.10767336214820547</v>
      </c>
      <c r="L159" s="22">
        <v>0.73936345344795995</v>
      </c>
      <c r="M159" s="10"/>
      <c r="N159" s="10"/>
      <c r="O159" s="10"/>
      <c r="P159" s="10"/>
      <c r="Q159" s="10"/>
      <c r="R159" s="10"/>
      <c r="S159" s="10"/>
      <c r="T159" s="10"/>
    </row>
    <row r="160" spans="1:20" ht="12.75" customHeight="1">
      <c r="A160" s="13">
        <v>51</v>
      </c>
      <c r="B160" s="10" t="s">
        <v>169</v>
      </c>
      <c r="C160" s="37" t="s">
        <v>121</v>
      </c>
      <c r="D160" s="38"/>
      <c r="E160" s="20">
        <v>1</v>
      </c>
      <c r="F160" s="20" t="s">
        <v>170</v>
      </c>
      <c r="G160" s="20" t="s">
        <v>168</v>
      </c>
      <c r="H160" s="21">
        <v>21475250</v>
      </c>
      <c r="I160" s="21">
        <v>27352721.386002436</v>
      </c>
      <c r="J160" s="21">
        <v>27352721.386002436</v>
      </c>
      <c r="K160" s="22">
        <v>9.5971263539874077E-2</v>
      </c>
      <c r="L160" s="22">
        <v>0.65900835106214051</v>
      </c>
      <c r="M160" s="10"/>
      <c r="N160" s="10"/>
      <c r="O160" s="10"/>
      <c r="P160" s="10"/>
      <c r="Q160" s="10"/>
      <c r="R160" s="10"/>
      <c r="S160" s="10"/>
      <c r="T160" s="10"/>
    </row>
    <row r="161" spans="1:20" ht="12.75" customHeight="1">
      <c r="A161" s="13">
        <v>133</v>
      </c>
      <c r="B161" s="10" t="s">
        <v>296</v>
      </c>
      <c r="C161" s="32" t="s">
        <v>84</v>
      </c>
      <c r="D161" s="33"/>
      <c r="E161" s="20"/>
      <c r="F161" s="20" t="s">
        <v>33</v>
      </c>
      <c r="G161" s="20" t="s">
        <v>93</v>
      </c>
      <c r="H161" s="21">
        <v>31443750</v>
      </c>
      <c r="I161" s="21">
        <v>41234662.712464578</v>
      </c>
      <c r="J161" s="21">
        <v>41234662.712464578</v>
      </c>
      <c r="K161" s="22">
        <v>0.14467820683396057</v>
      </c>
      <c r="L161" s="22">
        <v>1</v>
      </c>
      <c r="M161" s="10"/>
      <c r="N161" s="10"/>
      <c r="O161" s="10"/>
      <c r="P161" s="10"/>
      <c r="Q161" s="10"/>
      <c r="R161" s="10"/>
      <c r="S161" s="10"/>
      <c r="T161" s="10"/>
    </row>
    <row r="162" spans="1:20" ht="12.75" customHeight="1">
      <c r="A162" s="13">
        <v>133</v>
      </c>
      <c r="B162" s="10" t="s">
        <v>296</v>
      </c>
      <c r="C162" s="32" t="s">
        <v>84</v>
      </c>
      <c r="D162" s="33"/>
      <c r="E162" s="20"/>
      <c r="F162" s="20" t="s">
        <v>87</v>
      </c>
      <c r="G162" s="20" t="s">
        <v>93</v>
      </c>
      <c r="H162" s="21">
        <v>21671757.518796992</v>
      </c>
      <c r="I162" s="21">
        <v>33551807.087538145</v>
      </c>
      <c r="J162" s="21">
        <v>33551807.087538145</v>
      </c>
      <c r="K162" s="22">
        <v>0.11772171678262899</v>
      </c>
      <c r="L162" s="22">
        <v>0.8136796782236313</v>
      </c>
      <c r="M162" s="10"/>
      <c r="N162" s="10"/>
      <c r="O162" s="10"/>
      <c r="P162" s="10"/>
      <c r="Q162" s="10"/>
      <c r="R162" s="10"/>
      <c r="S162" s="10"/>
      <c r="T162" s="10"/>
    </row>
    <row r="163" spans="1:20" ht="12.75" customHeight="1">
      <c r="A163" s="13">
        <v>133</v>
      </c>
      <c r="B163" s="10" t="s">
        <v>296</v>
      </c>
      <c r="C163" s="32" t="s">
        <v>84</v>
      </c>
      <c r="D163" s="33"/>
      <c r="E163" s="20"/>
      <c r="F163" s="20" t="s">
        <v>33</v>
      </c>
      <c r="G163" s="20" t="s">
        <v>95</v>
      </c>
      <c r="H163" s="21">
        <v>31443750</v>
      </c>
      <c r="I163" s="21">
        <v>29648710.896076366</v>
      </c>
      <c r="J163" s="21">
        <v>31443750</v>
      </c>
      <c r="K163" s="22">
        <v>0.11032527167392567</v>
      </c>
      <c r="L163" s="22">
        <v>0.76255625562556273</v>
      </c>
      <c r="M163" s="10"/>
      <c r="N163" s="10"/>
      <c r="O163" s="10"/>
      <c r="P163" s="10"/>
      <c r="Q163" s="10"/>
      <c r="R163" s="10"/>
      <c r="S163" s="10"/>
      <c r="T163" s="10"/>
    </row>
    <row r="164" spans="1:20" ht="12.75" customHeight="1">
      <c r="A164" s="13">
        <v>133</v>
      </c>
      <c r="B164" s="10" t="s">
        <v>296</v>
      </c>
      <c r="C164" s="32" t="s">
        <v>84</v>
      </c>
      <c r="D164" s="33"/>
      <c r="E164" s="20"/>
      <c r="F164" s="20" t="s">
        <v>33</v>
      </c>
      <c r="G164" s="20" t="s">
        <v>229</v>
      </c>
      <c r="H164" s="21">
        <v>31443750</v>
      </c>
      <c r="I164" s="21">
        <v>30452588.315217387</v>
      </c>
      <c r="J164" s="21">
        <v>31443750</v>
      </c>
      <c r="K164" s="22">
        <v>0.11032527167392567</v>
      </c>
      <c r="L164" s="22">
        <v>0.76255625562556273</v>
      </c>
      <c r="M164" s="10"/>
      <c r="N164" s="10"/>
      <c r="O164" s="10"/>
      <c r="P164" s="10"/>
      <c r="Q164" s="10"/>
      <c r="R164" s="10"/>
      <c r="S164" s="10"/>
      <c r="T164" s="10"/>
    </row>
    <row r="165" spans="1:20" ht="12.75" customHeight="1">
      <c r="A165" s="13">
        <v>133</v>
      </c>
      <c r="B165" s="10" t="s">
        <v>296</v>
      </c>
      <c r="C165" s="32" t="s">
        <v>84</v>
      </c>
      <c r="D165" s="33"/>
      <c r="E165" s="20"/>
      <c r="F165" s="20" t="s">
        <v>87</v>
      </c>
      <c r="G165" s="20" t="s">
        <v>95</v>
      </c>
      <c r="H165" s="21">
        <v>21671757.518796992</v>
      </c>
      <c r="I165" s="21">
        <v>25874806.701030936</v>
      </c>
      <c r="J165" s="21">
        <v>25874806.701030936</v>
      </c>
      <c r="K165" s="22">
        <v>9.0785770743042754E-2</v>
      </c>
      <c r="L165" s="22">
        <v>0.62750135441775778</v>
      </c>
      <c r="M165" s="10"/>
      <c r="N165" s="10"/>
      <c r="O165" s="10"/>
      <c r="P165" s="10"/>
      <c r="Q165" s="10"/>
      <c r="R165" s="10"/>
      <c r="S165" s="10"/>
      <c r="T165" s="10"/>
    </row>
    <row r="166" spans="1:20" ht="12.75" customHeight="1">
      <c r="A166" s="13">
        <v>133</v>
      </c>
      <c r="B166" s="10" t="s">
        <v>296</v>
      </c>
      <c r="C166" s="32" t="s">
        <v>84</v>
      </c>
      <c r="D166" s="33"/>
      <c r="E166" s="20"/>
      <c r="F166" s="20" t="s">
        <v>87</v>
      </c>
      <c r="G166" s="20" t="s">
        <v>229</v>
      </c>
      <c r="H166" s="21">
        <v>21671757.518796992</v>
      </c>
      <c r="I166" s="21">
        <v>25764199.007220227</v>
      </c>
      <c r="J166" s="21">
        <v>25764199.007220227</v>
      </c>
      <c r="K166" s="22">
        <v>9.0397686501535526E-2</v>
      </c>
      <c r="L166" s="22">
        <v>0.62481895843013946</v>
      </c>
      <c r="M166" s="10"/>
      <c r="N166" s="10"/>
      <c r="O166" s="10"/>
      <c r="P166" s="10"/>
      <c r="Q166" s="10"/>
      <c r="R166" s="10"/>
      <c r="S166" s="10"/>
      <c r="T166" s="10"/>
    </row>
    <row r="167" spans="1:20" ht="12.75" customHeight="1">
      <c r="A167" s="13">
        <v>23</v>
      </c>
      <c r="B167" s="10" t="s">
        <v>103</v>
      </c>
      <c r="C167" s="16" t="s">
        <v>28</v>
      </c>
      <c r="D167" s="34"/>
      <c r="E167" s="20"/>
      <c r="F167" s="20" t="s">
        <v>77</v>
      </c>
      <c r="G167" s="20" t="s">
        <v>30</v>
      </c>
      <c r="H167" s="21">
        <v>17882152.173913043</v>
      </c>
      <c r="I167" s="21">
        <v>25973630.549949553</v>
      </c>
      <c r="J167" s="21">
        <v>25973630.549949553</v>
      </c>
      <c r="K167" s="22">
        <v>9.1132509537868722E-2</v>
      </c>
      <c r="L167" s="22">
        <v>1</v>
      </c>
      <c r="M167" s="10"/>
      <c r="N167" s="10"/>
      <c r="O167" s="10"/>
      <c r="P167" s="10"/>
      <c r="Q167" s="10"/>
      <c r="R167" s="10"/>
      <c r="S167" s="10"/>
      <c r="T167" s="10"/>
    </row>
    <row r="168" spans="1:20" ht="12.75" customHeight="1">
      <c r="A168" s="13">
        <v>23</v>
      </c>
      <c r="B168" s="10" t="s">
        <v>103</v>
      </c>
      <c r="C168" s="16" t="s">
        <v>28</v>
      </c>
      <c r="D168" s="34"/>
      <c r="E168" s="20"/>
      <c r="F168" s="20" t="s">
        <v>77</v>
      </c>
      <c r="G168" s="20" t="s">
        <v>104</v>
      </c>
      <c r="H168" s="21">
        <v>17882152.173913043</v>
      </c>
      <c r="I168" s="21">
        <v>23660598.22494033</v>
      </c>
      <c r="J168" s="21">
        <v>23660598.22494033</v>
      </c>
      <c r="K168" s="22">
        <v>8.3016877030702291E-2</v>
      </c>
      <c r="L168" s="22">
        <v>0.91094689975815812</v>
      </c>
      <c r="M168" s="10"/>
      <c r="N168" s="10"/>
      <c r="O168" s="10"/>
      <c r="P168" s="10"/>
      <c r="Q168" s="10"/>
      <c r="R168" s="10"/>
      <c r="S168" s="10"/>
      <c r="T168" s="10"/>
    </row>
    <row r="169" spans="1:20" ht="12.75" customHeight="1">
      <c r="A169" s="13">
        <v>23</v>
      </c>
      <c r="B169" s="10" t="s">
        <v>103</v>
      </c>
      <c r="C169" s="16" t="s">
        <v>28</v>
      </c>
      <c r="D169" s="34"/>
      <c r="E169" s="20"/>
      <c r="F169" s="20" t="s">
        <v>105</v>
      </c>
      <c r="G169" s="20" t="s">
        <v>30</v>
      </c>
      <c r="H169" s="21">
        <v>16321011.904761905</v>
      </c>
      <c r="I169" s="21">
        <v>23222356.98646497</v>
      </c>
      <c r="J169" s="21">
        <v>23222356.98646497</v>
      </c>
      <c r="K169" s="22">
        <v>8.1479239703935877E-2</v>
      </c>
      <c r="L169" s="22">
        <v>0.89407435521215861</v>
      </c>
      <c r="M169" s="10"/>
      <c r="N169" s="10"/>
      <c r="O169" s="10"/>
      <c r="P169" s="10"/>
      <c r="Q169" s="10"/>
      <c r="R169" s="10"/>
      <c r="S169" s="10"/>
      <c r="T169" s="10"/>
    </row>
    <row r="170" spans="1:20" ht="12.75" customHeight="1">
      <c r="A170" s="13">
        <v>23</v>
      </c>
      <c r="B170" s="10" t="s">
        <v>103</v>
      </c>
      <c r="C170" s="16" t="s">
        <v>28</v>
      </c>
      <c r="D170" s="34"/>
      <c r="E170" s="20"/>
      <c r="F170" s="20" t="s">
        <v>105</v>
      </c>
      <c r="G170" s="20" t="s">
        <v>104</v>
      </c>
      <c r="H170" s="21">
        <v>16321011.904761905</v>
      </c>
      <c r="I170" s="21">
        <v>21151578.067129627</v>
      </c>
      <c r="J170" s="21">
        <v>21151578.067129627</v>
      </c>
      <c r="K170" s="22">
        <v>7.4213590827694645E-2</v>
      </c>
      <c r="L170" s="22">
        <v>0.81434815307984387</v>
      </c>
      <c r="M170" s="10"/>
      <c r="N170" s="10"/>
      <c r="O170" s="10"/>
      <c r="P170" s="10"/>
      <c r="Q170" s="10"/>
      <c r="R170" s="10"/>
      <c r="S170" s="10"/>
      <c r="T170" s="10"/>
    </row>
    <row r="171" spans="1:20" ht="12.75" customHeight="1">
      <c r="A171" s="13">
        <v>23</v>
      </c>
      <c r="B171" s="10" t="s">
        <v>103</v>
      </c>
      <c r="C171" s="16" t="s">
        <v>28</v>
      </c>
      <c r="D171" s="34"/>
      <c r="E171" s="20"/>
      <c r="F171" s="20" t="s">
        <v>77</v>
      </c>
      <c r="G171" s="20" t="s">
        <v>106</v>
      </c>
      <c r="H171" s="21">
        <v>17882152.173913043</v>
      </c>
      <c r="I171" s="21">
        <v>11188335.057471264</v>
      </c>
      <c r="J171" s="21">
        <v>17882152.173913043</v>
      </c>
      <c r="K171" s="22">
        <v>6.2742303214515988E-2</v>
      </c>
      <c r="L171" s="22">
        <v>0.688473339894633</v>
      </c>
      <c r="M171" s="10"/>
      <c r="N171" s="10"/>
      <c r="O171" s="10"/>
      <c r="P171" s="10"/>
      <c r="Q171" s="10"/>
      <c r="R171" s="10"/>
      <c r="S171" s="10"/>
      <c r="T171" s="10"/>
    </row>
    <row r="172" spans="1:20" ht="12.75" customHeight="1">
      <c r="A172" s="13">
        <v>23</v>
      </c>
      <c r="B172" s="10" t="s">
        <v>103</v>
      </c>
      <c r="C172" s="16" t="s">
        <v>28</v>
      </c>
      <c r="D172" s="34"/>
      <c r="E172" s="20"/>
      <c r="F172" s="20" t="s">
        <v>105</v>
      </c>
      <c r="G172" s="20" t="s">
        <v>106</v>
      </c>
      <c r="H172" s="21">
        <v>16321011.904761905</v>
      </c>
      <c r="I172" s="21">
        <v>11377885.758196723</v>
      </c>
      <c r="J172" s="21">
        <v>16321011.904761905</v>
      </c>
      <c r="K172" s="22">
        <v>5.7264800552931254E-2</v>
      </c>
      <c r="L172" s="22">
        <v>0.62836852450700642</v>
      </c>
      <c r="M172" s="10"/>
      <c r="N172" s="10"/>
      <c r="O172" s="10"/>
      <c r="P172" s="10"/>
      <c r="Q172" s="10"/>
      <c r="R172" s="10"/>
      <c r="S172" s="10"/>
      <c r="T172" s="10"/>
    </row>
    <row r="173" spans="1:20" ht="12.75" customHeight="1">
      <c r="A173" s="13">
        <v>125</v>
      </c>
      <c r="B173" s="10" t="s">
        <v>287</v>
      </c>
      <c r="C173" s="35" t="s">
        <v>111</v>
      </c>
      <c r="D173" s="36"/>
      <c r="E173" s="20">
        <v>1</v>
      </c>
      <c r="F173" s="20" t="s">
        <v>112</v>
      </c>
      <c r="G173" s="20" t="s">
        <v>113</v>
      </c>
      <c r="H173" s="21">
        <v>56300781.25</v>
      </c>
      <c r="I173" s="21">
        <v>93524438.274793401</v>
      </c>
      <c r="J173" s="21">
        <v>93524438.274793401</v>
      </c>
      <c r="K173" s="22">
        <v>0.32814499100195982</v>
      </c>
      <c r="L173" s="22">
        <v>1</v>
      </c>
      <c r="M173" s="10"/>
      <c r="N173" s="10"/>
      <c r="O173" s="10"/>
      <c r="P173" s="10"/>
      <c r="Q173" s="10"/>
      <c r="R173" s="10"/>
      <c r="S173" s="10"/>
      <c r="T173" s="10"/>
    </row>
    <row r="174" spans="1:20" ht="12.75" customHeight="1">
      <c r="A174" s="13">
        <v>125</v>
      </c>
      <c r="B174" s="10" t="s">
        <v>287</v>
      </c>
      <c r="C174" s="35" t="s">
        <v>111</v>
      </c>
      <c r="D174" s="36"/>
      <c r="E174" s="20">
        <v>1</v>
      </c>
      <c r="F174" s="20" t="s">
        <v>112</v>
      </c>
      <c r="G174" s="20" t="s">
        <v>114</v>
      </c>
      <c r="H174" s="21">
        <v>56300781.25</v>
      </c>
      <c r="I174" s="21">
        <v>91783366.642441839</v>
      </c>
      <c r="J174" s="21">
        <v>91783366.642441839</v>
      </c>
      <c r="K174" s="22">
        <v>0.32203617125740164</v>
      </c>
      <c r="L174" s="22">
        <v>0.98138377878051564</v>
      </c>
      <c r="M174" s="10"/>
      <c r="N174" s="10"/>
      <c r="O174" s="10"/>
      <c r="P174" s="10"/>
      <c r="Q174" s="10"/>
      <c r="R174" s="10"/>
      <c r="S174" s="10"/>
      <c r="T174" s="10"/>
    </row>
    <row r="175" spans="1:20" ht="12.75" customHeight="1">
      <c r="A175" s="13">
        <v>125</v>
      </c>
      <c r="B175" s="10" t="s">
        <v>287</v>
      </c>
      <c r="C175" s="35" t="s">
        <v>111</v>
      </c>
      <c r="D175" s="36"/>
      <c r="E175" s="20">
        <v>1</v>
      </c>
      <c r="F175" s="20" t="s">
        <v>112</v>
      </c>
      <c r="G175" s="20" t="s">
        <v>118</v>
      </c>
      <c r="H175" s="21">
        <v>56300781.25</v>
      </c>
      <c r="I175" s="21">
        <v>85403954.326923028</v>
      </c>
      <c r="J175" s="21">
        <v>85403954.326923028</v>
      </c>
      <c r="K175" s="22">
        <v>0.29965301413302559</v>
      </c>
      <c r="L175" s="22">
        <v>0.91317259854573218</v>
      </c>
      <c r="M175" s="10"/>
      <c r="N175" s="10"/>
      <c r="O175" s="10"/>
      <c r="P175" s="10"/>
      <c r="Q175" s="10"/>
      <c r="R175" s="10"/>
      <c r="S175" s="10"/>
      <c r="T175" s="10"/>
    </row>
    <row r="176" spans="1:20" ht="12.75" customHeight="1">
      <c r="A176" s="13">
        <v>125</v>
      </c>
      <c r="B176" s="10" t="s">
        <v>287</v>
      </c>
      <c r="C176" s="35" t="s">
        <v>111</v>
      </c>
      <c r="D176" s="36"/>
      <c r="E176" s="20">
        <v>1</v>
      </c>
      <c r="F176" s="20" t="s">
        <v>183</v>
      </c>
      <c r="G176" s="20" t="s">
        <v>113</v>
      </c>
      <c r="H176" s="21">
        <v>45040625</v>
      </c>
      <c r="I176" s="21">
        <v>82546258.223684222</v>
      </c>
      <c r="J176" s="21">
        <v>82546258.223684222</v>
      </c>
      <c r="K176" s="22">
        <v>0.28962634431942702</v>
      </c>
      <c r="L176" s="22">
        <v>0.88261699023678597</v>
      </c>
      <c r="M176" s="10"/>
      <c r="N176" s="10"/>
      <c r="O176" s="10"/>
      <c r="P176" s="10"/>
      <c r="Q176" s="10"/>
      <c r="R176" s="10"/>
      <c r="S176" s="10"/>
      <c r="T176" s="10"/>
    </row>
    <row r="177" spans="1:20" ht="12.75" customHeight="1">
      <c r="A177" s="13">
        <v>125</v>
      </c>
      <c r="B177" s="10" t="s">
        <v>287</v>
      </c>
      <c r="C177" s="35" t="s">
        <v>111</v>
      </c>
      <c r="D177" s="36"/>
      <c r="E177" s="20">
        <v>1</v>
      </c>
      <c r="F177" s="20" t="s">
        <v>183</v>
      </c>
      <c r="G177" s="20" t="s">
        <v>114</v>
      </c>
      <c r="H177" s="21">
        <v>45040625</v>
      </c>
      <c r="I177" s="21">
        <v>82154238.161426291</v>
      </c>
      <c r="J177" s="21">
        <v>82154238.161426291</v>
      </c>
      <c r="K177" s="22">
        <v>0.2882508811551977</v>
      </c>
      <c r="L177" s="22">
        <v>0.87842535787320952</v>
      </c>
      <c r="M177" s="10"/>
      <c r="N177" s="10"/>
      <c r="O177" s="10"/>
      <c r="P177" s="10"/>
      <c r="Q177" s="10"/>
      <c r="R177" s="10"/>
      <c r="S177" s="10"/>
      <c r="T177" s="10"/>
    </row>
    <row r="178" spans="1:20" ht="12.75" customHeight="1">
      <c r="A178" s="13">
        <v>125</v>
      </c>
      <c r="B178" s="10" t="s">
        <v>287</v>
      </c>
      <c r="C178" s="35" t="s">
        <v>111</v>
      </c>
      <c r="D178" s="36"/>
      <c r="E178" s="20">
        <v>1</v>
      </c>
      <c r="F178" s="20" t="s">
        <v>183</v>
      </c>
      <c r="G178" s="20" t="s">
        <v>118</v>
      </c>
      <c r="H178" s="21">
        <v>45040625</v>
      </c>
      <c r="I178" s="21">
        <v>77344351.946721271</v>
      </c>
      <c r="J178" s="21">
        <v>77344351.946721271</v>
      </c>
      <c r="K178" s="22">
        <v>0.27137464968287006</v>
      </c>
      <c r="L178" s="22">
        <v>0.8269961667074458</v>
      </c>
      <c r="M178" s="10"/>
      <c r="N178" s="10"/>
      <c r="O178" s="10"/>
      <c r="P178" s="10"/>
      <c r="Q178" s="10"/>
      <c r="R178" s="10"/>
      <c r="S178" s="10"/>
      <c r="T178" s="10"/>
    </row>
    <row r="179" spans="1:20" ht="12.75" customHeight="1">
      <c r="A179" s="13">
        <v>101</v>
      </c>
      <c r="B179" s="10" t="s">
        <v>257</v>
      </c>
      <c r="C179" s="35" t="s">
        <v>111</v>
      </c>
      <c r="D179" s="36"/>
      <c r="E179" s="20">
        <v>1</v>
      </c>
      <c r="F179" s="20" t="s">
        <v>117</v>
      </c>
      <c r="G179" s="20" t="s">
        <v>114</v>
      </c>
      <c r="H179" s="21">
        <v>52624687.5</v>
      </c>
      <c r="I179" s="21">
        <v>74474160.225265041</v>
      </c>
      <c r="J179" s="21">
        <v>74474160.225265041</v>
      </c>
      <c r="K179" s="22">
        <v>0.26130413705553041</v>
      </c>
      <c r="L179" s="22">
        <v>1</v>
      </c>
      <c r="M179" s="10"/>
      <c r="N179" s="10"/>
      <c r="O179" s="10"/>
      <c r="P179" s="10"/>
      <c r="Q179" s="10"/>
      <c r="R179" s="10"/>
      <c r="S179" s="10"/>
      <c r="T179" s="10"/>
    </row>
    <row r="180" spans="1:20" ht="12.75" customHeight="1">
      <c r="A180" s="13">
        <v>101</v>
      </c>
      <c r="B180" s="10" t="s">
        <v>257</v>
      </c>
      <c r="C180" s="35" t="s">
        <v>111</v>
      </c>
      <c r="D180" s="36"/>
      <c r="E180" s="20">
        <v>1</v>
      </c>
      <c r="F180" s="20" t="s">
        <v>117</v>
      </c>
      <c r="G180" s="20" t="s">
        <v>97</v>
      </c>
      <c r="H180" s="21">
        <v>52624687.5</v>
      </c>
      <c r="I180" s="21">
        <v>70688764.627659574</v>
      </c>
      <c r="J180" s="21">
        <v>70688764.627659574</v>
      </c>
      <c r="K180" s="22">
        <v>0.24802248974249985</v>
      </c>
      <c r="L180" s="22">
        <v>0.94917169141410085</v>
      </c>
      <c r="M180" s="10"/>
      <c r="N180" s="10"/>
      <c r="O180" s="10"/>
      <c r="P180" s="10"/>
      <c r="Q180" s="10"/>
      <c r="R180" s="10"/>
      <c r="S180" s="10"/>
      <c r="T180" s="10"/>
    </row>
    <row r="181" spans="1:20" ht="12.75" customHeight="1">
      <c r="A181" s="13">
        <v>101</v>
      </c>
      <c r="B181" s="10" t="s">
        <v>257</v>
      </c>
      <c r="C181" s="35" t="s">
        <v>111</v>
      </c>
      <c r="D181" s="36"/>
      <c r="E181" s="20">
        <v>1</v>
      </c>
      <c r="F181" s="20" t="s">
        <v>33</v>
      </c>
      <c r="G181" s="20" t="s">
        <v>114</v>
      </c>
      <c r="H181" s="21">
        <v>45927000</v>
      </c>
      <c r="I181" s="21">
        <v>66984167.778201222</v>
      </c>
      <c r="J181" s="21">
        <v>66984167.778201222</v>
      </c>
      <c r="K181" s="22">
        <v>0.23502433736376444</v>
      </c>
      <c r="L181" s="22">
        <v>0.89942830608081337</v>
      </c>
      <c r="M181" s="10"/>
      <c r="N181" s="10"/>
      <c r="O181" s="10"/>
      <c r="P181" s="10"/>
      <c r="Q181" s="10"/>
      <c r="R181" s="10"/>
      <c r="S181" s="10"/>
      <c r="T181" s="10"/>
    </row>
    <row r="182" spans="1:20" ht="12.75" customHeight="1">
      <c r="A182" s="13">
        <v>101</v>
      </c>
      <c r="B182" s="10" t="s">
        <v>257</v>
      </c>
      <c r="C182" s="35" t="s">
        <v>111</v>
      </c>
      <c r="D182" s="36"/>
      <c r="E182" s="20">
        <v>1</v>
      </c>
      <c r="F182" s="20" t="s">
        <v>33</v>
      </c>
      <c r="G182" s="20" t="s">
        <v>97</v>
      </c>
      <c r="H182" s="21">
        <v>45927000</v>
      </c>
      <c r="I182" s="21">
        <v>63938995.312500007</v>
      </c>
      <c r="J182" s="21">
        <v>63938995.312500007</v>
      </c>
      <c r="K182" s="22">
        <v>0.22433987766756264</v>
      </c>
      <c r="L182" s="22">
        <v>0.85853932584269643</v>
      </c>
      <c r="M182" s="10"/>
      <c r="N182" s="10"/>
      <c r="O182" s="10"/>
      <c r="P182" s="10"/>
      <c r="Q182" s="10"/>
      <c r="R182" s="10"/>
      <c r="S182" s="10"/>
      <c r="T182" s="10"/>
    </row>
    <row r="183" spans="1:20" ht="12.75" customHeight="1">
      <c r="A183" s="13">
        <v>101</v>
      </c>
      <c r="B183" s="10" t="s">
        <v>257</v>
      </c>
      <c r="C183" s="35" t="s">
        <v>111</v>
      </c>
      <c r="D183" s="36"/>
      <c r="E183" s="20">
        <v>1</v>
      </c>
      <c r="F183" s="20" t="s">
        <v>117</v>
      </c>
      <c r="G183" s="20" t="s">
        <v>115</v>
      </c>
      <c r="H183" s="21">
        <v>52624687.5</v>
      </c>
      <c r="I183" s="21">
        <v>63247304.234338731</v>
      </c>
      <c r="J183" s="21">
        <v>63247304.234338731</v>
      </c>
      <c r="K183" s="22">
        <v>0.22191297228533013</v>
      </c>
      <c r="L183" s="22">
        <v>0.84925166048240119</v>
      </c>
      <c r="M183" s="10"/>
      <c r="N183" s="10"/>
      <c r="O183" s="10"/>
      <c r="P183" s="10"/>
      <c r="Q183" s="10"/>
      <c r="R183" s="10"/>
      <c r="S183" s="10"/>
      <c r="T183" s="10"/>
    </row>
    <row r="184" spans="1:20" ht="12.75" customHeight="1">
      <c r="A184" s="13">
        <v>101</v>
      </c>
      <c r="B184" s="10" t="s">
        <v>257</v>
      </c>
      <c r="C184" s="35" t="s">
        <v>111</v>
      </c>
      <c r="D184" s="36"/>
      <c r="E184" s="20">
        <v>1</v>
      </c>
      <c r="F184" s="20" t="s">
        <v>33</v>
      </c>
      <c r="G184" s="20" t="s">
        <v>115</v>
      </c>
      <c r="H184" s="21">
        <v>45927000</v>
      </c>
      <c r="I184" s="21">
        <v>57994465.971655764</v>
      </c>
      <c r="J184" s="21">
        <v>57994465.971655764</v>
      </c>
      <c r="K184" s="22">
        <v>0.20348257488076835</v>
      </c>
      <c r="L184" s="22">
        <v>0.7787193007109785</v>
      </c>
      <c r="M184" s="10"/>
      <c r="N184" s="10"/>
      <c r="O184" s="10"/>
      <c r="P184" s="10"/>
      <c r="Q184" s="10"/>
      <c r="R184" s="10"/>
      <c r="S184" s="10"/>
      <c r="T184" s="10"/>
    </row>
    <row r="185" spans="1:20" ht="12.75" customHeight="1">
      <c r="A185" s="13">
        <v>102</v>
      </c>
      <c r="B185" s="10" t="s">
        <v>258</v>
      </c>
      <c r="C185" s="15" t="s">
        <v>24</v>
      </c>
      <c r="D185" s="43" t="s">
        <v>73</v>
      </c>
      <c r="E185" s="20">
        <v>1</v>
      </c>
      <c r="F185" s="20" t="s">
        <v>75</v>
      </c>
      <c r="G185" s="20" t="s">
        <v>217</v>
      </c>
      <c r="H185" s="21">
        <v>30802462.748344369</v>
      </c>
      <c r="I185" s="21">
        <v>27324865.286443561</v>
      </c>
      <c r="J185" s="21">
        <v>30802462.748344369</v>
      </c>
      <c r="K185" s="22">
        <v>0.10807521593121265</v>
      </c>
      <c r="L185" s="22">
        <v>0.74023321325966107</v>
      </c>
      <c r="M185" s="10"/>
      <c r="N185" s="10"/>
      <c r="O185" s="10"/>
      <c r="P185" s="10"/>
      <c r="Q185" s="10"/>
      <c r="R185" s="10"/>
      <c r="S185" s="10"/>
      <c r="T185" s="10"/>
    </row>
    <row r="186" spans="1:20" ht="12.75" customHeight="1">
      <c r="A186" s="13">
        <v>102</v>
      </c>
      <c r="B186" s="10" t="s">
        <v>258</v>
      </c>
      <c r="C186" s="15" t="s">
        <v>24</v>
      </c>
      <c r="D186" s="43" t="s">
        <v>73</v>
      </c>
      <c r="E186" s="18"/>
      <c r="F186" s="20" t="s">
        <v>75</v>
      </c>
      <c r="G186" s="20" t="s">
        <v>73</v>
      </c>
      <c r="H186" s="21">
        <v>30802462.748344369</v>
      </c>
      <c r="I186" s="21">
        <v>41611835.562881447</v>
      </c>
      <c r="J186" s="21">
        <v>41611835.562881447</v>
      </c>
      <c r="K186" s="22">
        <v>0.14600157625364715</v>
      </c>
      <c r="L186" s="22">
        <v>1</v>
      </c>
      <c r="M186" s="10"/>
      <c r="N186" s="10"/>
      <c r="O186" s="10"/>
      <c r="P186" s="10"/>
      <c r="Q186" s="10"/>
      <c r="R186" s="10"/>
      <c r="S186" s="10"/>
      <c r="T186" s="10"/>
    </row>
    <row r="187" spans="1:20" ht="12.75" customHeight="1">
      <c r="A187" s="13">
        <v>102</v>
      </c>
      <c r="B187" s="10" t="s">
        <v>258</v>
      </c>
      <c r="C187" s="15" t="s">
        <v>24</v>
      </c>
      <c r="D187" s="43" t="s">
        <v>73</v>
      </c>
      <c r="E187" s="18"/>
      <c r="F187" s="20" t="s">
        <v>75</v>
      </c>
      <c r="G187" s="20" t="s">
        <v>32</v>
      </c>
      <c r="H187" s="21">
        <v>30802462.748344369</v>
      </c>
      <c r="I187" s="21">
        <v>39730734.223300964</v>
      </c>
      <c r="J187" s="21">
        <v>39730734.223300964</v>
      </c>
      <c r="K187" s="22">
        <v>0.1394014405721396</v>
      </c>
      <c r="L187" s="22">
        <v>0.95479407927732796</v>
      </c>
      <c r="M187" s="10"/>
      <c r="N187" s="10"/>
      <c r="O187" s="10"/>
      <c r="P187" s="10"/>
      <c r="Q187" s="10"/>
      <c r="R187" s="10"/>
      <c r="S187" s="10"/>
      <c r="T187" s="10"/>
    </row>
    <row r="188" spans="1:20" ht="12.75" customHeight="1">
      <c r="A188" s="13">
        <v>103</v>
      </c>
      <c r="B188" s="10" t="s">
        <v>259</v>
      </c>
      <c r="C188" s="15" t="s">
        <v>24</v>
      </c>
      <c r="D188" s="43" t="s">
        <v>73</v>
      </c>
      <c r="E188" s="20">
        <v>1</v>
      </c>
      <c r="F188" s="20" t="s">
        <v>144</v>
      </c>
      <c r="G188" s="20" t="s">
        <v>35</v>
      </c>
      <c r="H188" s="21">
        <v>129480928.57142857</v>
      </c>
      <c r="I188" s="21">
        <v>172857039.6428571</v>
      </c>
      <c r="J188" s="21">
        <v>172857039.6428571</v>
      </c>
      <c r="K188" s="22">
        <v>0.6064957220226197</v>
      </c>
      <c r="L188" s="22">
        <v>1</v>
      </c>
      <c r="M188" s="10"/>
      <c r="N188" s="10"/>
      <c r="O188" s="10"/>
      <c r="P188" s="10"/>
      <c r="Q188" s="10"/>
      <c r="R188" s="10"/>
      <c r="S188" s="10"/>
      <c r="T188" s="10"/>
    </row>
    <row r="189" spans="1:20" ht="12.75" customHeight="1">
      <c r="A189" s="13">
        <v>103</v>
      </c>
      <c r="B189" s="10" t="s">
        <v>259</v>
      </c>
      <c r="C189" s="15" t="s">
        <v>24</v>
      </c>
      <c r="D189" s="43" t="s">
        <v>73</v>
      </c>
      <c r="E189" s="20">
        <v>1</v>
      </c>
      <c r="F189" s="20" t="s">
        <v>75</v>
      </c>
      <c r="G189" s="20" t="s">
        <v>35</v>
      </c>
      <c r="H189" s="21">
        <v>112545509.10596026</v>
      </c>
      <c r="I189" s="21">
        <v>162137116.82862189</v>
      </c>
      <c r="J189" s="21">
        <v>162137116.82862189</v>
      </c>
      <c r="K189" s="22">
        <v>0.56888321089388938</v>
      </c>
      <c r="L189" s="22">
        <v>0.93798388057331172</v>
      </c>
      <c r="M189" s="10"/>
      <c r="N189" s="10"/>
      <c r="O189" s="10"/>
      <c r="P189" s="10"/>
      <c r="Q189" s="10"/>
      <c r="R189" s="10"/>
      <c r="S189" s="10"/>
      <c r="T189" s="10"/>
    </row>
    <row r="190" spans="1:20" ht="12.75" customHeight="1">
      <c r="A190" s="13">
        <v>103</v>
      </c>
      <c r="B190" s="10" t="s">
        <v>259</v>
      </c>
      <c r="C190" s="15" t="s">
        <v>24</v>
      </c>
      <c r="D190" s="43" t="s">
        <v>73</v>
      </c>
      <c r="E190" s="20">
        <v>1</v>
      </c>
      <c r="F190" s="20" t="s">
        <v>144</v>
      </c>
      <c r="G190" s="20" t="s">
        <v>73</v>
      </c>
      <c r="H190" s="21">
        <v>129480928.57142857</v>
      </c>
      <c r="I190" s="21">
        <v>161468404.59097508</v>
      </c>
      <c r="J190" s="21">
        <v>161468404.59097508</v>
      </c>
      <c r="K190" s="22">
        <v>0.56653693033606589</v>
      </c>
      <c r="L190" s="22">
        <v>0.9341152950703524</v>
      </c>
      <c r="M190" s="10"/>
      <c r="N190" s="10"/>
      <c r="O190" s="10"/>
      <c r="P190" s="10"/>
      <c r="Q190" s="10"/>
      <c r="R190" s="10"/>
      <c r="S190" s="10"/>
      <c r="T190" s="10"/>
    </row>
    <row r="191" spans="1:20" ht="12.75" customHeight="1">
      <c r="A191" s="13">
        <v>103</v>
      </c>
      <c r="B191" s="10" t="s">
        <v>259</v>
      </c>
      <c r="C191" s="15" t="s">
        <v>24</v>
      </c>
      <c r="D191" s="43" t="s">
        <v>73</v>
      </c>
      <c r="E191" s="20">
        <v>1</v>
      </c>
      <c r="F191" s="20" t="s">
        <v>144</v>
      </c>
      <c r="G191" s="20" t="s">
        <v>32</v>
      </c>
      <c r="H191" s="21">
        <v>129480928.57142857</v>
      </c>
      <c r="I191" s="21">
        <v>154082305</v>
      </c>
      <c r="J191" s="21">
        <v>154082305</v>
      </c>
      <c r="K191" s="22">
        <v>0.54062165483664237</v>
      </c>
      <c r="L191" s="22">
        <v>0.89138576779026235</v>
      </c>
      <c r="M191" s="10"/>
      <c r="N191" s="10"/>
      <c r="O191" s="10"/>
      <c r="P191" s="10"/>
      <c r="Q191" s="10"/>
      <c r="R191" s="10"/>
      <c r="S191" s="10"/>
      <c r="T191" s="10"/>
    </row>
    <row r="192" spans="1:20" ht="12.75" customHeight="1">
      <c r="A192" s="13">
        <v>103</v>
      </c>
      <c r="B192" s="10" t="s">
        <v>259</v>
      </c>
      <c r="C192" s="15" t="s">
        <v>24</v>
      </c>
      <c r="D192" s="43" t="s">
        <v>73</v>
      </c>
      <c r="E192" s="20">
        <v>1</v>
      </c>
      <c r="F192" s="20" t="s">
        <v>75</v>
      </c>
      <c r="G192" s="20" t="s">
        <v>73</v>
      </c>
      <c r="H192" s="21">
        <v>112545509.10596026</v>
      </c>
      <c r="I192" s="21">
        <v>152040609.75642988</v>
      </c>
      <c r="J192" s="21">
        <v>152040609.75642988</v>
      </c>
      <c r="K192" s="22">
        <v>0.53345805054573447</v>
      </c>
      <c r="L192" s="22">
        <v>0.87957430065077824</v>
      </c>
      <c r="M192" s="10"/>
      <c r="N192" s="10"/>
      <c r="O192" s="10"/>
      <c r="P192" s="10"/>
      <c r="Q192" s="10"/>
      <c r="R192" s="10"/>
      <c r="S192" s="10"/>
      <c r="T192" s="10"/>
    </row>
    <row r="193" spans="1:20" ht="12.75" customHeight="1">
      <c r="A193" s="13">
        <v>103</v>
      </c>
      <c r="B193" s="10" t="s">
        <v>259</v>
      </c>
      <c r="C193" s="15" t="s">
        <v>24</v>
      </c>
      <c r="D193" s="43" t="s">
        <v>73</v>
      </c>
      <c r="E193" s="20">
        <v>1</v>
      </c>
      <c r="F193" s="20" t="s">
        <v>75</v>
      </c>
      <c r="G193" s="20" t="s">
        <v>32</v>
      </c>
      <c r="H193" s="21">
        <v>112545509.10596026</v>
      </c>
      <c r="I193" s="21">
        <v>145167474.00515398</v>
      </c>
      <c r="J193" s="21">
        <v>145167474.00515398</v>
      </c>
      <c r="K193" s="22">
        <v>0.50934258820389289</v>
      </c>
      <c r="L193" s="22">
        <v>0.83981233454585935</v>
      </c>
      <c r="M193" s="10"/>
      <c r="N193" s="10"/>
      <c r="O193" s="10"/>
      <c r="P193" s="10"/>
      <c r="Q193" s="10"/>
      <c r="R193" s="10"/>
      <c r="S193" s="10"/>
      <c r="T193" s="10"/>
    </row>
    <row r="194" spans="1:20" ht="12.75" customHeight="1">
      <c r="A194" s="13">
        <v>83</v>
      </c>
      <c r="B194" s="10" t="s">
        <v>226</v>
      </c>
      <c r="C194" s="32" t="s">
        <v>84</v>
      </c>
      <c r="D194" s="27" t="s">
        <v>49</v>
      </c>
      <c r="E194" s="18">
        <v>1</v>
      </c>
      <c r="F194" s="20" t="s">
        <v>227</v>
      </c>
      <c r="G194" s="20" t="s">
        <v>208</v>
      </c>
      <c r="H194" s="21">
        <v>35527818.584070794</v>
      </c>
      <c r="I194" s="21">
        <v>43353398.742603555</v>
      </c>
      <c r="J194" s="21">
        <v>43353398.742603555</v>
      </c>
      <c r="K194" s="22">
        <v>0.15211212066836063</v>
      </c>
      <c r="L194" s="22">
        <v>1</v>
      </c>
      <c r="M194" s="10"/>
      <c r="N194" s="10"/>
      <c r="O194" s="10"/>
      <c r="P194" s="10"/>
      <c r="Q194" s="10"/>
      <c r="R194" s="10"/>
      <c r="S194" s="10"/>
      <c r="T194" s="10"/>
    </row>
    <row r="195" spans="1:20" ht="12.75" customHeight="1">
      <c r="A195" s="13">
        <v>83</v>
      </c>
      <c r="B195" s="10" t="s">
        <v>226</v>
      </c>
      <c r="C195" s="32" t="s">
        <v>84</v>
      </c>
      <c r="D195" s="27" t="s">
        <v>49</v>
      </c>
      <c r="E195" s="18">
        <v>1</v>
      </c>
      <c r="F195" s="20" t="s">
        <v>139</v>
      </c>
      <c r="G195" s="20" t="s">
        <v>208</v>
      </c>
      <c r="H195" s="21">
        <v>20073217.5</v>
      </c>
      <c r="I195" s="21">
        <v>37910016.745923899</v>
      </c>
      <c r="J195" s="21">
        <v>37910016.745923899</v>
      </c>
      <c r="K195" s="22">
        <v>0.13301317103262575</v>
      </c>
      <c r="L195" s="22">
        <v>0.87444163192376367</v>
      </c>
      <c r="M195" s="10"/>
      <c r="N195" s="10"/>
      <c r="O195" s="10"/>
      <c r="P195" s="10"/>
      <c r="Q195" s="10"/>
      <c r="R195" s="10"/>
      <c r="S195" s="10"/>
      <c r="T195" s="10"/>
    </row>
    <row r="196" spans="1:20" ht="12.75" customHeight="1">
      <c r="A196" s="13">
        <v>83</v>
      </c>
      <c r="B196" s="10" t="s">
        <v>226</v>
      </c>
      <c r="C196" s="32" t="s">
        <v>84</v>
      </c>
      <c r="D196" s="27" t="s">
        <v>49</v>
      </c>
      <c r="E196" s="18">
        <v>1</v>
      </c>
      <c r="F196" s="20" t="s">
        <v>227</v>
      </c>
      <c r="G196" s="20" t="s">
        <v>82</v>
      </c>
      <c r="H196" s="21">
        <v>35527818.584070794</v>
      </c>
      <c r="I196" s="21">
        <v>35500668.504366815</v>
      </c>
      <c r="J196" s="21">
        <v>35527818.584070794</v>
      </c>
      <c r="K196" s="22">
        <v>0.12465485946394929</v>
      </c>
      <c r="L196" s="22">
        <v>0.8194932719117467</v>
      </c>
      <c r="M196" s="10"/>
      <c r="N196" s="10"/>
      <c r="O196" s="10"/>
      <c r="P196" s="10"/>
      <c r="Q196" s="10"/>
      <c r="R196" s="10"/>
      <c r="S196" s="10"/>
      <c r="T196" s="10"/>
    </row>
    <row r="197" spans="1:20" ht="12.75" customHeight="1">
      <c r="A197" s="13">
        <v>83</v>
      </c>
      <c r="B197" s="10" t="s">
        <v>226</v>
      </c>
      <c r="C197" s="32" t="s">
        <v>84</v>
      </c>
      <c r="D197" s="27" t="s">
        <v>49</v>
      </c>
      <c r="E197" s="18">
        <v>1</v>
      </c>
      <c r="F197" s="20" t="s">
        <v>227</v>
      </c>
      <c r="G197" s="20" t="s">
        <v>86</v>
      </c>
      <c r="H197" s="21">
        <v>35527818.584070794</v>
      </c>
      <c r="I197" s="21">
        <v>34820887.5</v>
      </c>
      <c r="J197" s="21">
        <v>35527818.584070794</v>
      </c>
      <c r="K197" s="22">
        <v>0.12465485946394929</v>
      </c>
      <c r="L197" s="22">
        <v>0.8194932719117467</v>
      </c>
      <c r="M197" s="10"/>
      <c r="N197" s="10"/>
      <c r="O197" s="10"/>
      <c r="P197" s="10"/>
      <c r="Q197" s="10"/>
      <c r="R197" s="10"/>
      <c r="S197" s="10"/>
      <c r="T197" s="10"/>
    </row>
    <row r="198" spans="1:20" ht="12.75" customHeight="1">
      <c r="A198" s="13">
        <v>83</v>
      </c>
      <c r="B198" s="10" t="s">
        <v>226</v>
      </c>
      <c r="C198" s="32" t="s">
        <v>84</v>
      </c>
      <c r="D198" s="27" t="s">
        <v>49</v>
      </c>
      <c r="E198" s="18">
        <v>1</v>
      </c>
      <c r="F198" s="20" t="s">
        <v>139</v>
      </c>
      <c r="G198" s="20" t="s">
        <v>82</v>
      </c>
      <c r="H198" s="21">
        <v>20073217.5</v>
      </c>
      <c r="I198" s="21">
        <v>29853416.537408769</v>
      </c>
      <c r="J198" s="21">
        <v>29853416.537408769</v>
      </c>
      <c r="K198" s="22">
        <v>0.10474534016726655</v>
      </c>
      <c r="L198" s="22">
        <v>0.68860613938606152</v>
      </c>
      <c r="M198" s="10"/>
      <c r="N198" s="10"/>
      <c r="O198" s="10"/>
      <c r="P198" s="10"/>
      <c r="Q198" s="10"/>
      <c r="R198" s="10"/>
      <c r="S198" s="10"/>
      <c r="T198" s="10"/>
    </row>
    <row r="199" spans="1:20" ht="12.75" customHeight="1">
      <c r="A199" s="13">
        <v>83</v>
      </c>
      <c r="B199" s="10" t="s">
        <v>226</v>
      </c>
      <c r="C199" s="32" t="s">
        <v>84</v>
      </c>
      <c r="D199" s="27" t="s">
        <v>49</v>
      </c>
      <c r="E199" s="18">
        <v>1</v>
      </c>
      <c r="F199" s="20" t="s">
        <v>139</v>
      </c>
      <c r="G199" s="20" t="s">
        <v>86</v>
      </c>
      <c r="H199" s="21">
        <v>20073217.5</v>
      </c>
      <c r="I199" s="21">
        <v>29469908.242449675</v>
      </c>
      <c r="J199" s="21">
        <v>29469908.242449675</v>
      </c>
      <c r="K199" s="22">
        <v>0.10339974185820462</v>
      </c>
      <c r="L199" s="22">
        <v>0.67976004412981539</v>
      </c>
      <c r="M199" s="10"/>
      <c r="N199" s="10"/>
      <c r="O199" s="10"/>
      <c r="P199" s="10"/>
      <c r="Q199" s="10"/>
      <c r="R199" s="10"/>
      <c r="S199" s="10"/>
      <c r="T199" s="10"/>
    </row>
    <row r="200" spans="1:20" ht="12.75" customHeight="1">
      <c r="A200" s="13">
        <v>22</v>
      </c>
      <c r="B200" s="10" t="s">
        <v>101</v>
      </c>
      <c r="C200" s="32" t="s">
        <v>84</v>
      </c>
      <c r="D200" s="27" t="s">
        <v>49</v>
      </c>
      <c r="E200" s="18">
        <v>1</v>
      </c>
      <c r="F200" s="20" t="s">
        <v>89</v>
      </c>
      <c r="G200" s="20" t="s">
        <v>102</v>
      </c>
      <c r="H200" s="21">
        <v>48181973.684210524</v>
      </c>
      <c r="I200" s="21">
        <v>59019930.924548365</v>
      </c>
      <c r="J200" s="21">
        <v>59019930.924548365</v>
      </c>
      <c r="K200" s="22">
        <v>0.20708057764824886</v>
      </c>
      <c r="L200" s="22">
        <v>1</v>
      </c>
      <c r="M200" s="10"/>
      <c r="N200" s="10"/>
      <c r="O200" s="10"/>
      <c r="P200" s="10"/>
      <c r="Q200" s="10"/>
      <c r="R200" s="10"/>
      <c r="S200" s="10"/>
      <c r="T200" s="10"/>
    </row>
    <row r="201" spans="1:20" ht="12.75" customHeight="1">
      <c r="A201" s="13">
        <v>22</v>
      </c>
      <c r="B201" s="10" t="s">
        <v>101</v>
      </c>
      <c r="C201" s="32" t="s">
        <v>84</v>
      </c>
      <c r="D201" s="27" t="s">
        <v>49</v>
      </c>
      <c r="E201" s="18">
        <v>1</v>
      </c>
      <c r="F201" s="20" t="s">
        <v>99</v>
      </c>
      <c r="G201" s="20" t="s">
        <v>102</v>
      </c>
      <c r="H201" s="21">
        <v>46436250</v>
      </c>
      <c r="I201" s="21">
        <v>57892030.924252965</v>
      </c>
      <c r="J201" s="21">
        <v>57892030.924252965</v>
      </c>
      <c r="K201" s="22">
        <v>0.20312316563620797</v>
      </c>
      <c r="L201" s="22">
        <v>0.98088950660180685</v>
      </c>
      <c r="M201" s="10"/>
      <c r="N201" s="10"/>
      <c r="O201" s="10"/>
      <c r="P201" s="10"/>
      <c r="Q201" s="10"/>
      <c r="R201" s="10"/>
      <c r="S201" s="10"/>
      <c r="T201" s="10"/>
    </row>
    <row r="202" spans="1:20" ht="12.75" customHeight="1">
      <c r="A202" s="13">
        <v>22</v>
      </c>
      <c r="B202" s="10" t="s">
        <v>101</v>
      </c>
      <c r="C202" s="32" t="s">
        <v>84</v>
      </c>
      <c r="D202" s="27" t="s">
        <v>49</v>
      </c>
      <c r="E202" s="18">
        <v>1</v>
      </c>
      <c r="F202" s="20" t="s">
        <v>89</v>
      </c>
      <c r="G202" s="20" t="s">
        <v>82</v>
      </c>
      <c r="H202" s="21">
        <v>48181973.684210524</v>
      </c>
      <c r="I202" s="21">
        <v>52499234.294636324</v>
      </c>
      <c r="J202" s="21">
        <v>52499234.294636324</v>
      </c>
      <c r="K202" s="22">
        <v>0.18420170260318275</v>
      </c>
      <c r="L202" s="22">
        <v>0.88951704063754056</v>
      </c>
      <c r="M202" s="10"/>
      <c r="N202" s="10"/>
      <c r="O202" s="10"/>
      <c r="P202" s="10"/>
      <c r="Q202" s="10"/>
      <c r="R202" s="10"/>
      <c r="S202" s="10"/>
      <c r="T202" s="10"/>
    </row>
    <row r="203" spans="1:20" ht="12.75" customHeight="1">
      <c r="A203" s="13">
        <v>22</v>
      </c>
      <c r="B203" s="10" t="s">
        <v>101</v>
      </c>
      <c r="C203" s="32" t="s">
        <v>84</v>
      </c>
      <c r="D203" s="27" t="s">
        <v>49</v>
      </c>
      <c r="E203" s="18">
        <v>1</v>
      </c>
      <c r="F203" s="20" t="s">
        <v>99</v>
      </c>
      <c r="G203" s="20" t="s">
        <v>82</v>
      </c>
      <c r="H203" s="21">
        <v>46436250</v>
      </c>
      <c r="I203" s="21">
        <v>51552278.409090906</v>
      </c>
      <c r="J203" s="21">
        <v>51552278.409090906</v>
      </c>
      <c r="K203" s="22">
        <v>0.18087916106993621</v>
      </c>
      <c r="L203" s="22">
        <v>0.8734723609723607</v>
      </c>
      <c r="M203" s="10"/>
      <c r="N203" s="10"/>
      <c r="O203" s="10"/>
      <c r="P203" s="10"/>
      <c r="Q203" s="10"/>
      <c r="R203" s="10"/>
      <c r="S203" s="10"/>
      <c r="T203" s="10"/>
    </row>
    <row r="204" spans="1:20" ht="12.75" customHeight="1">
      <c r="A204" s="13">
        <v>22</v>
      </c>
      <c r="B204" s="10" t="s">
        <v>101</v>
      </c>
      <c r="C204" s="32" t="s">
        <v>84</v>
      </c>
      <c r="D204" s="27" t="s">
        <v>49</v>
      </c>
      <c r="E204" s="18">
        <v>1</v>
      </c>
      <c r="F204" s="20" t="s">
        <v>89</v>
      </c>
      <c r="G204" s="20" t="s">
        <v>85</v>
      </c>
      <c r="H204" s="21">
        <v>48181973.684210524</v>
      </c>
      <c r="I204" s="21">
        <v>43988508.686440676</v>
      </c>
      <c r="J204" s="21">
        <v>48181973.684210524</v>
      </c>
      <c r="K204" s="22">
        <v>0.16905392443638126</v>
      </c>
      <c r="L204" s="22">
        <v>0.81636784268363194</v>
      </c>
      <c r="M204" s="10"/>
      <c r="N204" s="10"/>
      <c r="O204" s="10"/>
      <c r="P204" s="10"/>
      <c r="Q204" s="10"/>
      <c r="R204" s="10"/>
      <c r="S204" s="10"/>
      <c r="T204" s="10"/>
    </row>
    <row r="205" spans="1:20" ht="12.75" customHeight="1">
      <c r="A205" s="13">
        <v>22</v>
      </c>
      <c r="B205" s="10" t="s">
        <v>101</v>
      </c>
      <c r="C205" s="32" t="s">
        <v>84</v>
      </c>
      <c r="D205" s="27" t="s">
        <v>49</v>
      </c>
      <c r="E205" s="18">
        <v>1</v>
      </c>
      <c r="F205" s="20" t="s">
        <v>99</v>
      </c>
      <c r="G205" s="20" t="s">
        <v>85</v>
      </c>
      <c r="H205" s="21">
        <v>46436250</v>
      </c>
      <c r="I205" s="21">
        <v>43255366.875</v>
      </c>
      <c r="J205" s="21">
        <v>46436250</v>
      </c>
      <c r="K205" s="22">
        <v>0.1629287822466573</v>
      </c>
      <c r="L205" s="22">
        <v>0.78678929765886274</v>
      </c>
      <c r="M205" s="10"/>
      <c r="N205" s="10"/>
      <c r="O205" s="10"/>
      <c r="P205" s="10"/>
      <c r="Q205" s="10"/>
      <c r="R205" s="10"/>
      <c r="S205" s="10"/>
      <c r="T205" s="10"/>
    </row>
    <row r="206" spans="1:20" ht="12.75" customHeight="1">
      <c r="A206" s="13">
        <v>136</v>
      </c>
      <c r="B206" s="10" t="s">
        <v>299</v>
      </c>
      <c r="C206" s="24" t="s">
        <v>40</v>
      </c>
      <c r="D206" s="26"/>
      <c r="E206" s="20">
        <v>1</v>
      </c>
      <c r="F206" s="20" t="s">
        <v>43</v>
      </c>
      <c r="G206" s="20" t="s">
        <v>51</v>
      </c>
      <c r="H206" s="21">
        <v>84288154.761904761</v>
      </c>
      <c r="I206" s="21">
        <v>122751841.82363014</v>
      </c>
      <c r="J206" s="21">
        <v>122751841.82363014</v>
      </c>
      <c r="K206" s="22">
        <v>0.43069386754654726</v>
      </c>
      <c r="L206" s="22">
        <v>1</v>
      </c>
      <c r="M206" s="10"/>
      <c r="N206" s="10"/>
      <c r="O206" s="10"/>
      <c r="P206" s="10"/>
      <c r="Q206" s="10"/>
      <c r="R206" s="10"/>
      <c r="S206" s="10"/>
      <c r="T206" s="10"/>
    </row>
    <row r="207" spans="1:20" ht="12.75" customHeight="1">
      <c r="A207" s="13">
        <v>136</v>
      </c>
      <c r="B207" s="10" t="s">
        <v>299</v>
      </c>
      <c r="C207" s="24" t="s">
        <v>40</v>
      </c>
      <c r="D207" s="26"/>
      <c r="E207" s="20">
        <v>1</v>
      </c>
      <c r="F207" s="20" t="s">
        <v>43</v>
      </c>
      <c r="G207" s="20" t="s">
        <v>42</v>
      </c>
      <c r="H207" s="21">
        <v>84288154.761904761</v>
      </c>
      <c r="I207" s="21">
        <v>115514847.68021472</v>
      </c>
      <c r="J207" s="21">
        <v>115514847.68021472</v>
      </c>
      <c r="K207" s="22">
        <v>0.40530175162605703</v>
      </c>
      <c r="L207" s="22">
        <v>0.94104370218889644</v>
      </c>
      <c r="M207" s="10"/>
      <c r="N207" s="10"/>
      <c r="O207" s="10"/>
      <c r="P207" s="10"/>
      <c r="Q207" s="10"/>
      <c r="R207" s="10"/>
      <c r="S207" s="10"/>
      <c r="T207" s="10"/>
    </row>
    <row r="208" spans="1:20" ht="12.75" customHeight="1">
      <c r="A208" s="13">
        <v>136</v>
      </c>
      <c r="B208" s="10" t="s">
        <v>299</v>
      </c>
      <c r="C208" s="24" t="s">
        <v>40</v>
      </c>
      <c r="D208" s="26"/>
      <c r="E208" s="20">
        <v>1</v>
      </c>
      <c r="F208" s="20" t="s">
        <v>43</v>
      </c>
      <c r="G208" s="20" t="s">
        <v>151</v>
      </c>
      <c r="H208" s="21">
        <v>84288154.761904761</v>
      </c>
      <c r="I208" s="21">
        <v>112639625</v>
      </c>
      <c r="J208" s="21">
        <v>112639625</v>
      </c>
      <c r="K208" s="22">
        <v>0.3952135870999518</v>
      </c>
      <c r="L208" s="22">
        <v>0.91762065095398426</v>
      </c>
      <c r="M208" s="10"/>
      <c r="N208" s="10"/>
      <c r="O208" s="10"/>
      <c r="P208" s="10"/>
      <c r="Q208" s="10"/>
      <c r="R208" s="10"/>
      <c r="S208" s="10"/>
      <c r="T208" s="10"/>
    </row>
    <row r="209" spans="1:20" ht="12.75" customHeight="1">
      <c r="A209" s="13">
        <v>92</v>
      </c>
      <c r="B209" s="10" t="s">
        <v>243</v>
      </c>
      <c r="C209" s="48" t="s">
        <v>244</v>
      </c>
      <c r="D209" s="16" t="s">
        <v>28</v>
      </c>
      <c r="E209" s="18"/>
      <c r="F209" s="20" t="s">
        <v>245</v>
      </c>
      <c r="G209" s="20" t="s">
        <v>30</v>
      </c>
      <c r="H209" s="21">
        <v>13731562.5</v>
      </c>
      <c r="I209" s="21">
        <v>19895545.912869457</v>
      </c>
      <c r="J209" s="21">
        <v>19895545.912869457</v>
      </c>
      <c r="K209" s="22">
        <v>6.9806607288837502E-2</v>
      </c>
      <c r="L209" s="22">
        <v>1</v>
      </c>
      <c r="M209" s="10"/>
      <c r="N209" s="10"/>
      <c r="O209" s="10"/>
      <c r="P209" s="10"/>
      <c r="Q209" s="10"/>
      <c r="R209" s="10"/>
      <c r="S209" s="10"/>
      <c r="T209" s="10"/>
    </row>
    <row r="210" spans="1:20" ht="12.75" customHeight="1">
      <c r="A210" s="13">
        <v>92</v>
      </c>
      <c r="B210" s="10" t="s">
        <v>243</v>
      </c>
      <c r="C210" s="48" t="s">
        <v>244</v>
      </c>
      <c r="D210" s="16" t="s">
        <v>28</v>
      </c>
      <c r="E210" s="18"/>
      <c r="F210" s="20" t="s">
        <v>170</v>
      </c>
      <c r="G210" s="20" t="s">
        <v>30</v>
      </c>
      <c r="H210" s="21">
        <v>10985250</v>
      </c>
      <c r="I210" s="21">
        <v>18513508.601776522</v>
      </c>
      <c r="J210" s="21">
        <v>18513508.601776522</v>
      </c>
      <c r="K210" s="22">
        <v>6.4957515122355147E-2</v>
      </c>
      <c r="L210" s="22">
        <v>0.9305353410685272</v>
      </c>
      <c r="M210" s="10"/>
      <c r="N210" s="10"/>
      <c r="O210" s="10"/>
      <c r="P210" s="10"/>
      <c r="Q210" s="10"/>
      <c r="R210" s="10"/>
      <c r="S210" s="10"/>
      <c r="T210" s="10"/>
    </row>
    <row r="211" spans="1:20" ht="12.75" customHeight="1">
      <c r="A211" s="13">
        <v>92</v>
      </c>
      <c r="B211" s="10" t="s">
        <v>243</v>
      </c>
      <c r="C211" s="48" t="s">
        <v>244</v>
      </c>
      <c r="D211" s="16" t="s">
        <v>28</v>
      </c>
      <c r="E211" s="18"/>
      <c r="F211" s="20" t="s">
        <v>245</v>
      </c>
      <c r="G211" s="20" t="s">
        <v>109</v>
      </c>
      <c r="H211" s="21">
        <v>13731562.5</v>
      </c>
      <c r="I211" s="21">
        <v>14149002.000000002</v>
      </c>
      <c r="J211" s="21">
        <v>14149002.000000002</v>
      </c>
      <c r="K211" s="22">
        <v>4.9643967070241872E-2</v>
      </c>
      <c r="L211" s="22">
        <v>0.71116430089247784</v>
      </c>
      <c r="M211" s="10"/>
      <c r="N211" s="10"/>
      <c r="O211" s="10"/>
      <c r="P211" s="10"/>
      <c r="Q211" s="10"/>
      <c r="R211" s="10"/>
      <c r="S211" s="10"/>
      <c r="T211" s="10"/>
    </row>
    <row r="212" spans="1:20" ht="12.75" customHeight="1">
      <c r="A212" s="13">
        <v>92</v>
      </c>
      <c r="B212" s="10" t="s">
        <v>243</v>
      </c>
      <c r="C212" s="48" t="s">
        <v>244</v>
      </c>
      <c r="D212" s="16" t="s">
        <v>28</v>
      </c>
      <c r="E212" s="18"/>
      <c r="F212" s="20" t="s">
        <v>245</v>
      </c>
      <c r="G212" s="20" t="s">
        <v>157</v>
      </c>
      <c r="H212" s="21">
        <v>13731562.5</v>
      </c>
      <c r="I212" s="21">
        <v>13665333.098874597</v>
      </c>
      <c r="J212" s="21">
        <v>13731562.5</v>
      </c>
      <c r="K212" s="22">
        <v>4.8179315867858952E-2</v>
      </c>
      <c r="L212" s="22">
        <v>0.69018274543136426</v>
      </c>
      <c r="M212" s="10"/>
      <c r="N212" s="10"/>
      <c r="O212" s="10"/>
      <c r="P212" s="10"/>
      <c r="Q212" s="10"/>
      <c r="R212" s="10"/>
      <c r="S212" s="10"/>
      <c r="T212" s="10"/>
    </row>
    <row r="213" spans="1:20" ht="12.75" customHeight="1">
      <c r="A213" s="13">
        <v>92</v>
      </c>
      <c r="B213" s="10" t="s">
        <v>243</v>
      </c>
      <c r="C213" s="48" t="s">
        <v>244</v>
      </c>
      <c r="D213" s="16" t="s">
        <v>28</v>
      </c>
      <c r="E213" s="18"/>
      <c r="F213" s="20" t="s">
        <v>170</v>
      </c>
      <c r="G213" s="20" t="s">
        <v>109</v>
      </c>
      <c r="H213" s="21">
        <v>10985250</v>
      </c>
      <c r="I213" s="21">
        <v>12999715.487637365</v>
      </c>
      <c r="J213" s="21">
        <v>12999715.487637365</v>
      </c>
      <c r="K213" s="22">
        <v>4.5611517165011536E-2</v>
      </c>
      <c r="L213" s="22">
        <v>0.65339828042760484</v>
      </c>
      <c r="M213" s="10"/>
      <c r="N213" s="10"/>
      <c r="O213" s="10"/>
      <c r="P213" s="10"/>
      <c r="Q213" s="10"/>
      <c r="R213" s="10"/>
      <c r="S213" s="10"/>
      <c r="T213" s="10"/>
    </row>
    <row r="214" spans="1:20" ht="12.75" customHeight="1">
      <c r="A214" s="13">
        <v>92</v>
      </c>
      <c r="B214" s="10" t="s">
        <v>243</v>
      </c>
      <c r="C214" s="48" t="s">
        <v>244</v>
      </c>
      <c r="D214" s="16" t="s">
        <v>28</v>
      </c>
      <c r="E214" s="18"/>
      <c r="F214" s="20" t="s">
        <v>170</v>
      </c>
      <c r="G214" s="20" t="s">
        <v>157</v>
      </c>
      <c r="H214" s="21">
        <v>10985250</v>
      </c>
      <c r="I214" s="21">
        <v>12604908.968887661</v>
      </c>
      <c r="J214" s="21">
        <v>12604908.968887661</v>
      </c>
      <c r="K214" s="22">
        <v>4.4226277286189893E-2</v>
      </c>
      <c r="L214" s="22">
        <v>0.63355431532713868</v>
      </c>
      <c r="M214" s="10"/>
      <c r="N214" s="10"/>
      <c r="O214" s="10"/>
      <c r="P214" s="10"/>
      <c r="Q214" s="10"/>
      <c r="R214" s="10"/>
      <c r="S214" s="10"/>
      <c r="T214" s="10"/>
    </row>
    <row r="215" spans="1:20" ht="12.75" customHeight="1">
      <c r="A215" s="13">
        <v>94</v>
      </c>
      <c r="B215" s="10" t="s">
        <v>248</v>
      </c>
      <c r="C215" s="48" t="s">
        <v>244</v>
      </c>
      <c r="D215" s="16" t="s">
        <v>28</v>
      </c>
      <c r="E215" s="18">
        <v>1</v>
      </c>
      <c r="F215" s="20" t="s">
        <v>247</v>
      </c>
      <c r="G215" s="20" t="s">
        <v>108</v>
      </c>
      <c r="H215" s="21">
        <v>73173375</v>
      </c>
      <c r="I215" s="21">
        <v>86166136.607142866</v>
      </c>
      <c r="J215" s="21">
        <v>86166136.607142866</v>
      </c>
      <c r="K215" s="22">
        <v>0.30232724882609829</v>
      </c>
      <c r="L215" s="22">
        <v>1</v>
      </c>
      <c r="M215" s="10"/>
      <c r="N215" s="10"/>
      <c r="O215" s="10"/>
      <c r="P215" s="10"/>
      <c r="Q215" s="10"/>
      <c r="R215" s="10"/>
      <c r="S215" s="10"/>
      <c r="T215" s="10"/>
    </row>
    <row r="216" spans="1:20" ht="12.75" customHeight="1">
      <c r="A216" s="13">
        <v>94</v>
      </c>
      <c r="B216" s="10" t="s">
        <v>248</v>
      </c>
      <c r="C216" s="48" t="s">
        <v>244</v>
      </c>
      <c r="D216" s="16" t="s">
        <v>28</v>
      </c>
      <c r="E216" s="18">
        <v>1</v>
      </c>
      <c r="F216" s="20" t="s">
        <v>247</v>
      </c>
      <c r="G216" s="20" t="s">
        <v>197</v>
      </c>
      <c r="H216" s="21">
        <v>73173375</v>
      </c>
      <c r="I216" s="21">
        <v>82619891.49848184</v>
      </c>
      <c r="J216" s="21">
        <v>82619891.49848184</v>
      </c>
      <c r="K216" s="22">
        <v>0.28988469807959516</v>
      </c>
      <c r="L216" s="22">
        <v>0.95884409759683886</v>
      </c>
      <c r="M216" s="10"/>
      <c r="N216" s="10"/>
      <c r="O216" s="10"/>
      <c r="P216" s="10"/>
      <c r="Q216" s="10"/>
      <c r="R216" s="10"/>
      <c r="S216" s="10"/>
      <c r="T216" s="10"/>
    </row>
    <row r="217" spans="1:20" ht="12.75" customHeight="1">
      <c r="A217" s="13">
        <v>94</v>
      </c>
      <c r="B217" s="10" t="s">
        <v>248</v>
      </c>
      <c r="C217" s="48" t="s">
        <v>244</v>
      </c>
      <c r="D217" s="16" t="s">
        <v>28</v>
      </c>
      <c r="E217" s="18">
        <v>1</v>
      </c>
      <c r="F217" s="20" t="s">
        <v>170</v>
      </c>
      <c r="G217" s="20" t="s">
        <v>197</v>
      </c>
      <c r="H217" s="21">
        <v>50556150</v>
      </c>
      <c r="I217" s="21">
        <v>74601284.65355669</v>
      </c>
      <c r="J217" s="21">
        <v>74601284.65355669</v>
      </c>
      <c r="K217" s="22">
        <v>0.26175017282059243</v>
      </c>
      <c r="L217" s="22">
        <v>0.8657842580744477</v>
      </c>
      <c r="M217" s="10"/>
      <c r="N217" s="10"/>
      <c r="O217" s="10"/>
      <c r="P217" s="10"/>
      <c r="Q217" s="10"/>
      <c r="R217" s="10"/>
      <c r="S217" s="10"/>
      <c r="T217" s="10"/>
    </row>
    <row r="218" spans="1:20" ht="12.75" customHeight="1">
      <c r="A218" s="13">
        <v>94</v>
      </c>
      <c r="B218" s="10" t="s">
        <v>248</v>
      </c>
      <c r="C218" s="48" t="s">
        <v>244</v>
      </c>
      <c r="D218" s="16" t="s">
        <v>28</v>
      </c>
      <c r="E218" s="18">
        <v>1</v>
      </c>
      <c r="F218" s="20" t="s">
        <v>170</v>
      </c>
      <c r="G218" s="20" t="s">
        <v>108</v>
      </c>
      <c r="H218" s="21">
        <v>50556150</v>
      </c>
      <c r="I218" s="21">
        <v>74415011.043432206</v>
      </c>
      <c r="J218" s="21">
        <v>74415011.043432206</v>
      </c>
      <c r="K218" s="22">
        <v>0.26109660298103238</v>
      </c>
      <c r="L218" s="22">
        <v>0.86362246206665216</v>
      </c>
      <c r="M218" s="10"/>
      <c r="N218" s="10"/>
      <c r="O218" s="10"/>
      <c r="P218" s="10"/>
      <c r="Q218" s="10"/>
      <c r="R218" s="10"/>
      <c r="S218" s="10"/>
      <c r="T218" s="10"/>
    </row>
    <row r="219" spans="1:20" ht="12.75" customHeight="1">
      <c r="A219" s="13">
        <v>94</v>
      </c>
      <c r="B219" s="10" t="s">
        <v>248</v>
      </c>
      <c r="C219" s="48" t="s">
        <v>244</v>
      </c>
      <c r="D219" s="16" t="s">
        <v>28</v>
      </c>
      <c r="E219" s="18">
        <v>1</v>
      </c>
      <c r="F219" s="20" t="s">
        <v>247</v>
      </c>
      <c r="G219" s="20" t="s">
        <v>109</v>
      </c>
      <c r="H219" s="21">
        <v>73173375</v>
      </c>
      <c r="I219" s="21">
        <v>70084368.007582098</v>
      </c>
      <c r="J219" s="21">
        <v>73173375</v>
      </c>
      <c r="K219" s="22">
        <v>0.25674013042887828</v>
      </c>
      <c r="L219" s="22">
        <v>0.84921267079223084</v>
      </c>
      <c r="M219" s="10"/>
      <c r="N219" s="10"/>
      <c r="O219" s="10"/>
      <c r="P219" s="10"/>
      <c r="Q219" s="10"/>
      <c r="R219" s="10"/>
      <c r="S219" s="10"/>
      <c r="T219" s="10"/>
    </row>
    <row r="220" spans="1:20" ht="12.75" customHeight="1">
      <c r="A220" s="13">
        <v>94</v>
      </c>
      <c r="B220" s="10" t="s">
        <v>248</v>
      </c>
      <c r="C220" s="48" t="s">
        <v>244</v>
      </c>
      <c r="D220" s="16" t="s">
        <v>28</v>
      </c>
      <c r="E220" s="18">
        <v>1</v>
      </c>
      <c r="F220" s="20" t="s">
        <v>170</v>
      </c>
      <c r="G220" s="20" t="s">
        <v>109</v>
      </c>
      <c r="H220" s="21">
        <v>50556150</v>
      </c>
      <c r="I220" s="21">
        <v>59827092.342032984</v>
      </c>
      <c r="J220" s="21">
        <v>59827092.342032984</v>
      </c>
      <c r="K220" s="22">
        <v>0.2099126286176371</v>
      </c>
      <c r="L220" s="22">
        <v>0.69432255753559613</v>
      </c>
      <c r="M220" s="10"/>
      <c r="N220" s="10"/>
      <c r="O220" s="10"/>
      <c r="P220" s="10"/>
      <c r="Q220" s="10"/>
      <c r="R220" s="10"/>
      <c r="S220" s="10"/>
      <c r="T220" s="10"/>
    </row>
    <row r="221" spans="1:20" ht="12.75" customHeight="1">
      <c r="A221" s="13">
        <v>74</v>
      </c>
      <c r="B221" s="10" t="s">
        <v>212</v>
      </c>
      <c r="C221" s="45" t="s">
        <v>213</v>
      </c>
      <c r="D221" s="37" t="s">
        <v>121</v>
      </c>
      <c r="E221" s="18"/>
      <c r="F221" s="20" t="s">
        <v>214</v>
      </c>
      <c r="G221" s="20" t="s">
        <v>123</v>
      </c>
      <c r="H221" s="21">
        <v>16862150.735294119</v>
      </c>
      <c r="I221" s="21">
        <v>23965204.649144065</v>
      </c>
      <c r="J221" s="21">
        <v>23965204.649144065</v>
      </c>
      <c r="K221" s="22">
        <v>8.4085635893875424E-2</v>
      </c>
      <c r="L221" s="22">
        <v>1</v>
      </c>
      <c r="M221" s="10"/>
      <c r="N221" s="10"/>
      <c r="O221" s="10"/>
      <c r="P221" s="10"/>
      <c r="Q221" s="10"/>
      <c r="R221" s="10"/>
      <c r="S221" s="10"/>
      <c r="T221" s="10"/>
    </row>
    <row r="222" spans="1:20" ht="12.75" customHeight="1">
      <c r="A222" s="13">
        <v>74</v>
      </c>
      <c r="B222" s="10" t="s">
        <v>212</v>
      </c>
      <c r="C222" s="45" t="s">
        <v>213</v>
      </c>
      <c r="D222" s="37" t="s">
        <v>121</v>
      </c>
      <c r="E222" s="18"/>
      <c r="F222" s="20" t="s">
        <v>33</v>
      </c>
      <c r="G222" s="20" t="s">
        <v>123</v>
      </c>
      <c r="H222" s="21">
        <v>16678200</v>
      </c>
      <c r="I222" s="21">
        <v>23203932.38469984</v>
      </c>
      <c r="J222" s="21">
        <v>23203932.38469984</v>
      </c>
      <c r="K222" s="22">
        <v>8.1414594132233328E-2</v>
      </c>
      <c r="L222" s="22">
        <v>0.96823426815712943</v>
      </c>
      <c r="M222" s="10"/>
      <c r="N222" s="10"/>
      <c r="O222" s="10"/>
      <c r="P222" s="10"/>
      <c r="Q222" s="10"/>
      <c r="R222" s="10"/>
      <c r="S222" s="10"/>
      <c r="T222" s="10"/>
    </row>
    <row r="223" spans="1:20" ht="12.75" customHeight="1">
      <c r="A223" s="13">
        <v>74</v>
      </c>
      <c r="B223" s="10" t="s">
        <v>212</v>
      </c>
      <c r="C223" s="45" t="s">
        <v>213</v>
      </c>
      <c r="D223" s="37" t="s">
        <v>121</v>
      </c>
      <c r="E223" s="18"/>
      <c r="F223" s="20" t="s">
        <v>214</v>
      </c>
      <c r="G223" s="20" t="s">
        <v>95</v>
      </c>
      <c r="H223" s="21">
        <v>16862150.735294119</v>
      </c>
      <c r="I223" s="21">
        <v>21334047.322850324</v>
      </c>
      <c r="J223" s="21">
        <v>21334047.322850324</v>
      </c>
      <c r="K223" s="22">
        <v>7.4853812500030967E-2</v>
      </c>
      <c r="L223" s="22">
        <v>0.8902092694464967</v>
      </c>
      <c r="M223" s="10"/>
      <c r="N223" s="10"/>
      <c r="O223" s="10"/>
      <c r="P223" s="10"/>
      <c r="Q223" s="10"/>
      <c r="R223" s="10"/>
      <c r="S223" s="10"/>
      <c r="T223" s="10"/>
    </row>
    <row r="224" spans="1:20" ht="12.75" customHeight="1">
      <c r="A224" s="13">
        <v>74</v>
      </c>
      <c r="B224" s="10" t="s">
        <v>212</v>
      </c>
      <c r="C224" s="45" t="s">
        <v>213</v>
      </c>
      <c r="D224" s="37" t="s">
        <v>121</v>
      </c>
      <c r="E224" s="18"/>
      <c r="F224" s="20" t="s">
        <v>33</v>
      </c>
      <c r="G224" s="20" t="s">
        <v>95</v>
      </c>
      <c r="H224" s="21">
        <v>16678200</v>
      </c>
      <c r="I224" s="21">
        <v>20960684.52412514</v>
      </c>
      <c r="J224" s="21">
        <v>20960684.52412514</v>
      </c>
      <c r="K224" s="22">
        <v>7.3543811237385986E-2</v>
      </c>
      <c r="L224" s="22">
        <v>0.87462989909722166</v>
      </c>
      <c r="M224" s="10"/>
      <c r="N224" s="10"/>
      <c r="O224" s="10"/>
      <c r="P224" s="10"/>
      <c r="Q224" s="10"/>
      <c r="R224" s="10"/>
      <c r="S224" s="10"/>
      <c r="T224" s="10"/>
    </row>
    <row r="225" spans="1:20" ht="12.75" customHeight="1">
      <c r="A225" s="13">
        <v>74</v>
      </c>
      <c r="B225" s="10" t="s">
        <v>212</v>
      </c>
      <c r="C225" s="45" t="s">
        <v>213</v>
      </c>
      <c r="D225" s="37" t="s">
        <v>121</v>
      </c>
      <c r="E225" s="18"/>
      <c r="F225" s="20" t="s">
        <v>214</v>
      </c>
      <c r="G225" s="20" t="s">
        <v>124</v>
      </c>
      <c r="H225" s="21">
        <v>16862150.735294119</v>
      </c>
      <c r="I225" s="21">
        <v>18126812.040441178</v>
      </c>
      <c r="J225" s="21">
        <v>18126812.040441178</v>
      </c>
      <c r="K225" s="22">
        <v>6.3600730286427667E-2</v>
      </c>
      <c r="L225" s="22">
        <v>0.75638044013484318</v>
      </c>
      <c r="M225" s="10"/>
      <c r="N225" s="10"/>
      <c r="O225" s="10"/>
      <c r="P225" s="10"/>
      <c r="Q225" s="10"/>
      <c r="R225" s="10"/>
      <c r="S225" s="10"/>
      <c r="T225" s="10"/>
    </row>
    <row r="226" spans="1:20" ht="12.75" customHeight="1">
      <c r="A226" s="13">
        <v>74</v>
      </c>
      <c r="B226" s="10" t="s">
        <v>212</v>
      </c>
      <c r="C226" s="45" t="s">
        <v>213</v>
      </c>
      <c r="D226" s="37" t="s">
        <v>121</v>
      </c>
      <c r="E226" s="18"/>
      <c r="F226" s="20" t="s">
        <v>33</v>
      </c>
      <c r="G226" s="20" t="s">
        <v>124</v>
      </c>
      <c r="H226" s="21">
        <v>16678200</v>
      </c>
      <c r="I226" s="21">
        <v>17945166.920731708</v>
      </c>
      <c r="J226" s="21">
        <v>17945166.920731708</v>
      </c>
      <c r="K226" s="22">
        <v>6.2963400223054494E-2</v>
      </c>
      <c r="L226" s="22">
        <v>0.74880090462205307</v>
      </c>
      <c r="M226" s="10"/>
      <c r="N226" s="10"/>
      <c r="O226" s="10"/>
      <c r="P226" s="10"/>
      <c r="Q226" s="10"/>
      <c r="R226" s="10"/>
      <c r="S226" s="10"/>
      <c r="T226" s="10"/>
    </row>
    <row r="227" spans="1:20" ht="12.75" customHeight="1">
      <c r="A227" s="13">
        <v>44</v>
      </c>
      <c r="B227" s="10" t="s">
        <v>159</v>
      </c>
      <c r="C227" s="15" t="s">
        <v>24</v>
      </c>
      <c r="D227" s="16" t="s">
        <v>28</v>
      </c>
      <c r="E227" s="18"/>
      <c r="F227" s="20" t="s">
        <v>36</v>
      </c>
      <c r="G227" s="20" t="s">
        <v>38</v>
      </c>
      <c r="H227" s="21">
        <v>53454762.931034483</v>
      </c>
      <c r="I227" s="21">
        <v>72197670.564697877</v>
      </c>
      <c r="J227" s="21">
        <v>72197670.564697877</v>
      </c>
      <c r="K227" s="22">
        <v>0.25331672015185464</v>
      </c>
      <c r="L227" s="22">
        <v>1</v>
      </c>
      <c r="M227" s="10"/>
      <c r="N227" s="10"/>
      <c r="O227" s="10"/>
      <c r="P227" s="10"/>
      <c r="Q227" s="10"/>
      <c r="R227" s="10"/>
      <c r="S227" s="10"/>
      <c r="T227" s="10"/>
    </row>
    <row r="228" spans="1:20" ht="12.75" customHeight="1">
      <c r="A228" s="13">
        <v>44</v>
      </c>
      <c r="B228" s="10" t="s">
        <v>159</v>
      </c>
      <c r="C228" s="15" t="s">
        <v>24</v>
      </c>
      <c r="D228" s="16" t="s">
        <v>28</v>
      </c>
      <c r="E228" s="18"/>
      <c r="F228" s="20" t="s">
        <v>105</v>
      </c>
      <c r="G228" s="20" t="s">
        <v>38</v>
      </c>
      <c r="H228" s="21">
        <v>49212321.428571425</v>
      </c>
      <c r="I228" s="21">
        <v>71317826.46079883</v>
      </c>
      <c r="J228" s="21">
        <v>71317826.46079883</v>
      </c>
      <c r="K228" s="22">
        <v>0.2502296507090126</v>
      </c>
      <c r="L228" s="22">
        <v>0.98781340039065946</v>
      </c>
      <c r="M228" s="10"/>
      <c r="N228" s="10"/>
      <c r="O228" s="10"/>
      <c r="P228" s="10"/>
      <c r="Q228" s="10"/>
      <c r="R228" s="10"/>
      <c r="S228" s="10"/>
      <c r="T228" s="10"/>
    </row>
    <row r="229" spans="1:20" ht="12.75" customHeight="1">
      <c r="A229" s="13">
        <v>44</v>
      </c>
      <c r="B229" s="10" t="s">
        <v>159</v>
      </c>
      <c r="C229" s="15" t="s">
        <v>24</v>
      </c>
      <c r="D229" s="16" t="s">
        <v>28</v>
      </c>
      <c r="E229" s="18"/>
      <c r="F229" s="20" t="s">
        <v>36</v>
      </c>
      <c r="G229" s="20" t="s">
        <v>30</v>
      </c>
      <c r="H229" s="21">
        <v>53454762.931034483</v>
      </c>
      <c r="I229" s="21">
        <v>71081432.346914157</v>
      </c>
      <c r="J229" s="21">
        <v>71081432.346914157</v>
      </c>
      <c r="K229" s="22">
        <v>0.24940022531170972</v>
      </c>
      <c r="L229" s="22">
        <v>0.98453913804901183</v>
      </c>
      <c r="M229" s="10"/>
      <c r="N229" s="10"/>
      <c r="O229" s="10"/>
      <c r="P229" s="10"/>
      <c r="Q229" s="10"/>
      <c r="R229" s="10"/>
      <c r="S229" s="10"/>
      <c r="T229" s="10"/>
    </row>
    <row r="230" spans="1:20" ht="12.75" customHeight="1">
      <c r="A230" s="13">
        <v>44</v>
      </c>
      <c r="B230" s="10" t="s">
        <v>159</v>
      </c>
      <c r="C230" s="15" t="s">
        <v>24</v>
      </c>
      <c r="D230" s="16" t="s">
        <v>28</v>
      </c>
      <c r="E230" s="18"/>
      <c r="F230" s="20" t="s">
        <v>105</v>
      </c>
      <c r="G230" s="20" t="s">
        <v>30</v>
      </c>
      <c r="H230" s="21">
        <v>49212321.428571425</v>
      </c>
      <c r="I230" s="21">
        <v>70021767.217356697</v>
      </c>
      <c r="J230" s="21">
        <v>70021767.217356697</v>
      </c>
      <c r="K230" s="22">
        <v>0.24568222592226627</v>
      </c>
      <c r="L230" s="22">
        <v>0.96986186215812453</v>
      </c>
      <c r="M230" s="10"/>
      <c r="N230" s="10"/>
      <c r="O230" s="10"/>
      <c r="P230" s="10"/>
      <c r="Q230" s="10"/>
      <c r="R230" s="10"/>
      <c r="S230" s="10"/>
      <c r="T230" s="10"/>
    </row>
    <row r="231" spans="1:20" ht="12.75" customHeight="1">
      <c r="A231" s="13">
        <v>44</v>
      </c>
      <c r="B231" s="10" t="s">
        <v>159</v>
      </c>
      <c r="C231" s="15" t="s">
        <v>24</v>
      </c>
      <c r="D231" s="16" t="s">
        <v>28</v>
      </c>
      <c r="E231" s="18"/>
      <c r="F231" s="20" t="s">
        <v>36</v>
      </c>
      <c r="G231" s="20" t="s">
        <v>143</v>
      </c>
      <c r="H231" s="21">
        <v>53454762.931034483</v>
      </c>
      <c r="I231" s="21">
        <v>61676095.080174938</v>
      </c>
      <c r="J231" s="21">
        <v>61676095.080174938</v>
      </c>
      <c r="K231" s="22">
        <v>0.21640014137967545</v>
      </c>
      <c r="L231" s="22">
        <v>0.85426710581895671</v>
      </c>
      <c r="M231" s="10"/>
      <c r="N231" s="10"/>
      <c r="O231" s="10"/>
      <c r="P231" s="10"/>
      <c r="Q231" s="10"/>
      <c r="R231" s="10"/>
      <c r="S231" s="10"/>
      <c r="T231" s="10"/>
    </row>
    <row r="232" spans="1:20" ht="12.75" customHeight="1">
      <c r="A232" s="13">
        <v>44</v>
      </c>
      <c r="B232" s="10" t="s">
        <v>159</v>
      </c>
      <c r="C232" s="15" t="s">
        <v>24</v>
      </c>
      <c r="D232" s="16" t="s">
        <v>28</v>
      </c>
      <c r="E232" s="18"/>
      <c r="F232" s="20" t="s">
        <v>105</v>
      </c>
      <c r="G232" s="20" t="s">
        <v>143</v>
      </c>
      <c r="H232" s="21">
        <v>49212321.428571425</v>
      </c>
      <c r="I232" s="21">
        <v>60060941.738013692</v>
      </c>
      <c r="J232" s="21">
        <v>60060941.738013692</v>
      </c>
      <c r="K232" s="22">
        <v>0.21073312547766032</v>
      </c>
      <c r="L232" s="22">
        <v>0.83189583913502863</v>
      </c>
      <c r="M232" s="10"/>
      <c r="N232" s="10"/>
      <c r="O232" s="10"/>
      <c r="P232" s="10"/>
      <c r="Q232" s="10"/>
      <c r="R232" s="10"/>
      <c r="S232" s="10"/>
      <c r="T232" s="10"/>
    </row>
    <row r="233" spans="1:20" ht="12.75" customHeight="1">
      <c r="A233" s="13">
        <v>42</v>
      </c>
      <c r="B233" s="10" t="s">
        <v>156</v>
      </c>
      <c r="C233" s="16" t="s">
        <v>28</v>
      </c>
      <c r="D233" s="27" t="s">
        <v>49</v>
      </c>
      <c r="E233" s="18">
        <v>1</v>
      </c>
      <c r="F233" s="20" t="s">
        <v>50</v>
      </c>
      <c r="G233" s="20" t="s">
        <v>130</v>
      </c>
      <c r="H233" s="21">
        <v>79301475</v>
      </c>
      <c r="I233" s="21">
        <v>74682829.083136797</v>
      </c>
      <c r="J233" s="21">
        <v>79301475</v>
      </c>
      <c r="K233" s="22">
        <v>0.27824151933271396</v>
      </c>
      <c r="L233" s="22">
        <v>1</v>
      </c>
      <c r="M233" s="10"/>
      <c r="N233" s="10"/>
      <c r="O233" s="10"/>
      <c r="P233" s="10"/>
      <c r="Q233" s="10"/>
      <c r="R233" s="10"/>
      <c r="S233" s="10"/>
      <c r="T233" s="10"/>
    </row>
    <row r="234" spans="1:20" ht="12.75" customHeight="1">
      <c r="A234" s="13">
        <v>42</v>
      </c>
      <c r="B234" s="10" t="s">
        <v>156</v>
      </c>
      <c r="C234" s="16" t="s">
        <v>28</v>
      </c>
      <c r="D234" s="27" t="s">
        <v>49</v>
      </c>
      <c r="E234" s="18">
        <v>1</v>
      </c>
      <c r="F234" s="20" t="s">
        <v>50</v>
      </c>
      <c r="G234" s="20" t="s">
        <v>86</v>
      </c>
      <c r="H234" s="21">
        <v>79301475</v>
      </c>
      <c r="I234" s="21">
        <v>72835136.088709682</v>
      </c>
      <c r="J234" s="21">
        <v>79301475</v>
      </c>
      <c r="K234" s="22">
        <v>0.27824151933271396</v>
      </c>
      <c r="L234" s="22">
        <v>1</v>
      </c>
      <c r="M234" s="10"/>
      <c r="N234" s="10"/>
      <c r="O234" s="10"/>
      <c r="P234" s="10"/>
      <c r="Q234" s="10"/>
      <c r="R234" s="10"/>
      <c r="S234" s="10"/>
      <c r="T234" s="10"/>
    </row>
    <row r="235" spans="1:20" ht="12.75" customHeight="1">
      <c r="A235" s="13">
        <v>42</v>
      </c>
      <c r="B235" s="10" t="s">
        <v>156</v>
      </c>
      <c r="C235" s="16" t="s">
        <v>28</v>
      </c>
      <c r="D235" s="27" t="s">
        <v>49</v>
      </c>
      <c r="E235" s="18">
        <v>1</v>
      </c>
      <c r="F235" s="20" t="s">
        <v>50</v>
      </c>
      <c r="G235" s="20" t="s">
        <v>157</v>
      </c>
      <c r="H235" s="21">
        <v>79301475</v>
      </c>
      <c r="I235" s="21">
        <v>64891936.279357225</v>
      </c>
      <c r="J235" s="21">
        <v>79301475</v>
      </c>
      <c r="K235" s="22">
        <v>0.27824151933271396</v>
      </c>
      <c r="L235" s="22">
        <v>1</v>
      </c>
      <c r="M235" s="10"/>
      <c r="N235" s="10"/>
      <c r="O235" s="10"/>
      <c r="P235" s="10"/>
      <c r="Q235" s="10"/>
      <c r="R235" s="10"/>
      <c r="S235" s="10"/>
      <c r="T235" s="10"/>
    </row>
    <row r="236" spans="1:20" ht="12.75" customHeight="1">
      <c r="A236" s="13">
        <v>42</v>
      </c>
      <c r="B236" s="10" t="s">
        <v>156</v>
      </c>
      <c r="C236" s="16" t="s">
        <v>28</v>
      </c>
      <c r="D236" s="27" t="s">
        <v>49</v>
      </c>
      <c r="E236" s="18">
        <v>1</v>
      </c>
      <c r="F236" s="20" t="s">
        <v>62</v>
      </c>
      <c r="G236" s="20" t="s">
        <v>130</v>
      </c>
      <c r="H236" s="21">
        <v>63441180</v>
      </c>
      <c r="I236" s="21">
        <v>67903120.889692172</v>
      </c>
      <c r="J236" s="21">
        <v>67903120.889692172</v>
      </c>
      <c r="K236" s="22">
        <v>0.2382486268229046</v>
      </c>
      <c r="L236" s="22">
        <v>0.85626554726368165</v>
      </c>
      <c r="M236" s="10"/>
      <c r="N236" s="10"/>
      <c r="O236" s="10"/>
      <c r="P236" s="10"/>
      <c r="Q236" s="10"/>
      <c r="R236" s="10"/>
      <c r="S236" s="10"/>
      <c r="T236" s="10"/>
    </row>
    <row r="237" spans="1:20" ht="12.75" customHeight="1">
      <c r="A237" s="13">
        <v>42</v>
      </c>
      <c r="B237" s="10" t="s">
        <v>156</v>
      </c>
      <c r="C237" s="16" t="s">
        <v>28</v>
      </c>
      <c r="D237" s="27" t="s">
        <v>49</v>
      </c>
      <c r="E237" s="18">
        <v>1</v>
      </c>
      <c r="F237" s="20" t="s">
        <v>62</v>
      </c>
      <c r="G237" s="20" t="s">
        <v>86</v>
      </c>
      <c r="H237" s="21">
        <v>63441180</v>
      </c>
      <c r="I237" s="21">
        <v>66130970.198384844</v>
      </c>
      <c r="J237" s="21">
        <v>66130970.198384844</v>
      </c>
      <c r="K237" s="22">
        <v>0.23203076138174009</v>
      </c>
      <c r="L237" s="22">
        <v>0.83391853932584281</v>
      </c>
      <c r="M237" s="10"/>
      <c r="N237" s="10"/>
      <c r="O237" s="10"/>
      <c r="P237" s="10"/>
      <c r="Q237" s="10"/>
      <c r="R237" s="10"/>
      <c r="S237" s="10"/>
      <c r="T237" s="10"/>
    </row>
    <row r="238" spans="1:20" ht="12.75" customHeight="1">
      <c r="A238" s="13">
        <v>42</v>
      </c>
      <c r="B238" s="10" t="s">
        <v>156</v>
      </c>
      <c r="C238" s="16" t="s">
        <v>28</v>
      </c>
      <c r="D238" s="27" t="s">
        <v>49</v>
      </c>
      <c r="E238" s="18">
        <v>1</v>
      </c>
      <c r="F238" s="20" t="s">
        <v>62</v>
      </c>
      <c r="G238" s="20" t="s">
        <v>157</v>
      </c>
      <c r="H238" s="21">
        <v>63441180</v>
      </c>
      <c r="I238" s="21">
        <v>56461722.697368413</v>
      </c>
      <c r="J238" s="21">
        <v>63441180</v>
      </c>
      <c r="K238" s="22">
        <v>0.22259321546617117</v>
      </c>
      <c r="L238" s="22">
        <v>0.8</v>
      </c>
      <c r="M238" s="10"/>
      <c r="N238" s="10"/>
      <c r="O238" s="10"/>
      <c r="P238" s="10"/>
      <c r="Q238" s="10"/>
      <c r="R238" s="10"/>
      <c r="S238" s="10"/>
      <c r="T238" s="10"/>
    </row>
    <row r="239" spans="1:20" ht="12.75" customHeight="1">
      <c r="A239" s="13">
        <v>118</v>
      </c>
      <c r="B239" s="10" t="s">
        <v>279</v>
      </c>
      <c r="C239" s="28" t="s">
        <v>54</v>
      </c>
      <c r="D239" s="29"/>
      <c r="E239" s="20"/>
      <c r="F239" s="20" t="s">
        <v>122</v>
      </c>
      <c r="G239" s="20" t="s">
        <v>56</v>
      </c>
      <c r="H239" s="21">
        <v>20511654.545454547</v>
      </c>
      <c r="I239" s="21">
        <v>30100605.108788401</v>
      </c>
      <c r="J239" s="21">
        <v>30100605.108788401</v>
      </c>
      <c r="K239" s="22">
        <v>0.1056126395921808</v>
      </c>
      <c r="L239" s="22">
        <v>1</v>
      </c>
      <c r="M239" s="10"/>
      <c r="N239" s="10"/>
      <c r="O239" s="10"/>
      <c r="P239" s="10"/>
      <c r="Q239" s="10"/>
      <c r="R239" s="10"/>
      <c r="S239" s="10"/>
      <c r="T239" s="10"/>
    </row>
    <row r="240" spans="1:20" ht="12.75" customHeight="1">
      <c r="A240" s="13">
        <v>118</v>
      </c>
      <c r="B240" s="10" t="s">
        <v>279</v>
      </c>
      <c r="C240" s="28" t="s">
        <v>54</v>
      </c>
      <c r="D240" s="29"/>
      <c r="E240" s="20"/>
      <c r="F240" s="20" t="s">
        <v>99</v>
      </c>
      <c r="G240" s="20" t="s">
        <v>56</v>
      </c>
      <c r="H240" s="21">
        <v>16349869.565217391</v>
      </c>
      <c r="I240" s="21">
        <v>24990006.076388888</v>
      </c>
      <c r="J240" s="21">
        <v>24990006.076388888</v>
      </c>
      <c r="K240" s="22">
        <v>8.7681310578752766E-2</v>
      </c>
      <c r="L240" s="22">
        <v>0.8302160699451393</v>
      </c>
      <c r="M240" s="10"/>
      <c r="N240" s="10"/>
      <c r="O240" s="10"/>
      <c r="P240" s="10"/>
      <c r="Q240" s="10"/>
      <c r="R240" s="10"/>
      <c r="S240" s="10"/>
      <c r="T240" s="10"/>
    </row>
    <row r="241" spans="1:20" ht="12.75" customHeight="1">
      <c r="A241" s="13">
        <v>118</v>
      </c>
      <c r="B241" s="10" t="s">
        <v>279</v>
      </c>
      <c r="C241" s="28" t="s">
        <v>54</v>
      </c>
      <c r="D241" s="29"/>
      <c r="E241" s="20"/>
      <c r="F241" s="20" t="s">
        <v>122</v>
      </c>
      <c r="G241" s="20" t="s">
        <v>58</v>
      </c>
      <c r="H241" s="21">
        <v>20511654.545454547</v>
      </c>
      <c r="I241" s="21">
        <v>23670360.05342605</v>
      </c>
      <c r="J241" s="21">
        <v>23670360.05342605</v>
      </c>
      <c r="K241" s="22">
        <v>8.3051127919343798E-2</v>
      </c>
      <c r="L241" s="22">
        <v>0.78637489073317901</v>
      </c>
      <c r="M241" s="10"/>
      <c r="N241" s="10"/>
      <c r="O241" s="10"/>
      <c r="P241" s="10"/>
      <c r="Q241" s="10"/>
      <c r="R241" s="10"/>
      <c r="S241" s="10"/>
      <c r="T241" s="10"/>
    </row>
    <row r="242" spans="1:20" ht="12.75" customHeight="1">
      <c r="A242" s="13">
        <v>118</v>
      </c>
      <c r="B242" s="10" t="s">
        <v>279</v>
      </c>
      <c r="C242" s="28" t="s">
        <v>54</v>
      </c>
      <c r="D242" s="29"/>
      <c r="E242" s="20"/>
      <c r="F242" s="20" t="s">
        <v>99</v>
      </c>
      <c r="G242" s="20" t="s">
        <v>58</v>
      </c>
      <c r="H242" s="21">
        <v>16349869.565217391</v>
      </c>
      <c r="I242" s="21">
        <v>21266828.06174089</v>
      </c>
      <c r="J242" s="21">
        <v>21266828.06174089</v>
      </c>
      <c r="K242" s="22">
        <v>7.4617963301267493E-2</v>
      </c>
      <c r="L242" s="22">
        <v>0.70652493479380807</v>
      </c>
      <c r="M242" s="10"/>
      <c r="N242" s="10"/>
      <c r="O242" s="10"/>
      <c r="P242" s="10"/>
      <c r="Q242" s="10"/>
      <c r="R242" s="10"/>
      <c r="S242" s="10"/>
      <c r="T242" s="10"/>
    </row>
    <row r="243" spans="1:20" ht="12.75" customHeight="1">
      <c r="A243" s="13">
        <v>118</v>
      </c>
      <c r="B243" s="10" t="s">
        <v>279</v>
      </c>
      <c r="C243" s="28" t="s">
        <v>54</v>
      </c>
      <c r="D243" s="29"/>
      <c r="E243" s="20"/>
      <c r="F243" s="20" t="s">
        <v>122</v>
      </c>
      <c r="G243" s="20" t="s">
        <v>135</v>
      </c>
      <c r="H243" s="21">
        <v>20511654.545454547</v>
      </c>
      <c r="I243" s="21">
        <v>21245365.458833613</v>
      </c>
      <c r="J243" s="21">
        <v>21245365.458833613</v>
      </c>
      <c r="K243" s="22">
        <v>7.4542658431569223E-2</v>
      </c>
      <c r="L243" s="22">
        <v>0.70581190584207409</v>
      </c>
      <c r="M243" s="10"/>
      <c r="N243" s="10"/>
      <c r="O243" s="10"/>
      <c r="P243" s="10"/>
      <c r="Q243" s="10"/>
      <c r="R243" s="10"/>
      <c r="S243" s="10"/>
      <c r="T243" s="10"/>
    </row>
    <row r="244" spans="1:20" ht="12.75" customHeight="1">
      <c r="A244" s="13">
        <v>118</v>
      </c>
      <c r="B244" s="10" t="s">
        <v>279</v>
      </c>
      <c r="C244" s="28" t="s">
        <v>54</v>
      </c>
      <c r="D244" s="29"/>
      <c r="E244" s="20"/>
      <c r="F244" s="20" t="s">
        <v>99</v>
      </c>
      <c r="G244" s="20" t="s">
        <v>135</v>
      </c>
      <c r="H244" s="21">
        <v>16349869.565217391</v>
      </c>
      <c r="I244" s="21">
        <v>18756038.793103445</v>
      </c>
      <c r="J244" s="21">
        <v>18756038.793103445</v>
      </c>
      <c r="K244" s="22">
        <v>6.5808469898654784E-2</v>
      </c>
      <c r="L244" s="22">
        <v>0.6231116858055219</v>
      </c>
      <c r="M244" s="10"/>
      <c r="N244" s="10"/>
      <c r="O244" s="10"/>
      <c r="P244" s="10"/>
      <c r="Q244" s="10"/>
      <c r="R244" s="10"/>
      <c r="S244" s="10"/>
      <c r="T244" s="10"/>
    </row>
    <row r="245" spans="1:20" ht="12.75" customHeight="1">
      <c r="A245" s="13">
        <v>55</v>
      </c>
      <c r="B245" s="10" t="s">
        <v>177</v>
      </c>
      <c r="C245" s="28" t="s">
        <v>54</v>
      </c>
      <c r="D245" s="29"/>
      <c r="E245" s="20">
        <v>1</v>
      </c>
      <c r="F245" s="20" t="s">
        <v>60</v>
      </c>
      <c r="G245" s="20" t="s">
        <v>61</v>
      </c>
      <c r="H245" s="21">
        <v>104787375</v>
      </c>
      <c r="I245" s="21">
        <v>140837013.96570796</v>
      </c>
      <c r="J245" s="21">
        <v>140837013.96570796</v>
      </c>
      <c r="K245" s="22">
        <v>0.49414849779403519</v>
      </c>
      <c r="L245" s="22">
        <v>1</v>
      </c>
      <c r="M245" s="10"/>
      <c r="N245" s="10"/>
      <c r="O245" s="10"/>
      <c r="P245" s="10"/>
      <c r="Q245" s="10"/>
      <c r="R245" s="10"/>
      <c r="S245" s="10"/>
      <c r="T245" s="10"/>
    </row>
    <row r="246" spans="1:20" ht="12.75" customHeight="1">
      <c r="A246" s="13">
        <v>55</v>
      </c>
      <c r="B246" s="10" t="s">
        <v>177</v>
      </c>
      <c r="C246" s="28" t="s">
        <v>54</v>
      </c>
      <c r="D246" s="29"/>
      <c r="E246" s="20">
        <v>1</v>
      </c>
      <c r="F246" s="20" t="s">
        <v>60</v>
      </c>
      <c r="G246" s="20" t="s">
        <v>73</v>
      </c>
      <c r="H246" s="21">
        <v>104787375</v>
      </c>
      <c r="I246" s="21">
        <v>120548555.28307177</v>
      </c>
      <c r="J246" s="21">
        <v>120548555.28307177</v>
      </c>
      <c r="K246" s="22">
        <v>0.42296329513827519</v>
      </c>
      <c r="L246" s="22">
        <v>0.85594370321159907</v>
      </c>
      <c r="M246" s="10"/>
      <c r="N246" s="10"/>
      <c r="O246" s="10"/>
      <c r="P246" s="10"/>
      <c r="Q246" s="10"/>
      <c r="R246" s="10"/>
      <c r="S246" s="10"/>
      <c r="T246" s="10"/>
    </row>
    <row r="247" spans="1:20" ht="12.75" customHeight="1">
      <c r="A247" s="13">
        <v>55</v>
      </c>
      <c r="B247" s="10" t="s">
        <v>177</v>
      </c>
      <c r="C247" s="28" t="s">
        <v>54</v>
      </c>
      <c r="D247" s="29"/>
      <c r="E247" s="20">
        <v>1</v>
      </c>
      <c r="F247" s="20" t="s">
        <v>60</v>
      </c>
      <c r="G247" s="20" t="s">
        <v>63</v>
      </c>
      <c r="H247" s="21">
        <v>104787375</v>
      </c>
      <c r="I247" s="21">
        <v>116274945.78387739</v>
      </c>
      <c r="J247" s="21">
        <v>116274945.78387739</v>
      </c>
      <c r="K247" s="22">
        <v>0.40796867366256412</v>
      </c>
      <c r="L247" s="22">
        <v>0.82559934004415114</v>
      </c>
      <c r="M247" s="10"/>
      <c r="N247" s="10"/>
      <c r="O247" s="10"/>
      <c r="P247" s="10"/>
      <c r="Q247" s="10"/>
      <c r="R247" s="10"/>
      <c r="S247" s="10"/>
      <c r="T247" s="10"/>
    </row>
    <row r="248" spans="1:20" ht="12.75" customHeight="1">
      <c r="A248" s="13">
        <v>55</v>
      </c>
      <c r="B248" s="10" t="s">
        <v>177</v>
      </c>
      <c r="C248" s="28" t="s">
        <v>54</v>
      </c>
      <c r="D248" s="29"/>
      <c r="E248" s="20">
        <v>1</v>
      </c>
      <c r="F248" s="20" t="s">
        <v>75</v>
      </c>
      <c r="G248" s="20" t="s">
        <v>61</v>
      </c>
      <c r="H248" s="21">
        <v>69395612.582781464</v>
      </c>
      <c r="I248" s="21">
        <v>103517125.01967886</v>
      </c>
      <c r="J248" s="21">
        <v>103517125.01967886</v>
      </c>
      <c r="K248" s="22">
        <v>0.36320588163624878</v>
      </c>
      <c r="L248" s="22">
        <v>0.73501363103937989</v>
      </c>
      <c r="M248" s="10"/>
      <c r="N248" s="10"/>
      <c r="O248" s="10"/>
      <c r="P248" s="10"/>
      <c r="Q248" s="10"/>
      <c r="R248" s="10"/>
      <c r="S248" s="10"/>
      <c r="T248" s="10"/>
    </row>
    <row r="249" spans="1:20" ht="12.75" customHeight="1">
      <c r="A249" s="13">
        <v>55</v>
      </c>
      <c r="B249" s="10" t="s">
        <v>177</v>
      </c>
      <c r="C249" s="28" t="s">
        <v>54</v>
      </c>
      <c r="D249" s="29"/>
      <c r="E249" s="20">
        <v>1</v>
      </c>
      <c r="F249" s="20" t="s">
        <v>75</v>
      </c>
      <c r="G249" s="20" t="s">
        <v>73</v>
      </c>
      <c r="H249" s="21">
        <v>69395612.582781464</v>
      </c>
      <c r="I249" s="21">
        <v>93748309.775501341</v>
      </c>
      <c r="J249" s="21">
        <v>93748309.775501341</v>
      </c>
      <c r="K249" s="22">
        <v>0.32893047886952181</v>
      </c>
      <c r="L249" s="22">
        <v>0.66565107520902056</v>
      </c>
      <c r="M249" s="10"/>
      <c r="N249" s="10"/>
      <c r="O249" s="10"/>
      <c r="P249" s="10"/>
      <c r="Q249" s="10"/>
      <c r="R249" s="10"/>
      <c r="S249" s="10"/>
      <c r="T249" s="10"/>
    </row>
    <row r="250" spans="1:20" ht="12.75" customHeight="1">
      <c r="A250" s="13">
        <v>55</v>
      </c>
      <c r="B250" s="10" t="s">
        <v>177</v>
      </c>
      <c r="C250" s="28" t="s">
        <v>54</v>
      </c>
      <c r="D250" s="29"/>
      <c r="E250" s="20">
        <v>1</v>
      </c>
      <c r="F250" s="20" t="s">
        <v>75</v>
      </c>
      <c r="G250" s="20" t="s">
        <v>63</v>
      </c>
      <c r="H250" s="21">
        <v>69395612.582781464</v>
      </c>
      <c r="I250" s="21">
        <v>92854636.798973173</v>
      </c>
      <c r="J250" s="21">
        <v>92854636.798973173</v>
      </c>
      <c r="K250" s="22">
        <v>0.32579488868313772</v>
      </c>
      <c r="L250" s="22">
        <v>0.65930563411108756</v>
      </c>
      <c r="M250" s="10"/>
      <c r="N250" s="10"/>
      <c r="O250" s="10"/>
      <c r="P250" s="10"/>
      <c r="Q250" s="10"/>
      <c r="R250" s="10"/>
      <c r="S250" s="10"/>
      <c r="T250" s="10"/>
    </row>
    <row r="251" spans="1:20" ht="12.75" customHeight="1">
      <c r="A251" s="13">
        <v>76</v>
      </c>
      <c r="B251" s="10" t="s">
        <v>216</v>
      </c>
      <c r="C251" s="45" t="s">
        <v>213</v>
      </c>
      <c r="D251" s="37" t="s">
        <v>121</v>
      </c>
      <c r="E251" s="18">
        <v>1</v>
      </c>
      <c r="F251" s="20" t="s">
        <v>122</v>
      </c>
      <c r="G251" s="20" t="s">
        <v>133</v>
      </c>
      <c r="H251" s="21">
        <v>97084431.818181813</v>
      </c>
      <c r="I251" s="21">
        <v>148976844.7136564</v>
      </c>
      <c r="J251" s="21">
        <v>148976844.7136564</v>
      </c>
      <c r="K251" s="22">
        <v>0.52270835591042353</v>
      </c>
      <c r="L251" s="22">
        <v>1</v>
      </c>
      <c r="M251" s="10"/>
      <c r="N251" s="10"/>
      <c r="O251" s="10"/>
      <c r="P251" s="10"/>
      <c r="Q251" s="10"/>
      <c r="R251" s="10"/>
      <c r="S251" s="10"/>
      <c r="T251" s="10"/>
    </row>
    <row r="252" spans="1:20" ht="12.75" customHeight="1">
      <c r="A252" s="13">
        <v>76</v>
      </c>
      <c r="B252" s="10" t="s">
        <v>216</v>
      </c>
      <c r="C252" s="45" t="s">
        <v>213</v>
      </c>
      <c r="D252" s="37" t="s">
        <v>121</v>
      </c>
      <c r="E252" s="18">
        <v>1</v>
      </c>
      <c r="F252" s="20" t="s">
        <v>122</v>
      </c>
      <c r="G252" s="20" t="s">
        <v>126</v>
      </c>
      <c r="H252" s="21">
        <v>97084431.818181813</v>
      </c>
      <c r="I252" s="21">
        <v>137601261.29518074</v>
      </c>
      <c r="J252" s="21">
        <v>137601261.29518074</v>
      </c>
      <c r="K252" s="22">
        <v>0.48279535790310152</v>
      </c>
      <c r="L252" s="22">
        <v>0.92364193616571555</v>
      </c>
      <c r="M252" s="10"/>
      <c r="N252" s="10"/>
      <c r="O252" s="10"/>
      <c r="P252" s="10"/>
      <c r="Q252" s="10"/>
      <c r="R252" s="10"/>
      <c r="S252" s="10"/>
      <c r="T252" s="10"/>
    </row>
    <row r="253" spans="1:20" ht="12.75" customHeight="1">
      <c r="A253" s="13">
        <v>76</v>
      </c>
      <c r="B253" s="10" t="s">
        <v>216</v>
      </c>
      <c r="C253" s="45" t="s">
        <v>213</v>
      </c>
      <c r="D253" s="37" t="s">
        <v>121</v>
      </c>
      <c r="E253" s="18">
        <v>1</v>
      </c>
      <c r="F253" s="20" t="s">
        <v>214</v>
      </c>
      <c r="G253" s="20" t="s">
        <v>133</v>
      </c>
      <c r="H253" s="21">
        <v>78524172.794117644</v>
      </c>
      <c r="I253" s="21">
        <v>129753625.19809826</v>
      </c>
      <c r="J253" s="21">
        <v>129753625.19809826</v>
      </c>
      <c r="K253" s="22">
        <v>0.45526071001890417</v>
      </c>
      <c r="L253" s="22">
        <v>0.87096505129702217</v>
      </c>
      <c r="M253" s="10"/>
      <c r="N253" s="10"/>
      <c r="O253" s="10"/>
      <c r="P253" s="10"/>
      <c r="Q253" s="10"/>
      <c r="R253" s="10"/>
      <c r="S253" s="10"/>
      <c r="T253" s="10"/>
    </row>
    <row r="254" spans="1:20" ht="12.75" customHeight="1">
      <c r="A254" s="13">
        <v>76</v>
      </c>
      <c r="B254" s="10" t="s">
        <v>216</v>
      </c>
      <c r="C254" s="45" t="s">
        <v>213</v>
      </c>
      <c r="D254" s="37" t="s">
        <v>121</v>
      </c>
      <c r="E254" s="18">
        <v>1</v>
      </c>
      <c r="F254" s="20" t="s">
        <v>214</v>
      </c>
      <c r="G254" s="20" t="s">
        <v>126</v>
      </c>
      <c r="H254" s="21">
        <v>78524172.794117644</v>
      </c>
      <c r="I254" s="21">
        <v>120972249.68112245</v>
      </c>
      <c r="J254" s="21">
        <v>120972249.68112245</v>
      </c>
      <c r="K254" s="22">
        <v>0.42444989262018057</v>
      </c>
      <c r="L254" s="22">
        <v>0.81202048488568357</v>
      </c>
      <c r="M254" s="10"/>
      <c r="N254" s="10"/>
      <c r="O254" s="10"/>
      <c r="P254" s="10"/>
      <c r="Q254" s="10"/>
      <c r="R254" s="10"/>
      <c r="S254" s="10"/>
      <c r="T254" s="10"/>
    </row>
    <row r="255" spans="1:20" ht="12.75" customHeight="1">
      <c r="A255" s="13">
        <v>76</v>
      </c>
      <c r="B255" s="10" t="s">
        <v>216</v>
      </c>
      <c r="C255" s="45" t="s">
        <v>213</v>
      </c>
      <c r="D255" s="37" t="s">
        <v>121</v>
      </c>
      <c r="E255" s="18">
        <v>1</v>
      </c>
      <c r="F255" s="20" t="s">
        <v>122</v>
      </c>
      <c r="G255" s="20" t="s">
        <v>217</v>
      </c>
      <c r="H255" s="21">
        <v>97084431.818181813</v>
      </c>
      <c r="I255" s="21">
        <v>91650175.405166864</v>
      </c>
      <c r="J255" s="21">
        <v>97084431.818181813</v>
      </c>
      <c r="K255" s="22">
        <v>0.34063578026315633</v>
      </c>
      <c r="L255" s="22">
        <v>0.6516746411483253</v>
      </c>
      <c r="M255" s="10"/>
      <c r="N255" s="10"/>
      <c r="O255" s="10"/>
      <c r="P255" s="10"/>
      <c r="Q255" s="10"/>
      <c r="R255" s="10"/>
      <c r="S255" s="10"/>
      <c r="T255" s="10"/>
    </row>
    <row r="256" spans="1:20" ht="12.75" customHeight="1">
      <c r="A256" s="13">
        <v>76</v>
      </c>
      <c r="B256" s="10" t="s">
        <v>216</v>
      </c>
      <c r="C256" s="45" t="s">
        <v>213</v>
      </c>
      <c r="D256" s="37" t="s">
        <v>121</v>
      </c>
      <c r="E256" s="18">
        <v>1</v>
      </c>
      <c r="F256" s="20" t="s">
        <v>214</v>
      </c>
      <c r="G256" s="20" t="s">
        <v>217</v>
      </c>
      <c r="H256" s="21">
        <v>78524172.794117644</v>
      </c>
      <c r="I256" s="21">
        <v>84759259.810014203</v>
      </c>
      <c r="J256" s="21">
        <v>84759259.810014203</v>
      </c>
      <c r="K256" s="22">
        <v>0.29739100347193531</v>
      </c>
      <c r="L256" s="22">
        <v>0.56894250897129184</v>
      </c>
      <c r="M256" s="10"/>
      <c r="N256" s="10"/>
      <c r="O256" s="10"/>
      <c r="P256" s="10"/>
      <c r="Q256" s="10"/>
      <c r="R256" s="10"/>
      <c r="S256" s="10"/>
      <c r="T256" s="10"/>
    </row>
    <row r="257" spans="1:20" ht="12.75" customHeight="1">
      <c r="A257" s="13">
        <v>75</v>
      </c>
      <c r="B257" s="10" t="s">
        <v>215</v>
      </c>
      <c r="C257" s="45" t="s">
        <v>213</v>
      </c>
      <c r="D257" s="37" t="s">
        <v>121</v>
      </c>
      <c r="E257" s="18"/>
      <c r="F257" s="20" t="s">
        <v>122</v>
      </c>
      <c r="G257" s="20" t="s">
        <v>133</v>
      </c>
      <c r="H257" s="21">
        <v>45761931.81818182</v>
      </c>
      <c r="I257" s="21">
        <v>70222053.964757726</v>
      </c>
      <c r="J257" s="21">
        <v>70222053.964757726</v>
      </c>
      <c r="K257" s="22">
        <v>0.24638496302645088</v>
      </c>
      <c r="L257" s="22">
        <v>1</v>
      </c>
      <c r="M257" s="10"/>
      <c r="N257" s="10"/>
      <c r="O257" s="10"/>
      <c r="P257" s="10"/>
      <c r="Q257" s="10"/>
      <c r="R257" s="10"/>
      <c r="S257" s="10"/>
      <c r="T257" s="10"/>
    </row>
    <row r="258" spans="1:20" ht="12.75" customHeight="1">
      <c r="A258" s="13">
        <v>75</v>
      </c>
      <c r="B258" s="10" t="s">
        <v>215</v>
      </c>
      <c r="C258" s="45" t="s">
        <v>213</v>
      </c>
      <c r="D258" s="37" t="s">
        <v>121</v>
      </c>
      <c r="E258" s="18"/>
      <c r="F258" s="20" t="s">
        <v>214</v>
      </c>
      <c r="G258" s="20" t="s">
        <v>133</v>
      </c>
      <c r="H258" s="21">
        <v>37013327.205882356</v>
      </c>
      <c r="I258" s="21">
        <v>61160954.833597466</v>
      </c>
      <c r="J258" s="21">
        <v>61160954.833597466</v>
      </c>
      <c r="K258" s="22">
        <v>0.21459269196114769</v>
      </c>
      <c r="L258" s="22">
        <v>0.87096505129702206</v>
      </c>
      <c r="M258" s="10"/>
      <c r="N258" s="10"/>
      <c r="O258" s="10"/>
      <c r="P258" s="10"/>
      <c r="Q258" s="10"/>
      <c r="R258" s="10"/>
      <c r="S258" s="10"/>
      <c r="T258" s="10"/>
    </row>
    <row r="259" spans="1:20" ht="12.75" customHeight="1">
      <c r="A259" s="13">
        <v>75</v>
      </c>
      <c r="B259" s="10" t="s">
        <v>215</v>
      </c>
      <c r="C259" s="45" t="s">
        <v>213</v>
      </c>
      <c r="D259" s="37" t="s">
        <v>121</v>
      </c>
      <c r="E259" s="18"/>
      <c r="F259" s="20" t="s">
        <v>122</v>
      </c>
      <c r="G259" s="20" t="s">
        <v>123</v>
      </c>
      <c r="H259" s="21">
        <v>45761931.81818182</v>
      </c>
      <c r="I259" s="21">
        <v>57595049.51448828</v>
      </c>
      <c r="J259" s="21">
        <v>57595049.51448828</v>
      </c>
      <c r="K259" s="22">
        <v>0.20208116031831827</v>
      </c>
      <c r="L259" s="22">
        <v>0.82018463235771277</v>
      </c>
      <c r="M259" s="10"/>
      <c r="N259" s="10"/>
      <c r="O259" s="10"/>
      <c r="P259" s="10"/>
      <c r="Q259" s="10"/>
      <c r="R259" s="10"/>
      <c r="S259" s="10"/>
      <c r="T259" s="10"/>
    </row>
    <row r="260" spans="1:20" ht="12.75" customHeight="1">
      <c r="A260" s="13">
        <v>75</v>
      </c>
      <c r="B260" s="10" t="s">
        <v>215</v>
      </c>
      <c r="C260" s="45" t="s">
        <v>213</v>
      </c>
      <c r="D260" s="37" t="s">
        <v>121</v>
      </c>
      <c r="E260" s="18"/>
      <c r="F260" s="20" t="s">
        <v>214</v>
      </c>
      <c r="G260" s="20" t="s">
        <v>123</v>
      </c>
      <c r="H260" s="21">
        <v>37013327.205882356</v>
      </c>
      <c r="I260" s="21">
        <v>52604912.336482562</v>
      </c>
      <c r="J260" s="21">
        <v>52604912.336482562</v>
      </c>
      <c r="K260" s="22">
        <v>0.18457249039651705</v>
      </c>
      <c r="L260" s="22">
        <v>0.74912238202094372</v>
      </c>
      <c r="M260" s="10"/>
      <c r="N260" s="10"/>
      <c r="O260" s="10"/>
      <c r="P260" s="10"/>
      <c r="Q260" s="10"/>
      <c r="R260" s="10"/>
      <c r="S260" s="10"/>
      <c r="T260" s="10"/>
    </row>
    <row r="261" spans="1:20" ht="12.75" customHeight="1">
      <c r="A261" s="13">
        <v>75</v>
      </c>
      <c r="B261" s="10" t="s">
        <v>215</v>
      </c>
      <c r="C261" s="45" t="s">
        <v>213</v>
      </c>
      <c r="D261" s="37" t="s">
        <v>121</v>
      </c>
      <c r="E261" s="18"/>
      <c r="F261" s="20" t="s">
        <v>122</v>
      </c>
      <c r="G261" s="20" t="s">
        <v>95</v>
      </c>
      <c r="H261" s="21">
        <v>45761931.81818182</v>
      </c>
      <c r="I261" s="21">
        <v>49998967.420212798</v>
      </c>
      <c r="J261" s="21">
        <v>49998967.420212798</v>
      </c>
      <c r="K261" s="22">
        <v>0.17542912865198124</v>
      </c>
      <c r="L261" s="22">
        <v>0.71201231802911558</v>
      </c>
      <c r="M261" s="10"/>
      <c r="N261" s="10"/>
      <c r="O261" s="10"/>
      <c r="P261" s="10"/>
      <c r="Q261" s="10"/>
      <c r="R261" s="10"/>
      <c r="S261" s="10"/>
      <c r="T261" s="10"/>
    </row>
    <row r="262" spans="1:20" ht="12.75" customHeight="1">
      <c r="A262" s="13">
        <v>75</v>
      </c>
      <c r="B262" s="10" t="s">
        <v>215</v>
      </c>
      <c r="C262" s="45" t="s">
        <v>213</v>
      </c>
      <c r="D262" s="37" t="s">
        <v>121</v>
      </c>
      <c r="E262" s="18"/>
      <c r="F262" s="20" t="s">
        <v>214</v>
      </c>
      <c r="G262" s="20" t="s">
        <v>95</v>
      </c>
      <c r="H262" s="21">
        <v>37013327.205882356</v>
      </c>
      <c r="I262" s="21">
        <v>46829380.580357149</v>
      </c>
      <c r="J262" s="21">
        <v>46829380.580357149</v>
      </c>
      <c r="K262" s="22">
        <v>0.16430814183580397</v>
      </c>
      <c r="L262" s="22">
        <v>0.66687568842488376</v>
      </c>
      <c r="M262" s="10"/>
      <c r="N262" s="10"/>
      <c r="O262" s="10"/>
      <c r="P262" s="10"/>
      <c r="Q262" s="10"/>
      <c r="R262" s="10"/>
      <c r="S262" s="10"/>
      <c r="T262" s="10"/>
    </row>
    <row r="263" spans="1:20" ht="12.75" customHeight="1">
      <c r="A263" s="13">
        <v>88</v>
      </c>
      <c r="B263" s="10" t="s">
        <v>237</v>
      </c>
      <c r="C263" s="16" t="s">
        <v>28</v>
      </c>
      <c r="D263" s="34"/>
      <c r="E263" s="20"/>
      <c r="F263" s="20" t="s">
        <v>105</v>
      </c>
      <c r="G263" s="20" t="s">
        <v>30</v>
      </c>
      <c r="H263" s="21">
        <v>36197916.666666664</v>
      </c>
      <c r="I263" s="21">
        <v>51504217.257165603</v>
      </c>
      <c r="J263" s="21">
        <v>51504217.257165603</v>
      </c>
      <c r="K263" s="22">
        <v>0.18071053106737223</v>
      </c>
      <c r="L263" s="22">
        <v>1</v>
      </c>
      <c r="M263" s="10"/>
      <c r="N263" s="10"/>
      <c r="O263" s="10"/>
      <c r="P263" s="10"/>
      <c r="Q263" s="10"/>
      <c r="R263" s="10"/>
      <c r="S263" s="10"/>
      <c r="T263" s="10"/>
    </row>
    <row r="264" spans="1:20" ht="12.75" customHeight="1">
      <c r="A264" s="13">
        <v>88</v>
      </c>
      <c r="B264" s="10" t="s">
        <v>237</v>
      </c>
      <c r="C264" s="16" t="s">
        <v>28</v>
      </c>
      <c r="D264" s="34"/>
      <c r="E264" s="20"/>
      <c r="F264" s="20" t="s">
        <v>238</v>
      </c>
      <c r="G264" s="20" t="s">
        <v>30</v>
      </c>
      <c r="H264" s="21">
        <v>33784722.222222224</v>
      </c>
      <c r="I264" s="21">
        <v>49156000.664893597</v>
      </c>
      <c r="J264" s="21">
        <v>49156000.664893597</v>
      </c>
      <c r="K264" s="22">
        <v>0.17247144910381418</v>
      </c>
      <c r="L264" s="22">
        <v>0.95440729483282638</v>
      </c>
      <c r="M264" s="10"/>
      <c r="N264" s="10"/>
      <c r="O264" s="10"/>
      <c r="P264" s="10"/>
      <c r="Q264" s="10"/>
      <c r="R264" s="10"/>
      <c r="S264" s="10"/>
      <c r="T264" s="10"/>
    </row>
    <row r="265" spans="1:20" ht="12.75" customHeight="1">
      <c r="A265" s="13">
        <v>88</v>
      </c>
      <c r="B265" s="10" t="s">
        <v>237</v>
      </c>
      <c r="C265" s="16" t="s">
        <v>28</v>
      </c>
      <c r="D265" s="34"/>
      <c r="E265" s="20"/>
      <c r="F265" s="20" t="s">
        <v>105</v>
      </c>
      <c r="G265" s="20" t="s">
        <v>239</v>
      </c>
      <c r="H265" s="21">
        <v>36197916.666666664</v>
      </c>
      <c r="I265" s="21">
        <v>40553790.3708134</v>
      </c>
      <c r="J265" s="21">
        <v>40553790.3708134</v>
      </c>
      <c r="K265" s="22">
        <v>0.14228926066602804</v>
      </c>
      <c r="L265" s="22">
        <v>0.7873877622161376</v>
      </c>
      <c r="M265" s="10"/>
      <c r="N265" s="10"/>
      <c r="O265" s="10"/>
      <c r="P265" s="10"/>
      <c r="Q265" s="10"/>
      <c r="R265" s="10"/>
      <c r="S265" s="10"/>
      <c r="T265" s="10"/>
    </row>
    <row r="266" spans="1:20" ht="12.75" customHeight="1">
      <c r="A266" s="13">
        <v>88</v>
      </c>
      <c r="B266" s="10" t="s">
        <v>237</v>
      </c>
      <c r="C266" s="16" t="s">
        <v>28</v>
      </c>
      <c r="D266" s="34"/>
      <c r="E266" s="20"/>
      <c r="F266" s="20" t="s">
        <v>238</v>
      </c>
      <c r="G266" s="20" t="s">
        <v>239</v>
      </c>
      <c r="H266" s="21">
        <v>33784722.222222224</v>
      </c>
      <c r="I266" s="21">
        <v>39148924.65357966</v>
      </c>
      <c r="J266" s="21">
        <v>39148924.65357966</v>
      </c>
      <c r="K266" s="22">
        <v>0.13736007149745888</v>
      </c>
      <c r="L266" s="22">
        <v>0.76011104989918099</v>
      </c>
      <c r="M266" s="10"/>
      <c r="N266" s="10"/>
      <c r="O266" s="10"/>
      <c r="P266" s="10"/>
      <c r="Q266" s="10"/>
      <c r="R266" s="10"/>
      <c r="S266" s="10"/>
      <c r="T266" s="10"/>
    </row>
    <row r="267" spans="1:20" ht="12.75" customHeight="1">
      <c r="A267" s="13">
        <v>88</v>
      </c>
      <c r="B267" s="10" t="s">
        <v>237</v>
      </c>
      <c r="C267" s="16" t="s">
        <v>28</v>
      </c>
      <c r="D267" s="34"/>
      <c r="E267" s="20"/>
      <c r="F267" s="20" t="s">
        <v>105</v>
      </c>
      <c r="G267" s="20" t="s">
        <v>168</v>
      </c>
      <c r="H267" s="21">
        <v>36197916.666666664</v>
      </c>
      <c r="I267" s="21">
        <v>36080143.540669858</v>
      </c>
      <c r="J267" s="21">
        <v>36197916.666666664</v>
      </c>
      <c r="K267" s="22">
        <v>0.12700600247362739</v>
      </c>
      <c r="L267" s="22">
        <v>0.70281461585809413</v>
      </c>
      <c r="M267" s="10"/>
      <c r="N267" s="10"/>
      <c r="O267" s="10"/>
      <c r="P267" s="10"/>
      <c r="Q267" s="10"/>
      <c r="R267" s="10"/>
      <c r="S267" s="10"/>
      <c r="T267" s="10"/>
    </row>
    <row r="268" spans="1:20" ht="12.75" customHeight="1">
      <c r="A268" s="13">
        <v>88</v>
      </c>
      <c r="B268" s="10" t="s">
        <v>237</v>
      </c>
      <c r="C268" s="16" t="s">
        <v>28</v>
      </c>
      <c r="D268" s="34"/>
      <c r="E268" s="20"/>
      <c r="F268" s="20" t="s">
        <v>238</v>
      </c>
      <c r="G268" s="20" t="s">
        <v>168</v>
      </c>
      <c r="H268" s="21">
        <v>33784722.222222224</v>
      </c>
      <c r="I268" s="21">
        <v>34830254.041570418</v>
      </c>
      <c r="J268" s="21">
        <v>34830254.041570418</v>
      </c>
      <c r="K268" s="22">
        <v>0.12220734612150598</v>
      </c>
      <c r="L268" s="22">
        <v>0.67626023452913664</v>
      </c>
      <c r="M268" s="10"/>
      <c r="N268" s="10"/>
      <c r="O268" s="10"/>
      <c r="P268" s="10"/>
      <c r="Q268" s="10"/>
      <c r="R268" s="10"/>
      <c r="S268" s="10"/>
      <c r="T268" s="10"/>
    </row>
    <row r="269" spans="1:20" ht="12.75" customHeight="1">
      <c r="A269" s="13">
        <v>58</v>
      </c>
      <c r="B269" s="10" t="s">
        <v>184</v>
      </c>
      <c r="C269" s="24" t="s">
        <v>40</v>
      </c>
      <c r="D269" s="26"/>
      <c r="E269" s="20"/>
      <c r="F269" s="20" t="s">
        <v>62</v>
      </c>
      <c r="G269" s="20" t="s">
        <v>42</v>
      </c>
      <c r="H269" s="21">
        <v>32062500</v>
      </c>
      <c r="I269" s="21">
        <v>46789146.57491722</v>
      </c>
      <c r="J269" s="21">
        <v>46789146.57491722</v>
      </c>
      <c r="K269" s="22">
        <v>0.16416697459014498</v>
      </c>
      <c r="L269" s="22">
        <v>1</v>
      </c>
      <c r="M269" s="10"/>
      <c r="N269" s="10"/>
      <c r="O269" s="10"/>
      <c r="P269" s="10"/>
      <c r="Q269" s="10"/>
      <c r="R269" s="10"/>
      <c r="S269" s="10"/>
      <c r="T269" s="10"/>
    </row>
    <row r="270" spans="1:20" ht="12.75" customHeight="1">
      <c r="A270" s="13">
        <v>58</v>
      </c>
      <c r="B270" s="10" t="s">
        <v>184</v>
      </c>
      <c r="C270" s="24" t="s">
        <v>40</v>
      </c>
      <c r="D270" s="26"/>
      <c r="E270" s="20"/>
      <c r="F270" s="20" t="s">
        <v>62</v>
      </c>
      <c r="G270" s="20" t="s">
        <v>93</v>
      </c>
      <c r="H270" s="21">
        <v>32062500</v>
      </c>
      <c r="I270" s="21">
        <v>43663436.10801781</v>
      </c>
      <c r="J270" s="21">
        <v>43663436.10801781</v>
      </c>
      <c r="K270" s="22">
        <v>0.15319993483074254</v>
      </c>
      <c r="L270" s="22">
        <v>0.93319582220003461</v>
      </c>
      <c r="M270" s="10"/>
      <c r="N270" s="10"/>
      <c r="O270" s="10"/>
      <c r="P270" s="10"/>
      <c r="Q270" s="10"/>
      <c r="R270" s="10"/>
      <c r="S270" s="10"/>
      <c r="T270" s="10"/>
    </row>
    <row r="271" spans="1:20" ht="12.75" customHeight="1">
      <c r="A271" s="13">
        <v>58</v>
      </c>
      <c r="B271" s="10" t="s">
        <v>184</v>
      </c>
      <c r="C271" s="24" t="s">
        <v>40</v>
      </c>
      <c r="D271" s="26"/>
      <c r="E271" s="20"/>
      <c r="F271" s="20" t="s">
        <v>43</v>
      </c>
      <c r="G271" s="20" t="s">
        <v>42</v>
      </c>
      <c r="H271" s="21">
        <v>31808035.714285713</v>
      </c>
      <c r="I271" s="21">
        <v>43592132.381134965</v>
      </c>
      <c r="J271" s="21">
        <v>43592132.381134965</v>
      </c>
      <c r="K271" s="22">
        <v>0.15294975465058866</v>
      </c>
      <c r="L271" s="22">
        <v>0.93167188487476893</v>
      </c>
      <c r="M271" s="10"/>
      <c r="N271" s="10"/>
      <c r="O271" s="10"/>
      <c r="P271" s="10"/>
      <c r="Q271" s="10"/>
      <c r="R271" s="10"/>
      <c r="S271" s="10"/>
      <c r="T271" s="10"/>
    </row>
    <row r="272" spans="1:20" ht="12.75" customHeight="1">
      <c r="A272" s="13">
        <v>58</v>
      </c>
      <c r="B272" s="10" t="s">
        <v>184</v>
      </c>
      <c r="C272" s="24" t="s">
        <v>40</v>
      </c>
      <c r="D272" s="26"/>
      <c r="E272" s="20"/>
      <c r="F272" s="20" t="s">
        <v>43</v>
      </c>
      <c r="G272" s="20" t="s">
        <v>93</v>
      </c>
      <c r="H272" s="21">
        <v>31808035.714285713</v>
      </c>
      <c r="I272" s="21">
        <v>40607791.850220256</v>
      </c>
      <c r="J272" s="21">
        <v>40607791.850220256</v>
      </c>
      <c r="K272" s="22">
        <v>0.14247873322850405</v>
      </c>
      <c r="L272" s="22">
        <v>0.86788913290393987</v>
      </c>
      <c r="M272" s="10"/>
      <c r="N272" s="10"/>
      <c r="O272" s="10"/>
      <c r="P272" s="10"/>
      <c r="Q272" s="10"/>
      <c r="R272" s="10"/>
      <c r="S272" s="10"/>
      <c r="T272" s="10"/>
    </row>
    <row r="273" spans="1:20" ht="12.75" customHeight="1">
      <c r="A273" s="13">
        <v>58</v>
      </c>
      <c r="B273" s="10" t="s">
        <v>184</v>
      </c>
      <c r="C273" s="24" t="s">
        <v>40</v>
      </c>
      <c r="D273" s="26"/>
      <c r="E273" s="20"/>
      <c r="F273" s="20" t="s">
        <v>62</v>
      </c>
      <c r="G273" s="20" t="s">
        <v>185</v>
      </c>
      <c r="H273" s="21">
        <v>32062500</v>
      </c>
      <c r="I273" s="21">
        <v>30409763.003355704</v>
      </c>
      <c r="J273" s="21">
        <v>32062500</v>
      </c>
      <c r="K273" s="22">
        <v>0.11249625197520148</v>
      </c>
      <c r="L273" s="22">
        <v>0.68525507189285007</v>
      </c>
      <c r="M273" s="10"/>
      <c r="N273" s="10"/>
      <c r="O273" s="10"/>
      <c r="P273" s="10"/>
      <c r="Q273" s="10"/>
      <c r="R273" s="10"/>
      <c r="S273" s="10"/>
      <c r="T273" s="10"/>
    </row>
    <row r="274" spans="1:20" ht="12.75" customHeight="1">
      <c r="A274" s="13">
        <v>58</v>
      </c>
      <c r="B274" s="10" t="s">
        <v>184</v>
      </c>
      <c r="C274" s="24" t="s">
        <v>40</v>
      </c>
      <c r="D274" s="26"/>
      <c r="E274" s="20"/>
      <c r="F274" s="20" t="s">
        <v>43</v>
      </c>
      <c r="G274" s="20" t="s">
        <v>185</v>
      </c>
      <c r="H274" s="21">
        <v>31808035.714285713</v>
      </c>
      <c r="I274" s="21">
        <v>30509299.307958473</v>
      </c>
      <c r="J274" s="21">
        <v>31808035.714285713</v>
      </c>
      <c r="K274" s="22">
        <v>0.11160342457857289</v>
      </c>
      <c r="L274" s="22">
        <v>0.67981653957624011</v>
      </c>
      <c r="M274" s="10"/>
      <c r="N274" s="10"/>
      <c r="O274" s="10"/>
      <c r="P274" s="10"/>
      <c r="Q274" s="10"/>
      <c r="R274" s="10"/>
      <c r="S274" s="10"/>
      <c r="T274" s="10"/>
    </row>
    <row r="275" spans="1:20" ht="12.75" customHeight="1">
      <c r="A275" s="13">
        <v>130</v>
      </c>
      <c r="B275" s="10" t="s">
        <v>293</v>
      </c>
      <c r="C275" s="28" t="s">
        <v>54</v>
      </c>
      <c r="D275" s="27" t="s">
        <v>49</v>
      </c>
      <c r="E275" s="20">
        <v>1</v>
      </c>
      <c r="F275" s="20" t="s">
        <v>278</v>
      </c>
      <c r="G275" s="20" t="s">
        <v>61</v>
      </c>
      <c r="H275" s="21">
        <v>107445420</v>
      </c>
      <c r="I275" s="21">
        <v>162683538.30199113</v>
      </c>
      <c r="J275" s="21">
        <v>162683538.30199113</v>
      </c>
      <c r="K275" s="22">
        <v>0.57080041534621873</v>
      </c>
      <c r="L275" s="22">
        <v>1</v>
      </c>
      <c r="M275" s="10"/>
      <c r="N275" s="10"/>
      <c r="O275" s="10"/>
      <c r="P275" s="10"/>
      <c r="Q275" s="10"/>
      <c r="R275" s="10"/>
      <c r="S275" s="10"/>
      <c r="T275" s="10"/>
    </row>
    <row r="276" spans="1:20" ht="12.75" customHeight="1">
      <c r="A276" s="13">
        <v>130</v>
      </c>
      <c r="B276" s="10" t="s">
        <v>293</v>
      </c>
      <c r="C276" s="28" t="s">
        <v>54</v>
      </c>
      <c r="D276" s="27" t="s">
        <v>49</v>
      </c>
      <c r="E276" s="20">
        <v>1</v>
      </c>
      <c r="F276" s="20" t="s">
        <v>62</v>
      </c>
      <c r="G276" s="20" t="s">
        <v>61</v>
      </c>
      <c r="H276" s="21">
        <v>107445420</v>
      </c>
      <c r="I276" s="21">
        <v>162683538.30199113</v>
      </c>
      <c r="J276" s="21">
        <v>162683538.30199113</v>
      </c>
      <c r="K276" s="22">
        <v>0.57080041534621873</v>
      </c>
      <c r="L276" s="22">
        <v>1</v>
      </c>
      <c r="M276" s="10"/>
      <c r="N276" s="10"/>
      <c r="O276" s="10"/>
      <c r="P276" s="10"/>
      <c r="Q276" s="10"/>
      <c r="R276" s="10"/>
      <c r="S276" s="10"/>
      <c r="T276" s="10"/>
    </row>
    <row r="277" spans="1:20" ht="12.75" customHeight="1">
      <c r="A277" s="13">
        <v>130</v>
      </c>
      <c r="B277" s="10" t="s">
        <v>293</v>
      </c>
      <c r="C277" s="28" t="s">
        <v>54</v>
      </c>
      <c r="D277" s="27" t="s">
        <v>49</v>
      </c>
      <c r="E277" s="20">
        <v>1</v>
      </c>
      <c r="F277" s="20" t="s">
        <v>278</v>
      </c>
      <c r="G277" s="20" t="s">
        <v>276</v>
      </c>
      <c r="H277" s="21">
        <v>107445420</v>
      </c>
      <c r="I277" s="21">
        <v>136692370.10707167</v>
      </c>
      <c r="J277" s="21">
        <v>136692370.10707167</v>
      </c>
      <c r="K277" s="22">
        <v>0.47960637226207042</v>
      </c>
      <c r="L277" s="22">
        <v>0.84023479900792553</v>
      </c>
      <c r="M277" s="10"/>
      <c r="N277" s="10"/>
      <c r="O277" s="10"/>
      <c r="P277" s="10"/>
      <c r="Q277" s="10"/>
      <c r="R277" s="10"/>
      <c r="S277" s="10"/>
      <c r="T277" s="10"/>
    </row>
    <row r="278" spans="1:20" ht="12.75" customHeight="1">
      <c r="A278" s="13">
        <v>130</v>
      </c>
      <c r="B278" s="10" t="s">
        <v>293</v>
      </c>
      <c r="C278" s="28" t="s">
        <v>54</v>
      </c>
      <c r="D278" s="27" t="s">
        <v>49</v>
      </c>
      <c r="E278" s="20">
        <v>1</v>
      </c>
      <c r="F278" s="20" t="s">
        <v>62</v>
      </c>
      <c r="G278" s="20" t="s">
        <v>276</v>
      </c>
      <c r="H278" s="21">
        <v>107445420</v>
      </c>
      <c r="I278" s="21">
        <v>136692370.10707167</v>
      </c>
      <c r="J278" s="21">
        <v>136692370.10707167</v>
      </c>
      <c r="K278" s="22">
        <v>0.47960637226207042</v>
      </c>
      <c r="L278" s="22">
        <v>0.84023479900792553</v>
      </c>
      <c r="M278" s="10"/>
      <c r="N278" s="10"/>
      <c r="O278" s="10"/>
      <c r="P278" s="10"/>
      <c r="Q278" s="10"/>
      <c r="R278" s="10"/>
      <c r="S278" s="10"/>
      <c r="T278" s="10"/>
    </row>
    <row r="279" spans="1:20" ht="12.75" customHeight="1">
      <c r="A279" s="13">
        <v>130</v>
      </c>
      <c r="B279" s="10" t="s">
        <v>293</v>
      </c>
      <c r="C279" s="28" t="s">
        <v>54</v>
      </c>
      <c r="D279" s="27" t="s">
        <v>49</v>
      </c>
      <c r="E279" s="20">
        <v>1</v>
      </c>
      <c r="F279" s="20" t="s">
        <v>278</v>
      </c>
      <c r="G279" s="20" t="s">
        <v>85</v>
      </c>
      <c r="H279" s="21">
        <v>107445420</v>
      </c>
      <c r="I279" s="21">
        <v>92752227.833044976</v>
      </c>
      <c r="J279" s="21">
        <v>107445420</v>
      </c>
      <c r="K279" s="22">
        <v>0.37698891358756659</v>
      </c>
      <c r="L279" s="22">
        <v>0.66045662100456626</v>
      </c>
      <c r="M279" s="10"/>
      <c r="N279" s="10"/>
      <c r="O279" s="10"/>
      <c r="P279" s="10"/>
      <c r="Q279" s="10"/>
      <c r="R279" s="10"/>
      <c r="S279" s="10"/>
      <c r="T279" s="10"/>
    </row>
    <row r="280" spans="1:20" ht="12.75" customHeight="1">
      <c r="A280" s="13">
        <v>130</v>
      </c>
      <c r="B280" s="10" t="s">
        <v>293</v>
      </c>
      <c r="C280" s="28" t="s">
        <v>54</v>
      </c>
      <c r="D280" s="27" t="s">
        <v>49</v>
      </c>
      <c r="E280" s="20">
        <v>1</v>
      </c>
      <c r="F280" s="20" t="s">
        <v>62</v>
      </c>
      <c r="G280" s="20" t="s">
        <v>85</v>
      </c>
      <c r="H280" s="21">
        <v>107445420</v>
      </c>
      <c r="I280" s="21">
        <v>92752227.833044976</v>
      </c>
      <c r="J280" s="21">
        <v>107445420</v>
      </c>
      <c r="K280" s="22">
        <v>0.37698891358756659</v>
      </c>
      <c r="L280" s="22">
        <v>0.66045662100456626</v>
      </c>
      <c r="M280" s="10"/>
      <c r="N280" s="10"/>
      <c r="O280" s="10"/>
      <c r="P280" s="10"/>
      <c r="Q280" s="10"/>
      <c r="R280" s="10"/>
      <c r="S280" s="10"/>
      <c r="T280" s="10"/>
    </row>
    <row r="281" spans="1:20" ht="12.75" customHeight="1">
      <c r="A281" s="13">
        <v>93</v>
      </c>
      <c r="B281" s="10" t="s">
        <v>246</v>
      </c>
      <c r="C281" s="48" t="s">
        <v>244</v>
      </c>
      <c r="D281" s="16" t="s">
        <v>28</v>
      </c>
      <c r="E281" s="18"/>
      <c r="F281" s="20" t="s">
        <v>247</v>
      </c>
      <c r="G281" s="20" t="s">
        <v>30</v>
      </c>
      <c r="H281" s="21">
        <v>37797375</v>
      </c>
      <c r="I281" s="21">
        <v>47841626.1896047</v>
      </c>
      <c r="J281" s="21">
        <v>47841626.1896047</v>
      </c>
      <c r="K281" s="22">
        <v>0.16785976248667972</v>
      </c>
      <c r="L281" s="22">
        <v>1</v>
      </c>
      <c r="M281" s="10"/>
      <c r="N281" s="10"/>
      <c r="O281" s="10"/>
      <c r="P281" s="10"/>
      <c r="Q281" s="10"/>
      <c r="R281" s="10"/>
      <c r="S281" s="10"/>
      <c r="T281" s="10"/>
    </row>
    <row r="282" spans="1:20" ht="12.75" customHeight="1">
      <c r="A282" s="13">
        <v>93</v>
      </c>
      <c r="B282" s="10" t="s">
        <v>246</v>
      </c>
      <c r="C282" s="48" t="s">
        <v>244</v>
      </c>
      <c r="D282" s="16" t="s">
        <v>28</v>
      </c>
      <c r="E282" s="18"/>
      <c r="F282" s="20" t="s">
        <v>245</v>
      </c>
      <c r="G282" s="20" t="s">
        <v>30</v>
      </c>
      <c r="H282" s="21">
        <v>32643187.5</v>
      </c>
      <c r="I282" s="21">
        <v>47296441.00215517</v>
      </c>
      <c r="J282" s="21">
        <v>47296441.00215517</v>
      </c>
      <c r="K282" s="22">
        <v>0.16594689573516411</v>
      </c>
      <c r="L282" s="22">
        <v>0.98860437591964645</v>
      </c>
      <c r="M282" s="10"/>
      <c r="N282" s="10"/>
      <c r="O282" s="10"/>
      <c r="P282" s="10"/>
      <c r="Q282" s="10"/>
      <c r="R282" s="10"/>
      <c r="S282" s="10"/>
      <c r="T282" s="10"/>
    </row>
    <row r="283" spans="1:20" ht="12.75" customHeight="1">
      <c r="A283" s="13">
        <v>93</v>
      </c>
      <c r="B283" s="10" t="s">
        <v>246</v>
      </c>
      <c r="C283" s="48" t="s">
        <v>244</v>
      </c>
      <c r="D283" s="16" t="s">
        <v>28</v>
      </c>
      <c r="E283" s="18"/>
      <c r="F283" s="20" t="s">
        <v>247</v>
      </c>
      <c r="G283" s="20" t="s">
        <v>197</v>
      </c>
      <c r="H283" s="21">
        <v>37797375</v>
      </c>
      <c r="I283" s="21">
        <v>42676930.255402736</v>
      </c>
      <c r="J283" s="21">
        <v>42676930.255402736</v>
      </c>
      <c r="K283" s="22">
        <v>0.14973862610650718</v>
      </c>
      <c r="L283" s="22">
        <v>0.89204597866858926</v>
      </c>
      <c r="M283" s="10"/>
      <c r="N283" s="10"/>
      <c r="O283" s="10"/>
      <c r="P283" s="10"/>
      <c r="Q283" s="10"/>
      <c r="R283" s="10"/>
      <c r="S283" s="10"/>
      <c r="T283" s="10"/>
    </row>
    <row r="284" spans="1:20" ht="12.75" customHeight="1">
      <c r="A284" s="13">
        <v>93</v>
      </c>
      <c r="B284" s="10" t="s">
        <v>246</v>
      </c>
      <c r="C284" s="48" t="s">
        <v>244</v>
      </c>
      <c r="D284" s="16" t="s">
        <v>28</v>
      </c>
      <c r="E284" s="18"/>
      <c r="F284" s="20" t="s">
        <v>245</v>
      </c>
      <c r="G284" s="20" t="s">
        <v>197</v>
      </c>
      <c r="H284" s="21">
        <v>32643187.5</v>
      </c>
      <c r="I284" s="21">
        <v>41223922.464622639</v>
      </c>
      <c r="J284" s="21">
        <v>41223922.464622639</v>
      </c>
      <c r="K284" s="22">
        <v>0.14464052300932109</v>
      </c>
      <c r="L284" s="22">
        <v>0.86167477462503161</v>
      </c>
      <c r="M284" s="10"/>
      <c r="N284" s="10"/>
      <c r="O284" s="10"/>
      <c r="P284" s="10"/>
      <c r="Q284" s="10"/>
      <c r="R284" s="10"/>
      <c r="S284" s="10"/>
      <c r="T284" s="10"/>
    </row>
    <row r="285" spans="1:20" ht="12.75" customHeight="1">
      <c r="A285" s="13">
        <v>93</v>
      </c>
      <c r="B285" s="10" t="s">
        <v>246</v>
      </c>
      <c r="C285" s="48" t="s">
        <v>244</v>
      </c>
      <c r="D285" s="16" t="s">
        <v>28</v>
      </c>
      <c r="E285" s="18"/>
      <c r="F285" s="20" t="s">
        <v>247</v>
      </c>
      <c r="G285" s="20" t="s">
        <v>109</v>
      </c>
      <c r="H285" s="21">
        <v>37797375</v>
      </c>
      <c r="I285" s="21">
        <v>36201762.447346233</v>
      </c>
      <c r="J285" s="21">
        <v>37797375</v>
      </c>
      <c r="K285" s="22">
        <v>0.13261795000393548</v>
      </c>
      <c r="L285" s="22">
        <v>0.79005205320994776</v>
      </c>
      <c r="M285" s="10"/>
      <c r="N285" s="10"/>
      <c r="O285" s="10"/>
      <c r="P285" s="10"/>
      <c r="Q285" s="10"/>
      <c r="R285" s="10"/>
      <c r="S285" s="10"/>
      <c r="T285" s="10"/>
    </row>
    <row r="286" spans="1:20" ht="12.75" customHeight="1">
      <c r="A286" s="13">
        <v>93</v>
      </c>
      <c r="B286" s="10" t="s">
        <v>246</v>
      </c>
      <c r="C286" s="48" t="s">
        <v>244</v>
      </c>
      <c r="D286" s="16" t="s">
        <v>28</v>
      </c>
      <c r="E286" s="18"/>
      <c r="F286" s="20" t="s">
        <v>245</v>
      </c>
      <c r="G286" s="20" t="s">
        <v>109</v>
      </c>
      <c r="H286" s="21">
        <v>32643187.5</v>
      </c>
      <c r="I286" s="21">
        <v>33635540.399999999</v>
      </c>
      <c r="J286" s="21">
        <v>33635540.399999999</v>
      </c>
      <c r="K286" s="22">
        <v>0.11801550809077486</v>
      </c>
      <c r="L286" s="22">
        <v>0.7030601398601396</v>
      </c>
      <c r="M286" s="10"/>
      <c r="N286" s="10"/>
      <c r="O286" s="10"/>
      <c r="P286" s="10"/>
      <c r="Q286" s="10"/>
      <c r="R286" s="10"/>
      <c r="S286" s="10"/>
      <c r="T286" s="10"/>
    </row>
    <row r="287" spans="1:20" ht="12.75" customHeight="1">
      <c r="A287" s="13">
        <v>107</v>
      </c>
      <c r="B287" s="10" t="s">
        <v>266</v>
      </c>
      <c r="C287" s="41" t="s">
        <v>179</v>
      </c>
      <c r="D287" s="42"/>
      <c r="E287" s="20">
        <v>1</v>
      </c>
      <c r="F287" s="20" t="s">
        <v>262</v>
      </c>
      <c r="G287" s="20" t="s">
        <v>119</v>
      </c>
      <c r="H287" s="21">
        <v>51240757.978723407</v>
      </c>
      <c r="I287" s="21">
        <v>65951135.326334998</v>
      </c>
      <c r="J287" s="21">
        <v>65951135.326334998</v>
      </c>
      <c r="K287" s="22">
        <v>0.2313997828529277</v>
      </c>
      <c r="L287" s="22">
        <v>1</v>
      </c>
      <c r="M287" s="10"/>
      <c r="N287" s="10"/>
      <c r="O287" s="10"/>
      <c r="P287" s="10"/>
      <c r="Q287" s="10"/>
      <c r="R287" s="10"/>
      <c r="S287" s="10"/>
      <c r="T287" s="10"/>
    </row>
    <row r="288" spans="1:20" ht="12.75" customHeight="1">
      <c r="A288" s="13">
        <v>107</v>
      </c>
      <c r="B288" s="10" t="s">
        <v>266</v>
      </c>
      <c r="C288" s="41" t="s">
        <v>179</v>
      </c>
      <c r="D288" s="42"/>
      <c r="E288" s="20">
        <v>1</v>
      </c>
      <c r="F288" s="20" t="s">
        <v>262</v>
      </c>
      <c r="G288" s="20" t="s">
        <v>118</v>
      </c>
      <c r="H288" s="21">
        <v>51240757.978723407</v>
      </c>
      <c r="I288" s="21">
        <v>56817450.268817216</v>
      </c>
      <c r="J288" s="21">
        <v>56817450.268817216</v>
      </c>
      <c r="K288" s="22">
        <v>0.1993528328118313</v>
      </c>
      <c r="L288" s="22">
        <v>0.86150829682729357</v>
      </c>
      <c r="M288" s="10"/>
      <c r="N288" s="10"/>
      <c r="O288" s="10"/>
      <c r="P288" s="10"/>
      <c r="Q288" s="10"/>
      <c r="R288" s="10"/>
      <c r="S288" s="10"/>
      <c r="T288" s="10"/>
    </row>
    <row r="289" spans="1:20" ht="12.75" customHeight="1">
      <c r="A289" s="13">
        <v>107</v>
      </c>
      <c r="B289" s="10" t="s">
        <v>266</v>
      </c>
      <c r="C289" s="41" t="s">
        <v>179</v>
      </c>
      <c r="D289" s="42"/>
      <c r="E289" s="20">
        <v>1</v>
      </c>
      <c r="F289" s="20" t="s">
        <v>262</v>
      </c>
      <c r="G289" s="20" t="s">
        <v>47</v>
      </c>
      <c r="H289" s="21">
        <v>51240757.978723407</v>
      </c>
      <c r="I289" s="21">
        <v>53413933.966679141</v>
      </c>
      <c r="J289" s="21">
        <v>53413933.966679141</v>
      </c>
      <c r="K289" s="22">
        <v>0.18741106821059836</v>
      </c>
      <c r="L289" s="22">
        <v>0.80990165980282047</v>
      </c>
      <c r="M289" s="10"/>
      <c r="N289" s="10"/>
      <c r="O289" s="10"/>
      <c r="P289" s="10"/>
      <c r="Q289" s="10"/>
      <c r="R289" s="10"/>
      <c r="S289" s="10"/>
      <c r="T289" s="10"/>
    </row>
    <row r="290" spans="1:20" ht="12.75" customHeight="1">
      <c r="A290" s="13">
        <v>107</v>
      </c>
      <c r="B290" s="10" t="s">
        <v>266</v>
      </c>
      <c r="C290" s="41" t="s">
        <v>179</v>
      </c>
      <c r="D290" s="42"/>
      <c r="E290" s="20">
        <v>1</v>
      </c>
      <c r="F290" s="20" t="s">
        <v>204</v>
      </c>
      <c r="G290" s="20" t="s">
        <v>119</v>
      </c>
      <c r="H290" s="21">
        <v>32110875</v>
      </c>
      <c r="I290" s="21">
        <v>52107980.159622259</v>
      </c>
      <c r="J290" s="21">
        <v>52107980.159622259</v>
      </c>
      <c r="K290" s="22">
        <v>0.18282892681343205</v>
      </c>
      <c r="L290" s="22">
        <v>0.79009982014388436</v>
      </c>
      <c r="M290" s="10"/>
      <c r="N290" s="10"/>
      <c r="O290" s="10"/>
      <c r="P290" s="10"/>
      <c r="Q290" s="10"/>
      <c r="R290" s="10"/>
      <c r="S290" s="10"/>
      <c r="T290" s="10"/>
    </row>
    <row r="291" spans="1:20" ht="12.75" customHeight="1">
      <c r="A291" s="13">
        <v>107</v>
      </c>
      <c r="B291" s="10" t="s">
        <v>266</v>
      </c>
      <c r="C291" s="41" t="s">
        <v>179</v>
      </c>
      <c r="D291" s="42"/>
      <c r="E291" s="20">
        <v>1</v>
      </c>
      <c r="F291" s="20" t="s">
        <v>262</v>
      </c>
      <c r="G291" s="20" t="s">
        <v>194</v>
      </c>
      <c r="H291" s="21">
        <v>51240757.978723407</v>
      </c>
      <c r="I291" s="21">
        <v>51022667.866824806</v>
      </c>
      <c r="J291" s="21">
        <v>51240757.978723407</v>
      </c>
      <c r="K291" s="22">
        <v>0.17978614334424278</v>
      </c>
      <c r="L291" s="22">
        <v>0.77695035460992923</v>
      </c>
      <c r="M291" s="10"/>
      <c r="N291" s="10"/>
      <c r="O291" s="10"/>
      <c r="P291" s="10"/>
      <c r="Q291" s="10"/>
      <c r="R291" s="10"/>
      <c r="S291" s="10"/>
      <c r="T291" s="10"/>
    </row>
    <row r="292" spans="1:20" ht="12.75" customHeight="1">
      <c r="A292" s="13">
        <v>107</v>
      </c>
      <c r="B292" s="10" t="s">
        <v>266</v>
      </c>
      <c r="C292" s="41" t="s">
        <v>179</v>
      </c>
      <c r="D292" s="42"/>
      <c r="E292" s="20">
        <v>1</v>
      </c>
      <c r="F292" s="20" t="s">
        <v>204</v>
      </c>
      <c r="G292" s="20" t="s">
        <v>118</v>
      </c>
      <c r="H292" s="21">
        <v>32110875</v>
      </c>
      <c r="I292" s="21">
        <v>44834051.886792436</v>
      </c>
      <c r="J292" s="21">
        <v>44834051.886792436</v>
      </c>
      <c r="K292" s="22">
        <v>0.15730722177390594</v>
      </c>
      <c r="L292" s="22">
        <v>0.67980712788259945</v>
      </c>
      <c r="M292" s="10"/>
      <c r="N292" s="10"/>
      <c r="O292" s="10"/>
      <c r="P292" s="10"/>
      <c r="Q292" s="10"/>
      <c r="R292" s="10"/>
      <c r="S292" s="10"/>
      <c r="T292" s="10"/>
    </row>
    <row r="293" spans="1:20" ht="12.75" customHeight="1">
      <c r="A293" s="13">
        <v>107</v>
      </c>
      <c r="B293" s="10" t="s">
        <v>266</v>
      </c>
      <c r="C293" s="41" t="s">
        <v>179</v>
      </c>
      <c r="D293" s="42"/>
      <c r="E293" s="20">
        <v>1</v>
      </c>
      <c r="F293" s="20" t="s">
        <v>204</v>
      </c>
      <c r="G293" s="20" t="s">
        <v>47</v>
      </c>
      <c r="H293" s="21">
        <v>32110875</v>
      </c>
      <c r="I293" s="21">
        <v>42181149.408284009</v>
      </c>
      <c r="J293" s="21">
        <v>42181149.408284009</v>
      </c>
      <c r="K293" s="22">
        <v>0.14799910214231388</v>
      </c>
      <c r="L293" s="22">
        <v>0.63958185404339241</v>
      </c>
      <c r="M293" s="10"/>
      <c r="N293" s="10"/>
      <c r="O293" s="10"/>
      <c r="P293" s="10"/>
      <c r="Q293" s="10"/>
      <c r="R293" s="10"/>
      <c r="S293" s="10"/>
      <c r="T293" s="10"/>
    </row>
    <row r="294" spans="1:20" ht="12.75" customHeight="1">
      <c r="A294" s="13">
        <v>107</v>
      </c>
      <c r="B294" s="10" t="s">
        <v>266</v>
      </c>
      <c r="C294" s="41" t="s">
        <v>179</v>
      </c>
      <c r="D294" s="42"/>
      <c r="E294" s="20">
        <v>1</v>
      </c>
      <c r="F294" s="20" t="s">
        <v>204</v>
      </c>
      <c r="G294" s="20" t="s">
        <v>194</v>
      </c>
      <c r="H294" s="21">
        <v>32110875</v>
      </c>
      <c r="I294" s="21">
        <v>40870342.912198372</v>
      </c>
      <c r="J294" s="21">
        <v>40870342.912198372</v>
      </c>
      <c r="K294" s="22">
        <v>0.14339993433336634</v>
      </c>
      <c r="L294" s="22">
        <v>0.61970643431635364</v>
      </c>
      <c r="M294" s="10"/>
      <c r="N294" s="10"/>
      <c r="O294" s="10"/>
      <c r="P294" s="10"/>
      <c r="Q294" s="10"/>
      <c r="R294" s="10"/>
      <c r="S294" s="10"/>
      <c r="T294" s="10"/>
    </row>
    <row r="295" spans="1:20" ht="12.75" customHeight="1">
      <c r="A295" s="13">
        <v>106</v>
      </c>
      <c r="B295" s="10" t="s">
        <v>264</v>
      </c>
      <c r="C295" s="41" t="s">
        <v>179</v>
      </c>
      <c r="D295" s="42"/>
      <c r="E295" s="20">
        <v>1</v>
      </c>
      <c r="F295" s="20" t="s">
        <v>262</v>
      </c>
      <c r="G295" s="20" t="s">
        <v>133</v>
      </c>
      <c r="H295" s="21">
        <v>46613231.382978722</v>
      </c>
      <c r="I295" s="21">
        <v>59661393.682710581</v>
      </c>
      <c r="J295" s="21">
        <v>59661393.682710581</v>
      </c>
      <c r="K295" s="22">
        <v>0.20933124918274942</v>
      </c>
      <c r="L295" s="22">
        <v>1</v>
      </c>
      <c r="M295" s="10"/>
      <c r="N295" s="10"/>
      <c r="O295" s="10"/>
      <c r="P295" s="10"/>
      <c r="Q295" s="10"/>
      <c r="R295" s="10"/>
      <c r="S295" s="10"/>
      <c r="T295" s="10"/>
    </row>
    <row r="296" spans="1:20" ht="12.75" customHeight="1">
      <c r="A296" s="13">
        <v>106</v>
      </c>
      <c r="B296" s="10" t="s">
        <v>264</v>
      </c>
      <c r="C296" s="41" t="s">
        <v>179</v>
      </c>
      <c r="D296" s="42"/>
      <c r="E296" s="20">
        <v>1</v>
      </c>
      <c r="F296" s="20" t="s">
        <v>183</v>
      </c>
      <c r="G296" s="20" t="s">
        <v>133</v>
      </c>
      <c r="H296" s="21">
        <v>36513697.916666664</v>
      </c>
      <c r="I296" s="21">
        <v>56128494.318181828</v>
      </c>
      <c r="J296" s="21">
        <v>56128494.318181828</v>
      </c>
      <c r="K296" s="22">
        <v>0.19693552404855666</v>
      </c>
      <c r="L296" s="22">
        <v>0.94078416298289458</v>
      </c>
      <c r="M296" s="10"/>
      <c r="N296" s="10"/>
      <c r="O296" s="10"/>
      <c r="P296" s="10"/>
      <c r="Q296" s="10"/>
      <c r="R296" s="10"/>
      <c r="S296" s="10"/>
      <c r="T296" s="10"/>
    </row>
    <row r="297" spans="1:20" ht="12.75" customHeight="1">
      <c r="A297" s="13">
        <v>106</v>
      </c>
      <c r="B297" s="10" t="s">
        <v>264</v>
      </c>
      <c r="C297" s="41" t="s">
        <v>179</v>
      </c>
      <c r="D297" s="42"/>
      <c r="E297" s="20">
        <v>1</v>
      </c>
      <c r="F297" s="20" t="s">
        <v>262</v>
      </c>
      <c r="G297" s="20" t="s">
        <v>181</v>
      </c>
      <c r="H297" s="21">
        <v>46613231.382978722</v>
      </c>
      <c r="I297" s="21">
        <v>52368561.445783168</v>
      </c>
      <c r="J297" s="21">
        <v>52368561.445783168</v>
      </c>
      <c r="K297" s="22">
        <v>0.18374321665446067</v>
      </c>
      <c r="L297" s="22">
        <v>0.87776295881199273</v>
      </c>
      <c r="M297" s="10"/>
      <c r="N297" s="10"/>
      <c r="O297" s="10"/>
      <c r="P297" s="10"/>
      <c r="Q297" s="10"/>
      <c r="R297" s="10"/>
      <c r="S297" s="10"/>
      <c r="T297" s="10"/>
    </row>
    <row r="298" spans="1:20" ht="12.75" customHeight="1">
      <c r="A298" s="13">
        <v>106</v>
      </c>
      <c r="B298" s="10" t="s">
        <v>264</v>
      </c>
      <c r="C298" s="41" t="s">
        <v>179</v>
      </c>
      <c r="D298" s="42"/>
      <c r="E298" s="20">
        <v>1</v>
      </c>
      <c r="F298" s="20" t="s">
        <v>262</v>
      </c>
      <c r="G298" s="20" t="s">
        <v>265</v>
      </c>
      <c r="H298" s="21">
        <v>46613231.382978722</v>
      </c>
      <c r="I298" s="21">
        <v>48578621.0297767</v>
      </c>
      <c r="J298" s="21">
        <v>48578621.0297767</v>
      </c>
      <c r="K298" s="22">
        <v>0.17044562314147624</v>
      </c>
      <c r="L298" s="22">
        <v>0.81423879046684788</v>
      </c>
      <c r="M298" s="10"/>
      <c r="N298" s="10"/>
      <c r="O298" s="10"/>
      <c r="P298" s="10"/>
      <c r="Q298" s="10"/>
      <c r="R298" s="10"/>
      <c r="S298" s="10"/>
      <c r="T298" s="10"/>
    </row>
    <row r="299" spans="1:20" ht="12.75" customHeight="1">
      <c r="A299" s="13">
        <v>106</v>
      </c>
      <c r="B299" s="10" t="s">
        <v>264</v>
      </c>
      <c r="C299" s="41" t="s">
        <v>179</v>
      </c>
      <c r="D299" s="42"/>
      <c r="E299" s="20">
        <v>1</v>
      </c>
      <c r="F299" s="20" t="s">
        <v>183</v>
      </c>
      <c r="G299" s="20" t="s">
        <v>181</v>
      </c>
      <c r="H299" s="21">
        <v>36513697.916666664</v>
      </c>
      <c r="I299" s="21">
        <v>48483066.20934958</v>
      </c>
      <c r="J299" s="21">
        <v>48483066.20934958</v>
      </c>
      <c r="K299" s="22">
        <v>0.17011035423991788</v>
      </c>
      <c r="L299" s="22">
        <v>0.81263717148799364</v>
      </c>
      <c r="M299" s="10"/>
      <c r="N299" s="10"/>
      <c r="O299" s="10"/>
      <c r="P299" s="10"/>
      <c r="Q299" s="10"/>
      <c r="R299" s="10"/>
      <c r="S299" s="10"/>
      <c r="T299" s="10"/>
    </row>
    <row r="300" spans="1:20" ht="12.75" customHeight="1">
      <c r="A300" s="13">
        <v>106</v>
      </c>
      <c r="B300" s="10" t="s">
        <v>264</v>
      </c>
      <c r="C300" s="41" t="s">
        <v>179</v>
      </c>
      <c r="D300" s="42"/>
      <c r="E300" s="20">
        <v>1</v>
      </c>
      <c r="F300" s="20" t="s">
        <v>183</v>
      </c>
      <c r="G300" s="20" t="s">
        <v>265</v>
      </c>
      <c r="H300" s="21">
        <v>36513697.916666664</v>
      </c>
      <c r="I300" s="21">
        <v>43845943.518518493</v>
      </c>
      <c r="J300" s="21">
        <v>43845943.518518493</v>
      </c>
      <c r="K300" s="22">
        <v>0.15384029037503966</v>
      </c>
      <c r="L300" s="22">
        <v>0.73491316263409234</v>
      </c>
      <c r="M300" s="10"/>
      <c r="N300" s="10"/>
      <c r="O300" s="10"/>
      <c r="P300" s="10"/>
      <c r="Q300" s="10"/>
      <c r="R300" s="10"/>
      <c r="S300" s="10"/>
      <c r="T300" s="10"/>
    </row>
    <row r="301" spans="1:20" ht="12.75" customHeight="1">
      <c r="A301" s="13">
        <v>116</v>
      </c>
      <c r="B301" s="10" t="s">
        <v>275</v>
      </c>
      <c r="C301" s="28" t="s">
        <v>54</v>
      </c>
      <c r="D301" s="29"/>
      <c r="E301" s="20"/>
      <c r="F301" s="20" t="s">
        <v>60</v>
      </c>
      <c r="G301" s="20" t="s">
        <v>276</v>
      </c>
      <c r="H301" s="21">
        <v>17724375</v>
      </c>
      <c r="I301" s="21">
        <v>19804576.381972108</v>
      </c>
      <c r="J301" s="21">
        <v>19804576.381972108</v>
      </c>
      <c r="K301" s="22">
        <v>6.9487426586462647E-2</v>
      </c>
      <c r="L301" s="22">
        <v>1</v>
      </c>
      <c r="M301" s="10"/>
      <c r="N301" s="10"/>
      <c r="O301" s="10"/>
      <c r="P301" s="10"/>
      <c r="Q301" s="10"/>
      <c r="R301" s="10"/>
      <c r="S301" s="10"/>
      <c r="T301" s="10"/>
    </row>
    <row r="302" spans="1:20" ht="12.75" customHeight="1">
      <c r="A302" s="13">
        <v>116</v>
      </c>
      <c r="B302" s="10" t="s">
        <v>275</v>
      </c>
      <c r="C302" s="28" t="s">
        <v>54</v>
      </c>
      <c r="D302" s="29"/>
      <c r="E302" s="20"/>
      <c r="F302" s="20" t="s">
        <v>55</v>
      </c>
      <c r="G302" s="20" t="s">
        <v>276</v>
      </c>
      <c r="H302" s="21">
        <v>16054687.5</v>
      </c>
      <c r="I302" s="21">
        <v>18606991.234756101</v>
      </c>
      <c r="J302" s="21">
        <v>18606991.234756101</v>
      </c>
      <c r="K302" s="22">
        <v>6.5285513432997669E-2</v>
      </c>
      <c r="L302" s="22">
        <v>0.93952987813937006</v>
      </c>
      <c r="M302" s="10"/>
      <c r="N302" s="10"/>
      <c r="O302" s="10"/>
      <c r="P302" s="10"/>
      <c r="Q302" s="10"/>
      <c r="R302" s="10"/>
      <c r="S302" s="10"/>
      <c r="T302" s="10"/>
    </row>
    <row r="303" spans="1:20" ht="12.75" customHeight="1">
      <c r="A303" s="13">
        <v>116</v>
      </c>
      <c r="B303" s="10" t="s">
        <v>275</v>
      </c>
      <c r="C303" s="28" t="s">
        <v>54</v>
      </c>
      <c r="D303" s="29"/>
      <c r="E303" s="20"/>
      <c r="F303" s="20" t="s">
        <v>60</v>
      </c>
      <c r="G303" s="20" t="s">
        <v>65</v>
      </c>
      <c r="H303" s="21">
        <v>17724375</v>
      </c>
      <c r="I303" s="21">
        <v>18290907.534246575</v>
      </c>
      <c r="J303" s="21">
        <v>18290907.534246575</v>
      </c>
      <c r="K303" s="22">
        <v>6.417648476655638E-2</v>
      </c>
      <c r="L303" s="22">
        <v>0.92356974375359979</v>
      </c>
      <c r="M303" s="10"/>
      <c r="N303" s="10"/>
      <c r="O303" s="10"/>
      <c r="P303" s="10"/>
      <c r="Q303" s="10"/>
      <c r="R303" s="10"/>
      <c r="S303" s="10"/>
      <c r="T303" s="10"/>
    </row>
    <row r="304" spans="1:20" ht="12.75" customHeight="1">
      <c r="A304" s="13">
        <v>116</v>
      </c>
      <c r="B304" s="10" t="s">
        <v>275</v>
      </c>
      <c r="C304" s="28" t="s">
        <v>54</v>
      </c>
      <c r="D304" s="29"/>
      <c r="E304" s="20"/>
      <c r="F304" s="20" t="s">
        <v>60</v>
      </c>
      <c r="G304" s="20" t="s">
        <v>189</v>
      </c>
      <c r="H304" s="21">
        <v>17724375</v>
      </c>
      <c r="I304" s="21">
        <v>16447733.660442077</v>
      </c>
      <c r="J304" s="21">
        <v>17724375</v>
      </c>
      <c r="K304" s="22">
        <v>6.2188717539273665E-2</v>
      </c>
      <c r="L304" s="22">
        <v>0.89496360124795737</v>
      </c>
      <c r="M304" s="10"/>
      <c r="N304" s="10"/>
      <c r="O304" s="10"/>
      <c r="P304" s="10"/>
      <c r="Q304" s="10"/>
      <c r="R304" s="10"/>
      <c r="S304" s="10"/>
      <c r="T304" s="10"/>
    </row>
    <row r="305" spans="1:20" ht="12.75" customHeight="1">
      <c r="A305" s="13">
        <v>116</v>
      </c>
      <c r="B305" s="10" t="s">
        <v>275</v>
      </c>
      <c r="C305" s="28" t="s">
        <v>54</v>
      </c>
      <c r="D305" s="29"/>
      <c r="E305" s="20"/>
      <c r="F305" s="20" t="s">
        <v>55</v>
      </c>
      <c r="G305" s="20" t="s">
        <v>65</v>
      </c>
      <c r="H305" s="21">
        <v>16054687.5</v>
      </c>
      <c r="I305" s="21">
        <v>17504609.104671266</v>
      </c>
      <c r="J305" s="21">
        <v>17504609.104671266</v>
      </c>
      <c r="K305" s="22">
        <v>6.1417634824686311E-2</v>
      </c>
      <c r="L305" s="22">
        <v>0.88386687839511291</v>
      </c>
      <c r="M305" s="10"/>
      <c r="N305" s="10"/>
      <c r="O305" s="10"/>
      <c r="P305" s="10"/>
      <c r="Q305" s="10"/>
      <c r="R305" s="10"/>
      <c r="S305" s="10"/>
      <c r="T305" s="10"/>
    </row>
    <row r="306" spans="1:20" ht="12.75" customHeight="1">
      <c r="A306" s="13">
        <v>116</v>
      </c>
      <c r="B306" s="10" t="s">
        <v>275</v>
      </c>
      <c r="C306" s="28" t="s">
        <v>54</v>
      </c>
      <c r="D306" s="29"/>
      <c r="E306" s="20"/>
      <c r="F306" s="20" t="s">
        <v>55</v>
      </c>
      <c r="G306" s="20" t="s">
        <v>189</v>
      </c>
      <c r="H306" s="21">
        <v>16054687.5</v>
      </c>
      <c r="I306" s="21">
        <v>15835479.266826926</v>
      </c>
      <c r="J306" s="21">
        <v>16054687.5</v>
      </c>
      <c r="K306" s="22">
        <v>5.6330360089921795E-2</v>
      </c>
      <c r="L306" s="22">
        <v>0.81065543591300482</v>
      </c>
      <c r="M306" s="10"/>
      <c r="N306" s="10"/>
      <c r="O306" s="10"/>
      <c r="P306" s="10"/>
      <c r="Q306" s="10"/>
      <c r="R306" s="10"/>
      <c r="S306" s="10"/>
      <c r="T306" s="10"/>
    </row>
    <row r="307" spans="1:20" ht="12.75" customHeight="1">
      <c r="A307" s="13">
        <v>97</v>
      </c>
      <c r="B307" s="10" t="s">
        <v>252</v>
      </c>
      <c r="C307" s="43" t="s">
        <v>73</v>
      </c>
      <c r="D307" s="44"/>
      <c r="E307" s="20">
        <v>1</v>
      </c>
      <c r="F307" s="20" t="s">
        <v>144</v>
      </c>
      <c r="G307" s="20" t="s">
        <v>73</v>
      </c>
      <c r="H307" s="21">
        <v>98702785.714285716</v>
      </c>
      <c r="I307" s="21">
        <v>123086708.70535728</v>
      </c>
      <c r="J307" s="21">
        <v>123086708.70535728</v>
      </c>
      <c r="K307" s="22">
        <v>0.43186879991629157</v>
      </c>
      <c r="L307" s="22">
        <v>1</v>
      </c>
      <c r="M307" s="10"/>
      <c r="N307" s="10"/>
      <c r="O307" s="10"/>
      <c r="P307" s="10"/>
      <c r="Q307" s="10"/>
      <c r="R307" s="10"/>
      <c r="S307" s="10"/>
      <c r="T307" s="10"/>
    </row>
    <row r="308" spans="1:20" ht="12.75" customHeight="1">
      <c r="A308" s="13">
        <v>97</v>
      </c>
      <c r="B308" s="10" t="s">
        <v>252</v>
      </c>
      <c r="C308" s="43" t="s">
        <v>73</v>
      </c>
      <c r="D308" s="44"/>
      <c r="E308" s="20">
        <v>1</v>
      </c>
      <c r="F308" s="20" t="s">
        <v>75</v>
      </c>
      <c r="G308" s="20" t="s">
        <v>73</v>
      </c>
      <c r="H308" s="21">
        <v>85792984.271523178</v>
      </c>
      <c r="I308" s="21">
        <v>115899939.01209681</v>
      </c>
      <c r="J308" s="21">
        <v>115899939.01209681</v>
      </c>
      <c r="K308" s="22">
        <v>0.40665290426558526</v>
      </c>
      <c r="L308" s="22">
        <v>0.94161213855783543</v>
      </c>
      <c r="M308" s="10"/>
      <c r="N308" s="10"/>
      <c r="O308" s="10"/>
      <c r="P308" s="10"/>
      <c r="Q308" s="10"/>
      <c r="R308" s="10"/>
      <c r="S308" s="10"/>
      <c r="T308" s="10"/>
    </row>
    <row r="309" spans="1:20" ht="12.75" customHeight="1">
      <c r="A309" s="13">
        <v>97</v>
      </c>
      <c r="B309" s="10" t="s">
        <v>252</v>
      </c>
      <c r="C309" s="43" t="s">
        <v>73</v>
      </c>
      <c r="D309" s="44"/>
      <c r="E309" s="20">
        <v>1</v>
      </c>
      <c r="F309" s="20" t="s">
        <v>144</v>
      </c>
      <c r="G309" s="20" t="s">
        <v>196</v>
      </c>
      <c r="H309" s="21">
        <v>98702785.714285716</v>
      </c>
      <c r="I309" s="21">
        <v>112076636.45038167</v>
      </c>
      <c r="J309" s="21">
        <v>112076636.45038167</v>
      </c>
      <c r="K309" s="22">
        <v>0.39323825449216959</v>
      </c>
      <c r="L309" s="22">
        <v>0.91055027491773033</v>
      </c>
      <c r="M309" s="10"/>
      <c r="N309" s="10"/>
      <c r="O309" s="10"/>
      <c r="P309" s="10"/>
      <c r="Q309" s="10"/>
      <c r="R309" s="10"/>
      <c r="S309" s="10"/>
      <c r="T309" s="10"/>
    </row>
    <row r="310" spans="1:20" ht="12.75" customHeight="1">
      <c r="A310" s="13">
        <v>97</v>
      </c>
      <c r="B310" s="10" t="s">
        <v>252</v>
      </c>
      <c r="C310" s="43" t="s">
        <v>73</v>
      </c>
      <c r="D310" s="44"/>
      <c r="E310" s="20">
        <v>1</v>
      </c>
      <c r="F310" s="20" t="s">
        <v>75</v>
      </c>
      <c r="G310" s="20" t="s">
        <v>196</v>
      </c>
      <c r="H310" s="21">
        <v>85792984.271523178</v>
      </c>
      <c r="I310" s="21">
        <v>105356747.90311532</v>
      </c>
      <c r="J310" s="21">
        <v>105356747.90311532</v>
      </c>
      <c r="K310" s="22">
        <v>0.36966048372387184</v>
      </c>
      <c r="L310" s="22">
        <v>0.85595552120348251</v>
      </c>
      <c r="M310" s="10"/>
      <c r="N310" s="10"/>
      <c r="O310" s="10"/>
      <c r="P310" s="10"/>
      <c r="Q310" s="10"/>
      <c r="R310" s="10"/>
      <c r="S310" s="10"/>
      <c r="T310" s="10"/>
    </row>
    <row r="311" spans="1:20" ht="12.75" customHeight="1">
      <c r="A311" s="13">
        <v>97</v>
      </c>
      <c r="B311" s="10" t="s">
        <v>252</v>
      </c>
      <c r="C311" s="43" t="s">
        <v>73</v>
      </c>
      <c r="D311" s="44"/>
      <c r="E311" s="20">
        <v>1</v>
      </c>
      <c r="F311" s="20" t="s">
        <v>144</v>
      </c>
      <c r="G311" s="20" t="s">
        <v>197</v>
      </c>
      <c r="H311" s="21">
        <v>98702785.714285716</v>
      </c>
      <c r="I311" s="21">
        <v>100821406.1147186</v>
      </c>
      <c r="J311" s="21">
        <v>100821406.1147186</v>
      </c>
      <c r="K311" s="22">
        <v>0.35374753393451863</v>
      </c>
      <c r="L311" s="22">
        <v>0.81910879879047738</v>
      </c>
      <c r="M311" s="10"/>
      <c r="N311" s="10"/>
      <c r="O311" s="10"/>
      <c r="P311" s="10"/>
      <c r="Q311" s="10"/>
      <c r="R311" s="10"/>
      <c r="S311" s="10"/>
      <c r="T311" s="10"/>
    </row>
    <row r="312" spans="1:20" ht="12.75" customHeight="1">
      <c r="A312" s="13">
        <v>97</v>
      </c>
      <c r="B312" s="10" t="s">
        <v>252</v>
      </c>
      <c r="C312" s="43" t="s">
        <v>73</v>
      </c>
      <c r="D312" s="44"/>
      <c r="E312" s="20">
        <v>1</v>
      </c>
      <c r="F312" s="20" t="s">
        <v>75</v>
      </c>
      <c r="G312" s="20" t="s">
        <v>197</v>
      </c>
      <c r="H312" s="21">
        <v>85792984.271523178</v>
      </c>
      <c r="I312" s="21">
        <v>93993298.305540591</v>
      </c>
      <c r="J312" s="21">
        <v>93993298.305540591</v>
      </c>
      <c r="K312" s="22">
        <v>0.32979005910831571</v>
      </c>
      <c r="L312" s="22">
        <v>0.76363483347775618</v>
      </c>
      <c r="M312" s="10"/>
      <c r="N312" s="10"/>
      <c r="O312" s="10"/>
      <c r="P312" s="10"/>
      <c r="Q312" s="10"/>
      <c r="R312" s="10"/>
      <c r="S312" s="10"/>
      <c r="T312" s="10"/>
    </row>
    <row r="313" spans="1:20" ht="12.75" customHeight="1">
      <c r="A313" s="13">
        <v>2</v>
      </c>
      <c r="B313" s="10" t="s">
        <v>34</v>
      </c>
      <c r="C313" s="15" t="s">
        <v>24</v>
      </c>
      <c r="D313" s="16" t="s">
        <v>28</v>
      </c>
      <c r="E313" s="18"/>
      <c r="F313" s="20" t="s">
        <v>29</v>
      </c>
      <c r="G313" s="20" t="s">
        <v>35</v>
      </c>
      <c r="H313" s="21">
        <v>53761413.461538464</v>
      </c>
      <c r="I313" s="21">
        <v>77693237.201365173</v>
      </c>
      <c r="J313" s="21">
        <v>77693237.201365173</v>
      </c>
      <c r="K313" s="22">
        <v>0.27259876768729435</v>
      </c>
      <c r="L313" s="22">
        <v>1</v>
      </c>
      <c r="M313" s="10"/>
      <c r="N313" s="10"/>
      <c r="O313" s="10"/>
      <c r="P313" s="10"/>
      <c r="Q313" s="10"/>
      <c r="R313" s="10"/>
      <c r="S313" s="10"/>
      <c r="T313" s="10"/>
    </row>
    <row r="314" spans="1:20" ht="12.75" customHeight="1">
      <c r="A314" s="13">
        <v>2</v>
      </c>
      <c r="B314" s="10" t="s">
        <v>34</v>
      </c>
      <c r="C314" s="15" t="s">
        <v>24</v>
      </c>
      <c r="D314" s="16" t="s">
        <v>28</v>
      </c>
      <c r="E314" s="18"/>
      <c r="F314" s="20" t="s">
        <v>29</v>
      </c>
      <c r="G314" s="20" t="s">
        <v>30</v>
      </c>
      <c r="H314" s="21">
        <v>53761413.461538464</v>
      </c>
      <c r="I314" s="21">
        <v>73318850.73039946</v>
      </c>
      <c r="J314" s="21">
        <v>73318850.73039946</v>
      </c>
      <c r="K314" s="22">
        <v>0.25725055458243129</v>
      </c>
      <c r="L314" s="22">
        <v>0.94369668933181161</v>
      </c>
      <c r="M314" s="10"/>
      <c r="N314" s="10"/>
      <c r="O314" s="10"/>
      <c r="P314" s="10"/>
      <c r="Q314" s="10"/>
      <c r="R314" s="10"/>
      <c r="S314" s="10"/>
      <c r="T314" s="10"/>
    </row>
    <row r="315" spans="1:20" ht="12.75" customHeight="1">
      <c r="A315" s="13">
        <v>2</v>
      </c>
      <c r="B315" s="10" t="s">
        <v>34</v>
      </c>
      <c r="C315" s="15" t="s">
        <v>24</v>
      </c>
      <c r="D315" s="16" t="s">
        <v>28</v>
      </c>
      <c r="E315" s="18"/>
      <c r="F315" s="20" t="s">
        <v>36</v>
      </c>
      <c r="G315" s="20" t="s">
        <v>35</v>
      </c>
      <c r="H315" s="21">
        <v>51642737.068965517</v>
      </c>
      <c r="I315" s="21">
        <v>71753195.682451263</v>
      </c>
      <c r="J315" s="21">
        <v>71753195.682451263</v>
      </c>
      <c r="K315" s="22">
        <v>0.25175721111950022</v>
      </c>
      <c r="L315" s="22">
        <v>0.92354493476029942</v>
      </c>
      <c r="M315" s="10"/>
      <c r="N315" s="10"/>
      <c r="O315" s="10"/>
      <c r="P315" s="10"/>
      <c r="Q315" s="10"/>
      <c r="R315" s="10"/>
      <c r="S315" s="10"/>
      <c r="T315" s="10"/>
    </row>
    <row r="316" spans="1:20" ht="12.75" customHeight="1">
      <c r="A316" s="13">
        <v>2</v>
      </c>
      <c r="B316" s="10" t="s">
        <v>34</v>
      </c>
      <c r="C316" s="15" t="s">
        <v>24</v>
      </c>
      <c r="D316" s="16" t="s">
        <v>28</v>
      </c>
      <c r="E316" s="18"/>
      <c r="F316" s="20" t="s">
        <v>29</v>
      </c>
      <c r="G316" s="20" t="s">
        <v>31</v>
      </c>
      <c r="H316" s="21">
        <v>53761413.461538464</v>
      </c>
      <c r="I316" s="21">
        <v>69611391.932270914</v>
      </c>
      <c r="J316" s="21">
        <v>69611391.932270914</v>
      </c>
      <c r="K316" s="22">
        <v>0.24424236061309182</v>
      </c>
      <c r="L316" s="22">
        <v>0.89597749353463352</v>
      </c>
      <c r="M316" s="10"/>
      <c r="N316" s="10"/>
      <c r="O316" s="10"/>
      <c r="P316" s="10"/>
      <c r="Q316" s="10"/>
      <c r="R316" s="10"/>
      <c r="S316" s="10"/>
      <c r="T316" s="10"/>
    </row>
    <row r="317" spans="1:20" ht="12.75" customHeight="1">
      <c r="A317" s="13">
        <v>2</v>
      </c>
      <c r="B317" s="10" t="s">
        <v>34</v>
      </c>
      <c r="C317" s="15" t="s">
        <v>24</v>
      </c>
      <c r="D317" s="16" t="s">
        <v>28</v>
      </c>
      <c r="E317" s="18"/>
      <c r="F317" s="20" t="s">
        <v>36</v>
      </c>
      <c r="G317" s="20" t="s">
        <v>30</v>
      </c>
      <c r="H317" s="21">
        <v>51642737.068965517</v>
      </c>
      <c r="I317" s="21">
        <v>68671892.267357737</v>
      </c>
      <c r="J317" s="21">
        <v>68671892.267357737</v>
      </c>
      <c r="K317" s="22">
        <v>0.24094598038588902</v>
      </c>
      <c r="L317" s="22">
        <v>0.88388506826371604</v>
      </c>
      <c r="M317" s="10"/>
      <c r="N317" s="10"/>
      <c r="O317" s="10"/>
      <c r="P317" s="10"/>
      <c r="Q317" s="10"/>
      <c r="R317" s="10"/>
      <c r="S317" s="10"/>
      <c r="T317" s="10"/>
    </row>
    <row r="318" spans="1:20" ht="12.75" customHeight="1">
      <c r="A318" s="13">
        <v>2</v>
      </c>
      <c r="B318" s="10" t="s">
        <v>34</v>
      </c>
      <c r="C318" s="15" t="s">
        <v>24</v>
      </c>
      <c r="D318" s="16" t="s">
        <v>28</v>
      </c>
      <c r="E318" s="18"/>
      <c r="F318" s="20" t="s">
        <v>36</v>
      </c>
      <c r="G318" s="20" t="s">
        <v>31</v>
      </c>
      <c r="H318" s="21">
        <v>51642737.068965517</v>
      </c>
      <c r="I318" s="21">
        <v>64566997.239747643</v>
      </c>
      <c r="J318" s="21">
        <v>64566997.239747643</v>
      </c>
      <c r="K318" s="22">
        <v>0.22654331978993497</v>
      </c>
      <c r="L318" s="22">
        <v>0.83105041784271427</v>
      </c>
      <c r="M318" s="10"/>
      <c r="N318" s="10"/>
      <c r="O318" s="10"/>
      <c r="P318" s="10"/>
      <c r="Q318" s="10"/>
      <c r="R318" s="10"/>
      <c r="S318" s="10"/>
      <c r="T318" s="10"/>
    </row>
    <row r="319" spans="1:20" ht="12.75" customHeight="1">
      <c r="A319" s="13">
        <v>39</v>
      </c>
      <c r="B319" s="10" t="s">
        <v>152</v>
      </c>
      <c r="C319" s="32" t="s">
        <v>84</v>
      </c>
      <c r="D319" s="39" t="s">
        <v>141</v>
      </c>
      <c r="E319" s="18"/>
      <c r="F319" s="20" t="s">
        <v>142</v>
      </c>
      <c r="G319" s="20" t="s">
        <v>93</v>
      </c>
      <c r="H319" s="21">
        <v>30953368.055555556</v>
      </c>
      <c r="I319" s="21">
        <v>40112038.666930407</v>
      </c>
      <c r="J319" s="21">
        <v>40112038.666930407</v>
      </c>
      <c r="K319" s="22">
        <v>0.14073930632714318</v>
      </c>
      <c r="L319" s="22">
        <v>1</v>
      </c>
      <c r="M319" s="10"/>
      <c r="N319" s="10"/>
      <c r="O319" s="10"/>
      <c r="P319" s="10"/>
      <c r="Q319" s="10"/>
      <c r="R319" s="10"/>
      <c r="S319" s="10"/>
      <c r="T319" s="10"/>
    </row>
    <row r="320" spans="1:20" ht="12.75" customHeight="1">
      <c r="A320" s="13">
        <v>39</v>
      </c>
      <c r="B320" s="10" t="s">
        <v>152</v>
      </c>
      <c r="C320" s="32" t="s">
        <v>84</v>
      </c>
      <c r="D320" s="39" t="s">
        <v>141</v>
      </c>
      <c r="E320" s="18"/>
      <c r="F320" s="20" t="s">
        <v>142</v>
      </c>
      <c r="G320" s="20" t="s">
        <v>153</v>
      </c>
      <c r="H320" s="21">
        <v>30953368.055555556</v>
      </c>
      <c r="I320" s="21">
        <v>37590673.245903842</v>
      </c>
      <c r="J320" s="21">
        <v>37590673.245903842</v>
      </c>
      <c r="K320" s="22">
        <v>0.13189270485422733</v>
      </c>
      <c r="L320" s="22">
        <v>0.93714192783960248</v>
      </c>
      <c r="M320" s="10"/>
      <c r="N320" s="10"/>
      <c r="O320" s="10"/>
      <c r="P320" s="10"/>
      <c r="Q320" s="10"/>
      <c r="R320" s="10"/>
      <c r="S320" s="10"/>
      <c r="T320" s="10"/>
    </row>
    <row r="321" spans="1:20" ht="12.75" customHeight="1">
      <c r="A321" s="13">
        <v>39</v>
      </c>
      <c r="B321" s="10" t="s">
        <v>152</v>
      </c>
      <c r="C321" s="32" t="s">
        <v>84</v>
      </c>
      <c r="D321" s="39" t="s">
        <v>141</v>
      </c>
      <c r="E321" s="18"/>
      <c r="F321" s="20" t="s">
        <v>150</v>
      </c>
      <c r="G321" s="20" t="s">
        <v>93</v>
      </c>
      <c r="H321" s="21">
        <v>22041519.230769232</v>
      </c>
      <c r="I321" s="21">
        <v>31437423.26183432</v>
      </c>
      <c r="J321" s="21">
        <v>31437423.26183432</v>
      </c>
      <c r="K321" s="22">
        <v>0.1103030733322222</v>
      </c>
      <c r="L321" s="22">
        <v>0.78374035094237915</v>
      </c>
      <c r="M321" s="10"/>
      <c r="N321" s="10"/>
      <c r="O321" s="10"/>
      <c r="P321" s="10"/>
      <c r="Q321" s="10"/>
      <c r="R321" s="10"/>
      <c r="S321" s="10"/>
      <c r="T321" s="10"/>
    </row>
    <row r="322" spans="1:20" ht="12.75" customHeight="1">
      <c r="A322" s="13">
        <v>39</v>
      </c>
      <c r="B322" s="10" t="s">
        <v>152</v>
      </c>
      <c r="C322" s="32" t="s">
        <v>84</v>
      </c>
      <c r="D322" s="39" t="s">
        <v>141</v>
      </c>
      <c r="E322" s="18"/>
      <c r="F322" s="20" t="s">
        <v>142</v>
      </c>
      <c r="G322" s="20" t="s">
        <v>145</v>
      </c>
      <c r="H322" s="21">
        <v>30953368.055555556</v>
      </c>
      <c r="I322" s="21">
        <v>20016105.130413398</v>
      </c>
      <c r="J322" s="21">
        <v>30953368.055555556</v>
      </c>
      <c r="K322" s="22">
        <v>0.10860469059676976</v>
      </c>
      <c r="L322" s="22">
        <v>0.77167277167277115</v>
      </c>
      <c r="M322" s="10"/>
      <c r="N322" s="10"/>
      <c r="O322" s="10"/>
      <c r="P322" s="10"/>
      <c r="Q322" s="10"/>
      <c r="R322" s="10"/>
      <c r="S322" s="10"/>
      <c r="T322" s="10"/>
    </row>
    <row r="323" spans="1:20" ht="12.75" customHeight="1">
      <c r="A323" s="13">
        <v>39</v>
      </c>
      <c r="B323" s="10" t="s">
        <v>152</v>
      </c>
      <c r="C323" s="32" t="s">
        <v>84</v>
      </c>
      <c r="D323" s="39" t="s">
        <v>141</v>
      </c>
      <c r="E323" s="18"/>
      <c r="F323" s="20" t="s">
        <v>150</v>
      </c>
      <c r="G323" s="20" t="s">
        <v>153</v>
      </c>
      <c r="H323" s="21">
        <v>22041519.230769232</v>
      </c>
      <c r="I323" s="21">
        <v>30769121.817129631</v>
      </c>
      <c r="J323" s="21">
        <v>30769121.817129631</v>
      </c>
      <c r="K323" s="22">
        <v>0.10795823410512231</v>
      </c>
      <c r="L323" s="22">
        <v>0.7670794813651951</v>
      </c>
      <c r="M323" s="10"/>
      <c r="N323" s="10"/>
      <c r="O323" s="10"/>
      <c r="P323" s="10"/>
      <c r="Q323" s="10"/>
      <c r="R323" s="10"/>
      <c r="S323" s="10"/>
      <c r="T323" s="10"/>
    </row>
    <row r="324" spans="1:20" ht="12.75" customHeight="1">
      <c r="A324" s="13">
        <v>39</v>
      </c>
      <c r="B324" s="10" t="s">
        <v>152</v>
      </c>
      <c r="C324" s="32" t="s">
        <v>84</v>
      </c>
      <c r="D324" s="39" t="s">
        <v>141</v>
      </c>
      <c r="E324" s="18"/>
      <c r="F324" s="20" t="s">
        <v>150</v>
      </c>
      <c r="G324" s="20" t="s">
        <v>145</v>
      </c>
      <c r="H324" s="21">
        <v>22041519.230769232</v>
      </c>
      <c r="I324" s="21">
        <v>17898751.802884616</v>
      </c>
      <c r="J324" s="21">
        <v>22041519.230769232</v>
      </c>
      <c r="K324" s="22">
        <v>7.7336087370007481E-2</v>
      </c>
      <c r="L324" s="22">
        <v>0.54949885279555577</v>
      </c>
      <c r="M324" s="10"/>
      <c r="N324" s="10"/>
      <c r="O324" s="10"/>
      <c r="P324" s="10"/>
      <c r="Q324" s="10"/>
      <c r="R324" s="10"/>
      <c r="S324" s="10"/>
      <c r="T324" s="10"/>
    </row>
    <row r="325" spans="1:20" ht="12.75" customHeight="1">
      <c r="A325" s="13">
        <v>135</v>
      </c>
      <c r="B325" s="10" t="s">
        <v>298</v>
      </c>
      <c r="C325" s="35" t="s">
        <v>111</v>
      </c>
      <c r="D325" s="36"/>
      <c r="E325" s="20">
        <v>1</v>
      </c>
      <c r="F325" s="20" t="s">
        <v>112</v>
      </c>
      <c r="G325" s="20" t="s">
        <v>113</v>
      </c>
      <c r="H325" s="21">
        <v>59092031.25</v>
      </c>
      <c r="I325" s="21">
        <v>98161142.820247948</v>
      </c>
      <c r="J325" s="21">
        <v>98161142.820247948</v>
      </c>
      <c r="K325" s="22">
        <v>0.34441358773895842</v>
      </c>
      <c r="L325" s="22">
        <v>1</v>
      </c>
      <c r="M325" s="10"/>
      <c r="N325" s="10"/>
      <c r="O325" s="10"/>
      <c r="P325" s="10"/>
      <c r="Q325" s="10"/>
      <c r="R325" s="10"/>
      <c r="S325" s="10"/>
      <c r="T325" s="10"/>
    </row>
    <row r="326" spans="1:20" ht="12.75" customHeight="1">
      <c r="A326" s="13">
        <v>135</v>
      </c>
      <c r="B326" s="10" t="s">
        <v>298</v>
      </c>
      <c r="C326" s="35" t="s">
        <v>111</v>
      </c>
      <c r="D326" s="36"/>
      <c r="E326" s="20">
        <v>1</v>
      </c>
      <c r="F326" s="20" t="s">
        <v>112</v>
      </c>
      <c r="G326" s="20" t="s">
        <v>114</v>
      </c>
      <c r="H326" s="21">
        <v>59092031.25</v>
      </c>
      <c r="I326" s="21">
        <v>96333753.270348802</v>
      </c>
      <c r="J326" s="21">
        <v>96333753.270348802</v>
      </c>
      <c r="K326" s="22">
        <v>0.33800190819861359</v>
      </c>
      <c r="L326" s="22">
        <v>0.98138377878051553</v>
      </c>
      <c r="M326" s="10"/>
      <c r="N326" s="10"/>
      <c r="O326" s="10"/>
      <c r="P326" s="10"/>
      <c r="Q326" s="10"/>
      <c r="R326" s="10"/>
      <c r="S326" s="10"/>
      <c r="T326" s="10"/>
    </row>
    <row r="327" spans="1:20" ht="12.75" customHeight="1">
      <c r="A327" s="13">
        <v>135</v>
      </c>
      <c r="B327" s="10" t="s">
        <v>298</v>
      </c>
      <c r="C327" s="35" t="s">
        <v>111</v>
      </c>
      <c r="D327" s="36"/>
      <c r="E327" s="20">
        <v>1</v>
      </c>
      <c r="F327" s="20" t="s">
        <v>112</v>
      </c>
      <c r="G327" s="20" t="s">
        <v>115</v>
      </c>
      <c r="H327" s="21">
        <v>59092031.25</v>
      </c>
      <c r="I327" s="21">
        <v>80531451.633165807</v>
      </c>
      <c r="J327" s="21">
        <v>80531451.633165807</v>
      </c>
      <c r="K327" s="22">
        <v>0.28255708303636246</v>
      </c>
      <c r="L327" s="22">
        <v>0.82040051001274994</v>
      </c>
      <c r="M327" s="10"/>
      <c r="N327" s="10"/>
      <c r="O327" s="10"/>
      <c r="P327" s="10"/>
      <c r="Q327" s="10"/>
      <c r="R327" s="10"/>
      <c r="S327" s="10"/>
      <c r="T327" s="10"/>
    </row>
    <row r="328" spans="1:20" ht="12.75" customHeight="1">
      <c r="A328" s="13">
        <v>124</v>
      </c>
      <c r="B328" s="10" t="s">
        <v>285</v>
      </c>
      <c r="C328" s="47" t="s">
        <v>235</v>
      </c>
      <c r="D328" s="43" t="s">
        <v>73</v>
      </c>
      <c r="E328" s="20">
        <v>1</v>
      </c>
      <c r="F328" s="20" t="s">
        <v>142</v>
      </c>
      <c r="G328" s="20" t="s">
        <v>196</v>
      </c>
      <c r="H328" s="21">
        <v>52372120.370370373</v>
      </c>
      <c r="I328" s="21">
        <v>64887516.782407433</v>
      </c>
      <c r="J328" s="21">
        <v>64887516.782407433</v>
      </c>
      <c r="K328" s="22">
        <v>0.22766791229625954</v>
      </c>
      <c r="L328" s="22">
        <v>1</v>
      </c>
      <c r="M328" s="10"/>
      <c r="N328" s="10"/>
      <c r="O328" s="10"/>
      <c r="P328" s="10"/>
      <c r="Q328" s="10"/>
      <c r="R328" s="10"/>
      <c r="S328" s="10"/>
      <c r="T328" s="10"/>
    </row>
    <row r="329" spans="1:20" ht="12.75" customHeight="1">
      <c r="A329" s="13">
        <v>124</v>
      </c>
      <c r="B329" s="10" t="s">
        <v>285</v>
      </c>
      <c r="C329" s="47" t="s">
        <v>235</v>
      </c>
      <c r="D329" s="43" t="s">
        <v>73</v>
      </c>
      <c r="E329" s="20">
        <v>1</v>
      </c>
      <c r="F329" s="20" t="s">
        <v>236</v>
      </c>
      <c r="G329" s="20" t="s">
        <v>196</v>
      </c>
      <c r="H329" s="21">
        <v>56112986.111111112</v>
      </c>
      <c r="I329" s="21">
        <v>64635076.703922838</v>
      </c>
      <c r="J329" s="21">
        <v>64635076.703922838</v>
      </c>
      <c r="K329" s="22">
        <v>0.22678218714451398</v>
      </c>
      <c r="L329" s="22">
        <v>0.99610957405981304</v>
      </c>
      <c r="M329" s="10"/>
      <c r="N329" s="10"/>
      <c r="O329" s="10"/>
      <c r="P329" s="10"/>
      <c r="Q329" s="10"/>
      <c r="R329" s="10"/>
      <c r="S329" s="10"/>
      <c r="T329" s="10"/>
    </row>
    <row r="330" spans="1:20" ht="12.75" customHeight="1">
      <c r="A330" s="13">
        <v>124</v>
      </c>
      <c r="B330" s="10" t="s">
        <v>285</v>
      </c>
      <c r="C330" s="47" t="s">
        <v>235</v>
      </c>
      <c r="D330" s="43" t="s">
        <v>73</v>
      </c>
      <c r="E330" s="20">
        <v>1</v>
      </c>
      <c r="F330" s="20" t="s">
        <v>236</v>
      </c>
      <c r="G330" s="20" t="s">
        <v>194</v>
      </c>
      <c r="H330" s="21">
        <v>56112986.111111112</v>
      </c>
      <c r="I330" s="21">
        <v>61106253.248218797</v>
      </c>
      <c r="J330" s="21">
        <v>61106253.248218797</v>
      </c>
      <c r="K330" s="22">
        <v>0.21440076296833049</v>
      </c>
      <c r="L330" s="22">
        <v>0.94172587083477621</v>
      </c>
      <c r="M330" s="10"/>
      <c r="N330" s="10"/>
      <c r="O330" s="10"/>
      <c r="P330" s="10"/>
      <c r="Q330" s="10"/>
      <c r="R330" s="10"/>
      <c r="S330" s="10"/>
      <c r="T330" s="10"/>
    </row>
    <row r="331" spans="1:20" ht="12.75" customHeight="1">
      <c r="A331" s="13">
        <v>124</v>
      </c>
      <c r="B331" s="10" t="s">
        <v>285</v>
      </c>
      <c r="C331" s="47" t="s">
        <v>235</v>
      </c>
      <c r="D331" s="43" t="s">
        <v>73</v>
      </c>
      <c r="E331" s="20">
        <v>1</v>
      </c>
      <c r="F331" s="20" t="s">
        <v>142</v>
      </c>
      <c r="G331" s="20" t="s">
        <v>194</v>
      </c>
      <c r="H331" s="21">
        <v>52372120.370370373</v>
      </c>
      <c r="I331" s="21">
        <v>60582335.069854714</v>
      </c>
      <c r="J331" s="21">
        <v>60582335.069854714</v>
      </c>
      <c r="K331" s="22">
        <v>0.21256251481526586</v>
      </c>
      <c r="L331" s="22">
        <v>0.93365161858497936</v>
      </c>
      <c r="M331" s="10"/>
      <c r="N331" s="10"/>
      <c r="O331" s="10"/>
      <c r="P331" s="10"/>
      <c r="Q331" s="10"/>
      <c r="R331" s="10"/>
      <c r="S331" s="10"/>
      <c r="T331" s="10"/>
    </row>
    <row r="332" spans="1:20" ht="12.75" customHeight="1">
      <c r="A332" s="13">
        <v>124</v>
      </c>
      <c r="B332" s="10" t="s">
        <v>285</v>
      </c>
      <c r="C332" s="47" t="s">
        <v>235</v>
      </c>
      <c r="D332" s="43" t="s">
        <v>73</v>
      </c>
      <c r="E332" s="20">
        <v>1</v>
      </c>
      <c r="F332" s="20" t="s">
        <v>236</v>
      </c>
      <c r="G332" s="20" t="s">
        <v>286</v>
      </c>
      <c r="H332" s="21">
        <v>56112986.111111112</v>
      </c>
      <c r="I332" s="21">
        <v>45634904.766061455</v>
      </c>
      <c r="J332" s="21">
        <v>56112986.111111112</v>
      </c>
      <c r="K332" s="22">
        <v>0.19688111109977502</v>
      </c>
      <c r="L332" s="22">
        <v>0.8647732089868585</v>
      </c>
      <c r="M332" s="10"/>
      <c r="N332" s="10"/>
      <c r="O332" s="10"/>
      <c r="P332" s="10"/>
      <c r="Q332" s="10"/>
      <c r="R332" s="10"/>
      <c r="S332" s="10"/>
      <c r="T332" s="10"/>
    </row>
    <row r="333" spans="1:20" ht="12.75" customHeight="1">
      <c r="A333" s="13">
        <v>124</v>
      </c>
      <c r="B333" s="10" t="s">
        <v>285</v>
      </c>
      <c r="C333" s="47" t="s">
        <v>235</v>
      </c>
      <c r="D333" s="43" t="s">
        <v>73</v>
      </c>
      <c r="E333" s="20">
        <v>1</v>
      </c>
      <c r="F333" s="20" t="s">
        <v>142</v>
      </c>
      <c r="G333" s="20" t="s">
        <v>286</v>
      </c>
      <c r="H333" s="21">
        <v>52372120.370370373</v>
      </c>
      <c r="I333" s="21">
        <v>42444674.856085539</v>
      </c>
      <c r="J333" s="21">
        <v>52372120.370370373</v>
      </c>
      <c r="K333" s="22">
        <v>0.18375570369312336</v>
      </c>
      <c r="L333" s="22">
        <v>0.80712166172106803</v>
      </c>
      <c r="M333" s="10"/>
      <c r="N333" s="10"/>
      <c r="O333" s="10"/>
      <c r="P333" s="10"/>
      <c r="Q333" s="10"/>
      <c r="R333" s="10"/>
      <c r="S333" s="10"/>
      <c r="T333" s="10"/>
    </row>
    <row r="334" spans="1:20" ht="12.75" customHeight="1">
      <c r="A334" s="13">
        <v>140</v>
      </c>
      <c r="B334" s="10" t="s">
        <v>304</v>
      </c>
      <c r="C334" s="45" t="s">
        <v>213</v>
      </c>
      <c r="D334" s="28" t="s">
        <v>54</v>
      </c>
      <c r="E334" s="18"/>
      <c r="F334" s="20" t="s">
        <v>41</v>
      </c>
      <c r="G334" s="20" t="s">
        <v>57</v>
      </c>
      <c r="H334" s="21">
        <v>23031900</v>
      </c>
      <c r="I334" s="21">
        <v>24977983.075378072</v>
      </c>
      <c r="J334" s="21">
        <v>24977983.075378072</v>
      </c>
      <c r="K334" s="22">
        <v>8.7639126015752036E-2</v>
      </c>
      <c r="L334" s="22">
        <v>1</v>
      </c>
      <c r="M334" s="10"/>
      <c r="N334" s="10"/>
      <c r="O334" s="10"/>
      <c r="P334" s="10"/>
      <c r="Q334" s="10"/>
      <c r="R334" s="10"/>
      <c r="S334" s="10"/>
      <c r="T334" s="10"/>
    </row>
    <row r="335" spans="1:20" ht="12.75" customHeight="1">
      <c r="A335" s="13">
        <v>140</v>
      </c>
      <c r="B335" s="10" t="s">
        <v>304</v>
      </c>
      <c r="C335" s="45" t="s">
        <v>213</v>
      </c>
      <c r="D335" s="28" t="s">
        <v>54</v>
      </c>
      <c r="E335" s="18"/>
      <c r="F335" s="20" t="s">
        <v>122</v>
      </c>
      <c r="G335" s="20" t="s">
        <v>57</v>
      </c>
      <c r="H335" s="21">
        <v>20938090.90909091</v>
      </c>
      <c r="I335" s="21">
        <v>24068038.336748622</v>
      </c>
      <c r="J335" s="21">
        <v>24068038.336748622</v>
      </c>
      <c r="K335" s="22">
        <v>8.4446443829385806E-2</v>
      </c>
      <c r="L335" s="22">
        <v>0.96357012750455329</v>
      </c>
      <c r="M335" s="10"/>
      <c r="N335" s="10"/>
      <c r="O335" s="10"/>
      <c r="P335" s="10"/>
      <c r="Q335" s="10"/>
      <c r="R335" s="10"/>
      <c r="S335" s="10"/>
      <c r="T335" s="10"/>
    </row>
    <row r="336" spans="1:20" ht="12.75" customHeight="1">
      <c r="A336" s="13">
        <v>140</v>
      </c>
      <c r="B336" s="10" t="s">
        <v>304</v>
      </c>
      <c r="C336" s="45" t="s">
        <v>213</v>
      </c>
      <c r="D336" s="28" t="s">
        <v>54</v>
      </c>
      <c r="E336" s="18"/>
      <c r="F336" s="20" t="s">
        <v>41</v>
      </c>
      <c r="G336" s="20" t="s">
        <v>217</v>
      </c>
      <c r="H336" s="21">
        <v>23031900</v>
      </c>
      <c r="I336" s="21">
        <v>23617688.681200266</v>
      </c>
      <c r="J336" s="21">
        <v>23617688.681200266</v>
      </c>
      <c r="K336" s="22">
        <v>8.2866322244122242E-2</v>
      </c>
      <c r="L336" s="22">
        <v>0.94554026279572956</v>
      </c>
      <c r="M336" s="10"/>
      <c r="N336" s="10"/>
      <c r="O336" s="10"/>
      <c r="P336" s="10"/>
      <c r="Q336" s="10"/>
      <c r="R336" s="10"/>
      <c r="S336" s="10"/>
      <c r="T336" s="10"/>
    </row>
    <row r="337" spans="1:20" ht="12.75" customHeight="1">
      <c r="A337" s="13">
        <v>140</v>
      </c>
      <c r="B337" s="10" t="s">
        <v>304</v>
      </c>
      <c r="C337" s="45" t="s">
        <v>213</v>
      </c>
      <c r="D337" s="28" t="s">
        <v>54</v>
      </c>
      <c r="E337" s="18"/>
      <c r="F337" s="20" t="s">
        <v>41</v>
      </c>
      <c r="G337" s="20" t="s">
        <v>124</v>
      </c>
      <c r="H337" s="21">
        <v>23031900</v>
      </c>
      <c r="I337" s="21">
        <v>23545438.40392562</v>
      </c>
      <c r="J337" s="21">
        <v>23545438.40392562</v>
      </c>
      <c r="K337" s="22">
        <v>8.2612820945172791E-2</v>
      </c>
      <c r="L337" s="22">
        <v>0.94264770429504474</v>
      </c>
      <c r="M337" s="10"/>
      <c r="N337" s="10"/>
      <c r="O337" s="10"/>
      <c r="P337" s="10"/>
      <c r="Q337" s="10"/>
      <c r="R337" s="10"/>
      <c r="S337" s="10"/>
      <c r="T337" s="10"/>
    </row>
    <row r="338" spans="1:20" ht="12.75" customHeight="1">
      <c r="A338" s="13">
        <v>140</v>
      </c>
      <c r="B338" s="10" t="s">
        <v>304</v>
      </c>
      <c r="C338" s="45" t="s">
        <v>213</v>
      </c>
      <c r="D338" s="28" t="s">
        <v>54</v>
      </c>
      <c r="E338" s="18"/>
      <c r="F338" s="20" t="s">
        <v>122</v>
      </c>
      <c r="G338" s="20" t="s">
        <v>217</v>
      </c>
      <c r="H338" s="21">
        <v>20938090.90909091</v>
      </c>
      <c r="I338" s="21">
        <v>22859739.750481386</v>
      </c>
      <c r="J338" s="21">
        <v>22859739.750481386</v>
      </c>
      <c r="K338" s="22">
        <v>8.0206940914079802E-2</v>
      </c>
      <c r="L338" s="22">
        <v>0.91519558170472404</v>
      </c>
      <c r="M338" s="10"/>
      <c r="N338" s="10"/>
      <c r="O338" s="10"/>
      <c r="P338" s="10"/>
      <c r="Q338" s="10"/>
      <c r="R338" s="10"/>
      <c r="S338" s="10"/>
      <c r="T338" s="10"/>
    </row>
    <row r="339" spans="1:20" ht="12.75" customHeight="1">
      <c r="A339" s="13">
        <v>140</v>
      </c>
      <c r="B339" s="10" t="s">
        <v>304</v>
      </c>
      <c r="C339" s="45" t="s">
        <v>213</v>
      </c>
      <c r="D339" s="28" t="s">
        <v>54</v>
      </c>
      <c r="E339" s="18"/>
      <c r="F339" s="20" t="s">
        <v>122</v>
      </c>
      <c r="G339" s="20" t="s">
        <v>124</v>
      </c>
      <c r="H339" s="21">
        <v>20938090.90909091</v>
      </c>
      <c r="I339" s="21">
        <v>22761635.52762983</v>
      </c>
      <c r="J339" s="21">
        <v>22761635.52762983</v>
      </c>
      <c r="K339" s="22">
        <v>7.9862727038875439E-2</v>
      </c>
      <c r="L339" s="22">
        <v>0.9112679538191778</v>
      </c>
      <c r="M339" s="10"/>
      <c r="N339" s="10"/>
      <c r="O339" s="10"/>
      <c r="P339" s="10"/>
      <c r="Q339" s="10"/>
      <c r="R339" s="10"/>
      <c r="S339" s="10"/>
      <c r="T339" s="10"/>
    </row>
    <row r="340" spans="1:20" ht="12.75" customHeight="1">
      <c r="A340" s="13">
        <v>141</v>
      </c>
      <c r="B340" s="10" t="s">
        <v>305</v>
      </c>
      <c r="C340" s="45" t="s">
        <v>213</v>
      </c>
      <c r="D340" s="28" t="s">
        <v>54</v>
      </c>
      <c r="E340" s="18">
        <v>1</v>
      </c>
      <c r="F340" s="20" t="s">
        <v>122</v>
      </c>
      <c r="G340" s="20" t="s">
        <v>133</v>
      </c>
      <c r="H340" s="21">
        <v>61891363.636363633</v>
      </c>
      <c r="I340" s="21">
        <v>107469218.06167404</v>
      </c>
      <c r="J340" s="21">
        <v>107469218.06167404</v>
      </c>
      <c r="K340" s="22">
        <v>0.37707241277641973</v>
      </c>
      <c r="L340" s="22">
        <v>1</v>
      </c>
      <c r="M340" s="10"/>
      <c r="N340" s="10"/>
      <c r="O340" s="10"/>
      <c r="P340" s="10"/>
      <c r="Q340" s="10"/>
      <c r="R340" s="10"/>
      <c r="S340" s="10"/>
      <c r="T340" s="10"/>
    </row>
    <row r="341" spans="1:20" ht="12.75" customHeight="1">
      <c r="A341" s="13">
        <v>141</v>
      </c>
      <c r="B341" s="10" t="s">
        <v>305</v>
      </c>
      <c r="C341" s="45" t="s">
        <v>213</v>
      </c>
      <c r="D341" s="28" t="s">
        <v>54</v>
      </c>
      <c r="E341" s="18">
        <v>1</v>
      </c>
      <c r="F341" s="20" t="s">
        <v>139</v>
      </c>
      <c r="G341" s="20" t="s">
        <v>133</v>
      </c>
      <c r="H341" s="21">
        <v>42550312.5</v>
      </c>
      <c r="I341" s="21">
        <v>100859999.99999997</v>
      </c>
      <c r="J341" s="21">
        <v>100859999.99999997</v>
      </c>
      <c r="K341" s="22">
        <v>0.35388294656432961</v>
      </c>
      <c r="L341" s="22">
        <v>0.93850129198966348</v>
      </c>
      <c r="M341" s="10"/>
      <c r="N341" s="10"/>
      <c r="O341" s="10"/>
      <c r="P341" s="10"/>
      <c r="Q341" s="10"/>
      <c r="R341" s="10"/>
      <c r="S341" s="10"/>
      <c r="T341" s="10"/>
    </row>
    <row r="342" spans="1:20" ht="12.75" customHeight="1">
      <c r="A342" s="13">
        <v>141</v>
      </c>
      <c r="B342" s="10" t="s">
        <v>305</v>
      </c>
      <c r="C342" s="45" t="s">
        <v>213</v>
      </c>
      <c r="D342" s="28" t="s">
        <v>54</v>
      </c>
      <c r="E342" s="18">
        <v>1</v>
      </c>
      <c r="F342" s="20" t="s">
        <v>122</v>
      </c>
      <c r="G342" s="20" t="s">
        <v>58</v>
      </c>
      <c r="H342" s="21">
        <v>61891363.636363633</v>
      </c>
      <c r="I342" s="21">
        <v>71422364.208785623</v>
      </c>
      <c r="J342" s="21">
        <v>71422364.208785623</v>
      </c>
      <c r="K342" s="22">
        <v>0.25059643760455858</v>
      </c>
      <c r="L342" s="22">
        <v>0.66458438515666896</v>
      </c>
      <c r="M342" s="10"/>
      <c r="N342" s="10"/>
      <c r="O342" s="10"/>
      <c r="P342" s="10"/>
      <c r="Q342" s="10"/>
      <c r="R342" s="10"/>
      <c r="S342" s="10"/>
      <c r="T342" s="10"/>
    </row>
    <row r="343" spans="1:20" ht="12.75" customHeight="1">
      <c r="A343" s="13">
        <v>141</v>
      </c>
      <c r="B343" s="10" t="s">
        <v>305</v>
      </c>
      <c r="C343" s="45" t="s">
        <v>213</v>
      </c>
      <c r="D343" s="28" t="s">
        <v>54</v>
      </c>
      <c r="E343" s="18">
        <v>1</v>
      </c>
      <c r="F343" s="20" t="s">
        <v>122</v>
      </c>
      <c r="G343" s="20" t="s">
        <v>217</v>
      </c>
      <c r="H343" s="21">
        <v>61891363.636363633</v>
      </c>
      <c r="I343" s="21">
        <v>67571607.730263144</v>
      </c>
      <c r="J343" s="21">
        <v>67571607.730263144</v>
      </c>
      <c r="K343" s="22">
        <v>0.23708546150777871</v>
      </c>
      <c r="L343" s="22">
        <v>0.62875313460906912</v>
      </c>
      <c r="M343" s="10"/>
      <c r="N343" s="10"/>
      <c r="O343" s="10"/>
      <c r="P343" s="10"/>
      <c r="Q343" s="10"/>
      <c r="R343" s="10"/>
      <c r="S343" s="10"/>
      <c r="T343" s="10"/>
    </row>
    <row r="344" spans="1:20" ht="12.75" customHeight="1">
      <c r="A344" s="13">
        <v>141</v>
      </c>
      <c r="B344" s="10" t="s">
        <v>305</v>
      </c>
      <c r="C344" s="45" t="s">
        <v>213</v>
      </c>
      <c r="D344" s="28" t="s">
        <v>54</v>
      </c>
      <c r="E344" s="18">
        <v>1</v>
      </c>
      <c r="F344" s="20" t="s">
        <v>139</v>
      </c>
      <c r="G344" s="20" t="s">
        <v>58</v>
      </c>
      <c r="H344" s="21">
        <v>42550312.5</v>
      </c>
      <c r="I344" s="21">
        <v>65503207.58179532</v>
      </c>
      <c r="J344" s="21">
        <v>65503207.58179532</v>
      </c>
      <c r="K344" s="22">
        <v>0.22982815891791267</v>
      </c>
      <c r="L344" s="22">
        <v>0.60950669189948492</v>
      </c>
      <c r="M344" s="10"/>
      <c r="N344" s="10"/>
      <c r="O344" s="10"/>
      <c r="P344" s="10"/>
      <c r="Q344" s="10"/>
      <c r="R344" s="10"/>
      <c r="S344" s="10"/>
      <c r="T344" s="10"/>
    </row>
    <row r="345" spans="1:20" ht="12.75" customHeight="1">
      <c r="A345" s="13">
        <v>141</v>
      </c>
      <c r="B345" s="10" t="s">
        <v>305</v>
      </c>
      <c r="C345" s="45" t="s">
        <v>213</v>
      </c>
      <c r="D345" s="28" t="s">
        <v>54</v>
      </c>
      <c r="E345" s="18">
        <v>1</v>
      </c>
      <c r="F345" s="20" t="s">
        <v>139</v>
      </c>
      <c r="G345" s="20" t="s">
        <v>217</v>
      </c>
      <c r="H345" s="21">
        <v>42550312.5</v>
      </c>
      <c r="I345" s="21">
        <v>61772012.213212043</v>
      </c>
      <c r="J345" s="21">
        <v>61772012.213212043</v>
      </c>
      <c r="K345" s="22">
        <v>0.21673668151119613</v>
      </c>
      <c r="L345" s="22">
        <v>0.57478795628495727</v>
      </c>
      <c r="M345" s="10"/>
      <c r="N345" s="10"/>
      <c r="O345" s="10"/>
      <c r="P345" s="10"/>
      <c r="Q345" s="10"/>
      <c r="R345" s="10"/>
      <c r="S345" s="10"/>
      <c r="T345" s="10"/>
    </row>
    <row r="346" spans="1:20" ht="12.75" customHeight="1">
      <c r="A346" s="13">
        <v>64</v>
      </c>
      <c r="B346" s="10" t="s">
        <v>198</v>
      </c>
      <c r="C346" s="43" t="s">
        <v>73</v>
      </c>
      <c r="D346" s="44"/>
      <c r="E346" s="20"/>
      <c r="F346" s="20" t="s">
        <v>199</v>
      </c>
      <c r="G346" s="20" t="s">
        <v>165</v>
      </c>
      <c r="H346" s="21">
        <v>30559375</v>
      </c>
      <c r="I346" s="21">
        <v>28143052.325581394</v>
      </c>
      <c r="J346" s="21">
        <v>30559375</v>
      </c>
      <c r="K346" s="22">
        <v>0.1072223048796779</v>
      </c>
      <c r="L346" s="22">
        <v>1</v>
      </c>
      <c r="M346" s="10"/>
      <c r="N346" s="10"/>
      <c r="O346" s="10"/>
      <c r="P346" s="10"/>
      <c r="Q346" s="10"/>
      <c r="R346" s="10"/>
      <c r="S346" s="10"/>
      <c r="T346" s="10"/>
    </row>
    <row r="347" spans="1:20" ht="12.75" customHeight="1">
      <c r="A347" s="13">
        <v>64</v>
      </c>
      <c r="B347" s="10" t="s">
        <v>198</v>
      </c>
      <c r="C347" s="43" t="s">
        <v>73</v>
      </c>
      <c r="D347" s="44"/>
      <c r="E347" s="20"/>
      <c r="F347" s="20" t="s">
        <v>199</v>
      </c>
      <c r="G347" s="20" t="s">
        <v>147</v>
      </c>
      <c r="H347" s="21">
        <v>30559375</v>
      </c>
      <c r="I347" s="21">
        <v>28218454.612632222</v>
      </c>
      <c r="J347" s="21">
        <v>30559375</v>
      </c>
      <c r="K347" s="22">
        <v>0.1072223048796779</v>
      </c>
      <c r="L347" s="22">
        <v>1</v>
      </c>
      <c r="M347" s="10"/>
      <c r="N347" s="10"/>
      <c r="O347" s="10"/>
      <c r="P347" s="10"/>
      <c r="Q347" s="10"/>
      <c r="R347" s="10"/>
      <c r="S347" s="10"/>
      <c r="T347" s="10"/>
    </row>
    <row r="348" spans="1:20" ht="12.75" customHeight="1">
      <c r="A348" s="13">
        <v>64</v>
      </c>
      <c r="B348" s="10" t="s">
        <v>198</v>
      </c>
      <c r="C348" s="43" t="s">
        <v>73</v>
      </c>
      <c r="D348" s="44"/>
      <c r="E348" s="20"/>
      <c r="F348" s="20" t="s">
        <v>199</v>
      </c>
      <c r="G348" s="20" t="s">
        <v>197</v>
      </c>
      <c r="H348" s="21">
        <v>30559375</v>
      </c>
      <c r="I348" s="21">
        <v>30160445.333787464</v>
      </c>
      <c r="J348" s="21">
        <v>30559375</v>
      </c>
      <c r="K348" s="22">
        <v>0.1072223048796779</v>
      </c>
      <c r="L348" s="22">
        <v>1</v>
      </c>
      <c r="M348" s="10"/>
      <c r="N348" s="10"/>
      <c r="O348" s="10"/>
      <c r="P348" s="10"/>
      <c r="Q348" s="10"/>
      <c r="R348" s="10"/>
      <c r="S348" s="10"/>
      <c r="T348" s="10"/>
    </row>
    <row r="349" spans="1:20" ht="12.75" customHeight="1">
      <c r="A349" s="13">
        <v>64</v>
      </c>
      <c r="B349" s="10" t="s">
        <v>198</v>
      </c>
      <c r="C349" s="43" t="s">
        <v>73</v>
      </c>
      <c r="D349" s="44"/>
      <c r="E349" s="20"/>
      <c r="F349" s="20" t="s">
        <v>75</v>
      </c>
      <c r="G349" s="20" t="s">
        <v>197</v>
      </c>
      <c r="H349" s="21">
        <v>24719267.384105962</v>
      </c>
      <c r="I349" s="21">
        <v>27081998.520710051</v>
      </c>
      <c r="J349" s="21">
        <v>27081998.520710051</v>
      </c>
      <c r="K349" s="22">
        <v>9.5021390396189689E-2</v>
      </c>
      <c r="L349" s="22">
        <v>0.88620917543994437</v>
      </c>
      <c r="M349" s="10"/>
      <c r="N349" s="10"/>
      <c r="O349" s="10"/>
      <c r="P349" s="10"/>
      <c r="Q349" s="10"/>
      <c r="R349" s="10"/>
      <c r="S349" s="10"/>
      <c r="T349" s="10"/>
    </row>
    <row r="350" spans="1:20" ht="12.75" customHeight="1">
      <c r="A350" s="13">
        <v>64</v>
      </c>
      <c r="B350" s="10" t="s">
        <v>198</v>
      </c>
      <c r="C350" s="43" t="s">
        <v>73</v>
      </c>
      <c r="D350" s="44"/>
      <c r="E350" s="20"/>
      <c r="F350" s="20" t="s">
        <v>75</v>
      </c>
      <c r="G350" s="20" t="s">
        <v>165</v>
      </c>
      <c r="H350" s="21">
        <v>24719267.384105962</v>
      </c>
      <c r="I350" s="21">
        <v>25964788.688840017</v>
      </c>
      <c r="J350" s="21">
        <v>25964788.688840017</v>
      </c>
      <c r="K350" s="22">
        <v>9.1101486497391276E-2</v>
      </c>
      <c r="L350" s="22">
        <v>0.84965051441137185</v>
      </c>
      <c r="M350" s="10"/>
      <c r="N350" s="10"/>
      <c r="O350" s="10"/>
      <c r="P350" s="10"/>
      <c r="Q350" s="10"/>
      <c r="R350" s="10"/>
      <c r="S350" s="10"/>
      <c r="T350" s="10"/>
    </row>
    <row r="351" spans="1:20" ht="12.75" customHeight="1">
      <c r="A351" s="13">
        <v>64</v>
      </c>
      <c r="B351" s="10" t="s">
        <v>198</v>
      </c>
      <c r="C351" s="43" t="s">
        <v>73</v>
      </c>
      <c r="D351" s="44"/>
      <c r="E351" s="20"/>
      <c r="F351" s="20" t="s">
        <v>75</v>
      </c>
      <c r="G351" s="20" t="s">
        <v>147</v>
      </c>
      <c r="H351" s="21">
        <v>24719267.384105962</v>
      </c>
      <c r="I351" s="21">
        <v>25802640.154653389</v>
      </c>
      <c r="J351" s="21">
        <v>25802640.154653389</v>
      </c>
      <c r="K351" s="22">
        <v>9.0532563226926765E-2</v>
      </c>
      <c r="L351" s="22">
        <v>0.84434449836272463</v>
      </c>
      <c r="M351" s="10"/>
      <c r="N351" s="10"/>
      <c r="O351" s="10"/>
      <c r="P351" s="10"/>
      <c r="Q351" s="10"/>
      <c r="R351" s="10"/>
      <c r="S351" s="10"/>
      <c r="T351" s="10"/>
    </row>
    <row r="352" spans="1:20" ht="12.75" customHeight="1">
      <c r="A352" s="13">
        <v>14</v>
      </c>
      <c r="B352" s="10" t="s">
        <v>78</v>
      </c>
      <c r="C352" s="30" t="s">
        <v>67</v>
      </c>
      <c r="D352" s="16" t="s">
        <v>28</v>
      </c>
      <c r="E352" s="18"/>
      <c r="F352" s="20" t="s">
        <v>68</v>
      </c>
      <c r="G352" s="20" t="s">
        <v>69</v>
      </c>
      <c r="H352" s="21">
        <v>10892291.666666666</v>
      </c>
      <c r="I352" s="21">
        <v>8644924.5147376005</v>
      </c>
      <c r="J352" s="21">
        <v>10892291.666666666</v>
      </c>
      <c r="K352" s="22">
        <v>3.8217293970236897E-2</v>
      </c>
      <c r="L352" s="22">
        <v>1</v>
      </c>
      <c r="M352" s="10"/>
      <c r="N352" s="10"/>
      <c r="O352" s="10"/>
      <c r="P352" s="10"/>
      <c r="Q352" s="10"/>
      <c r="R352" s="10"/>
      <c r="S352" s="10"/>
      <c r="T352" s="10"/>
    </row>
    <row r="353" spans="1:20" ht="12.75" customHeight="1">
      <c r="A353" s="13">
        <v>14</v>
      </c>
      <c r="B353" s="10" t="s">
        <v>78</v>
      </c>
      <c r="C353" s="30" t="s">
        <v>67</v>
      </c>
      <c r="D353" s="16" t="s">
        <v>28</v>
      </c>
      <c r="E353" s="18"/>
      <c r="F353" s="20" t="s">
        <v>77</v>
      </c>
      <c r="G353" s="20" t="s">
        <v>69</v>
      </c>
      <c r="H353" s="21">
        <v>10229282.608695652</v>
      </c>
      <c r="I353" s="21">
        <v>8449567.0391061455</v>
      </c>
      <c r="J353" s="21">
        <v>10229282.608695652</v>
      </c>
      <c r="K353" s="22">
        <v>3.5891023902483353E-2</v>
      </c>
      <c r="L353" s="22">
        <v>0.93913043478260871</v>
      </c>
      <c r="M353" s="10"/>
      <c r="N353" s="10"/>
      <c r="O353" s="10"/>
      <c r="P353" s="10"/>
      <c r="Q353" s="10"/>
      <c r="R353" s="10"/>
      <c r="S353" s="10"/>
      <c r="T353" s="10"/>
    </row>
    <row r="354" spans="1:20" ht="12.75" customHeight="1">
      <c r="A354" s="13">
        <v>115</v>
      </c>
      <c r="B354" s="10" t="s">
        <v>274</v>
      </c>
      <c r="C354" s="32" t="s">
        <v>84</v>
      </c>
      <c r="D354" s="33"/>
      <c r="E354" s="20">
        <v>1</v>
      </c>
      <c r="F354" s="20" t="s">
        <v>238</v>
      </c>
      <c r="G354" s="20" t="s">
        <v>126</v>
      </c>
      <c r="H354" s="21">
        <v>75752500</v>
      </c>
      <c r="I354" s="21">
        <v>99034231.651376158</v>
      </c>
      <c r="J354" s="21">
        <v>99034231.651376158</v>
      </c>
      <c r="K354" s="22">
        <v>0.347476955259998</v>
      </c>
      <c r="L354" s="22">
        <v>1</v>
      </c>
      <c r="M354" s="10"/>
      <c r="N354" s="10"/>
      <c r="O354" s="10"/>
      <c r="P354" s="10"/>
      <c r="Q354" s="10"/>
      <c r="R354" s="10"/>
      <c r="S354" s="10"/>
      <c r="T354" s="10"/>
    </row>
    <row r="355" spans="1:20" ht="12.75" customHeight="1">
      <c r="A355" s="13">
        <v>115</v>
      </c>
      <c r="B355" s="10" t="s">
        <v>274</v>
      </c>
      <c r="C355" s="32" t="s">
        <v>84</v>
      </c>
      <c r="D355" s="33"/>
      <c r="E355" s="20">
        <v>1</v>
      </c>
      <c r="F355" s="20" t="s">
        <v>238</v>
      </c>
      <c r="G355" s="20" t="s">
        <v>265</v>
      </c>
      <c r="H355" s="21">
        <v>75752500</v>
      </c>
      <c r="I355" s="21">
        <v>96714546.755725145</v>
      </c>
      <c r="J355" s="21">
        <v>96714546.755725145</v>
      </c>
      <c r="K355" s="22">
        <v>0.33933798117737113</v>
      </c>
      <c r="L355" s="22">
        <v>0.97657693852952931</v>
      </c>
      <c r="M355" s="10"/>
      <c r="N355" s="10"/>
      <c r="O355" s="10"/>
      <c r="P355" s="10"/>
      <c r="Q355" s="10"/>
      <c r="R355" s="10"/>
      <c r="S355" s="10"/>
      <c r="T355" s="10"/>
    </row>
    <row r="356" spans="1:20" ht="12.75" customHeight="1">
      <c r="A356" s="13">
        <v>115</v>
      </c>
      <c r="B356" s="10" t="s">
        <v>274</v>
      </c>
      <c r="C356" s="32" t="s">
        <v>84</v>
      </c>
      <c r="D356" s="33"/>
      <c r="E356" s="20">
        <v>1</v>
      </c>
      <c r="F356" s="20" t="s">
        <v>238</v>
      </c>
      <c r="G356" s="20" t="s">
        <v>119</v>
      </c>
      <c r="H356" s="21">
        <v>75752500</v>
      </c>
      <c r="I356" s="21">
        <v>96250235.29411763</v>
      </c>
      <c r="J356" s="21">
        <v>96250235.29411763</v>
      </c>
      <c r="K356" s="22">
        <v>0.33770887243101716</v>
      </c>
      <c r="L356" s="22">
        <v>0.97188854489164056</v>
      </c>
      <c r="M356" s="10"/>
      <c r="N356" s="10"/>
      <c r="O356" s="10"/>
      <c r="P356" s="10"/>
      <c r="Q356" s="10"/>
      <c r="R356" s="10"/>
      <c r="S356" s="10"/>
      <c r="T356" s="10"/>
    </row>
    <row r="357" spans="1:20" ht="12.75" customHeight="1">
      <c r="A357" s="13">
        <v>115</v>
      </c>
      <c r="B357" s="10" t="s">
        <v>274</v>
      </c>
      <c r="C357" s="32" t="s">
        <v>84</v>
      </c>
      <c r="D357" s="33"/>
      <c r="E357" s="20">
        <v>1</v>
      </c>
      <c r="F357" s="20" t="s">
        <v>183</v>
      </c>
      <c r="G357" s="20" t="s">
        <v>126</v>
      </c>
      <c r="H357" s="21">
        <v>56814375</v>
      </c>
      <c r="I357" s="21">
        <v>91677741.477272719</v>
      </c>
      <c r="J357" s="21">
        <v>91677741.477272719</v>
      </c>
      <c r="K357" s="22">
        <v>0.32166556899008664</v>
      </c>
      <c r="L357" s="22">
        <v>0.92571770334928216</v>
      </c>
      <c r="M357" s="10"/>
      <c r="N357" s="10"/>
      <c r="O357" s="10"/>
      <c r="P357" s="10"/>
      <c r="Q357" s="10"/>
      <c r="R357" s="10"/>
      <c r="S357" s="10"/>
      <c r="T357" s="10"/>
    </row>
    <row r="358" spans="1:20" ht="12.75" customHeight="1">
      <c r="A358" s="13">
        <v>115</v>
      </c>
      <c r="B358" s="10" t="s">
        <v>274</v>
      </c>
      <c r="C358" s="32" t="s">
        <v>84</v>
      </c>
      <c r="D358" s="33"/>
      <c r="E358" s="20">
        <v>1</v>
      </c>
      <c r="F358" s="20" t="s">
        <v>183</v>
      </c>
      <c r="G358" s="20" t="s">
        <v>265</v>
      </c>
      <c r="H358" s="21">
        <v>56814375</v>
      </c>
      <c r="I358" s="21">
        <v>90458241.00378783</v>
      </c>
      <c r="J358" s="21">
        <v>90458241.00378783</v>
      </c>
      <c r="K358" s="22">
        <v>0.31738676251682241</v>
      </c>
      <c r="L358" s="22">
        <v>0.9134037745879845</v>
      </c>
      <c r="M358" s="10"/>
      <c r="N358" s="10"/>
      <c r="O358" s="10"/>
      <c r="P358" s="10"/>
      <c r="Q358" s="10"/>
      <c r="R358" s="10"/>
      <c r="S358" s="10"/>
      <c r="T358" s="10"/>
    </row>
    <row r="359" spans="1:20" ht="12.75" customHeight="1">
      <c r="A359" s="13">
        <v>115</v>
      </c>
      <c r="B359" s="10" t="s">
        <v>274</v>
      </c>
      <c r="C359" s="32" t="s">
        <v>84</v>
      </c>
      <c r="D359" s="33"/>
      <c r="E359" s="20">
        <v>1</v>
      </c>
      <c r="F359" s="20" t="s">
        <v>183</v>
      </c>
      <c r="G359" s="20" t="s">
        <v>119</v>
      </c>
      <c r="H359" s="21">
        <v>56814375</v>
      </c>
      <c r="I359" s="21">
        <v>88245553.42741929</v>
      </c>
      <c r="J359" s="21">
        <v>88245553.42741929</v>
      </c>
      <c r="K359" s="22">
        <v>0.30962320511694552</v>
      </c>
      <c r="L359" s="22">
        <v>0.89106112054329301</v>
      </c>
      <c r="M359" s="10"/>
      <c r="N359" s="10"/>
      <c r="O359" s="10"/>
      <c r="P359" s="10"/>
      <c r="Q359" s="10"/>
      <c r="R359" s="10"/>
      <c r="S359" s="10"/>
      <c r="T359" s="10"/>
    </row>
    <row r="360" spans="1:20" ht="12.75" customHeight="1">
      <c r="A360" s="13">
        <v>99</v>
      </c>
      <c r="B360" s="10" t="s">
        <v>255</v>
      </c>
      <c r="C360" s="28" t="s">
        <v>54</v>
      </c>
      <c r="D360" s="29"/>
      <c r="E360" s="20">
        <v>1</v>
      </c>
      <c r="F360" s="20" t="s">
        <v>127</v>
      </c>
      <c r="G360" s="20" t="s">
        <v>81</v>
      </c>
      <c r="H360" s="21">
        <v>56061904.761904761</v>
      </c>
      <c r="I360" s="21">
        <v>64080374.313186809</v>
      </c>
      <c r="J360" s="21">
        <v>64080374.313186809</v>
      </c>
      <c r="K360" s="22">
        <v>0.22483592780979314</v>
      </c>
      <c r="L360" s="22">
        <v>1</v>
      </c>
      <c r="M360" s="10"/>
      <c r="N360" s="10"/>
      <c r="O360" s="10"/>
      <c r="P360" s="10"/>
      <c r="Q360" s="10"/>
      <c r="R360" s="10"/>
      <c r="S360" s="10"/>
      <c r="T360" s="10"/>
    </row>
    <row r="361" spans="1:20" ht="12.75" customHeight="1">
      <c r="A361" s="13">
        <v>99</v>
      </c>
      <c r="B361" s="10" t="s">
        <v>255</v>
      </c>
      <c r="C361" s="28" t="s">
        <v>54</v>
      </c>
      <c r="D361" s="29"/>
      <c r="E361" s="20">
        <v>1</v>
      </c>
      <c r="F361" s="20" t="s">
        <v>122</v>
      </c>
      <c r="G361" s="20" t="s">
        <v>81</v>
      </c>
      <c r="H361" s="21">
        <v>48162272.727272727</v>
      </c>
      <c r="I361" s="21">
        <v>60360144.121004529</v>
      </c>
      <c r="J361" s="21">
        <v>60360144.121004529</v>
      </c>
      <c r="K361" s="22">
        <v>0.21178292342443672</v>
      </c>
      <c r="L361" s="22">
        <v>0.94194431240366971</v>
      </c>
      <c r="M361" s="10"/>
      <c r="N361" s="10"/>
      <c r="O361" s="10"/>
      <c r="P361" s="10"/>
      <c r="Q361" s="10"/>
      <c r="R361" s="10"/>
      <c r="S361" s="10"/>
      <c r="T361" s="10"/>
    </row>
    <row r="362" spans="1:20" ht="12.75" customHeight="1">
      <c r="A362" s="13">
        <v>99</v>
      </c>
      <c r="B362" s="10" t="s">
        <v>255</v>
      </c>
      <c r="C362" s="28" t="s">
        <v>54</v>
      </c>
      <c r="D362" s="29"/>
      <c r="E362" s="20">
        <v>1</v>
      </c>
      <c r="F362" s="20" t="s">
        <v>127</v>
      </c>
      <c r="G362" s="20" t="s">
        <v>58</v>
      </c>
      <c r="H362" s="21">
        <v>56061904.761904761</v>
      </c>
      <c r="I362" s="21">
        <v>58399790.359555997</v>
      </c>
      <c r="J362" s="21">
        <v>58399790.359555997</v>
      </c>
      <c r="K362" s="22">
        <v>0.20490471833411475</v>
      </c>
      <c r="L362" s="22">
        <v>0.911352203938955</v>
      </c>
      <c r="M362" s="10"/>
      <c r="N362" s="10"/>
      <c r="O362" s="10"/>
      <c r="P362" s="10"/>
      <c r="Q362" s="10"/>
      <c r="R362" s="10"/>
      <c r="S362" s="10"/>
      <c r="T362" s="10"/>
    </row>
    <row r="363" spans="1:20" ht="12.75" customHeight="1">
      <c r="A363" s="13">
        <v>99</v>
      </c>
      <c r="B363" s="10" t="s">
        <v>255</v>
      </c>
      <c r="C363" s="28" t="s">
        <v>54</v>
      </c>
      <c r="D363" s="29"/>
      <c r="E363" s="20">
        <v>1</v>
      </c>
      <c r="F363" s="20" t="s">
        <v>127</v>
      </c>
      <c r="G363" s="20" t="s">
        <v>254</v>
      </c>
      <c r="H363" s="21">
        <v>56061904.761904761</v>
      </c>
      <c r="I363" s="21">
        <v>54882718.063186817</v>
      </c>
      <c r="J363" s="21">
        <v>56061904.761904761</v>
      </c>
      <c r="K363" s="22">
        <v>0.19670188426682217</v>
      </c>
      <c r="L363" s="22">
        <v>0.87486855941114616</v>
      </c>
      <c r="M363" s="10"/>
      <c r="N363" s="10"/>
      <c r="O363" s="10"/>
      <c r="P363" s="10"/>
      <c r="Q363" s="10"/>
      <c r="R363" s="10"/>
      <c r="S363" s="10"/>
      <c r="T363" s="10"/>
    </row>
    <row r="364" spans="1:20" ht="12.75" customHeight="1">
      <c r="A364" s="13">
        <v>99</v>
      </c>
      <c r="B364" s="10" t="s">
        <v>255</v>
      </c>
      <c r="C364" s="28" t="s">
        <v>54</v>
      </c>
      <c r="D364" s="29"/>
      <c r="E364" s="20">
        <v>1</v>
      </c>
      <c r="F364" s="20" t="s">
        <v>122</v>
      </c>
      <c r="G364" s="20" t="s">
        <v>58</v>
      </c>
      <c r="H364" s="21">
        <v>48162272.727272727</v>
      </c>
      <c r="I364" s="21">
        <v>55579053.065637715</v>
      </c>
      <c r="J364" s="21">
        <v>55579053.065637715</v>
      </c>
      <c r="K364" s="22">
        <v>0.19500772423282886</v>
      </c>
      <c r="L364" s="22">
        <v>0.8673334645955767</v>
      </c>
      <c r="M364" s="10"/>
      <c r="N364" s="10"/>
      <c r="O364" s="10"/>
      <c r="P364" s="10"/>
      <c r="Q364" s="10"/>
      <c r="R364" s="10"/>
      <c r="S364" s="10"/>
      <c r="T364" s="10"/>
    </row>
    <row r="365" spans="1:20" ht="12.75" customHeight="1">
      <c r="A365" s="13">
        <v>99</v>
      </c>
      <c r="B365" s="10" t="s">
        <v>255</v>
      </c>
      <c r="C365" s="28" t="s">
        <v>54</v>
      </c>
      <c r="D365" s="29"/>
      <c r="E365" s="20">
        <v>1</v>
      </c>
      <c r="F365" s="20" t="s">
        <v>122</v>
      </c>
      <c r="G365" s="20" t="s">
        <v>254</v>
      </c>
      <c r="H365" s="21">
        <v>48162272.727272727</v>
      </c>
      <c r="I365" s="21">
        <v>51428140.19941631</v>
      </c>
      <c r="J365" s="21">
        <v>51428140.19941631</v>
      </c>
      <c r="K365" s="22">
        <v>0.18044360291585265</v>
      </c>
      <c r="L365" s="22">
        <v>0.80255680074629565</v>
      </c>
      <c r="M365" s="10"/>
      <c r="N365" s="10"/>
      <c r="O365" s="10"/>
      <c r="P365" s="10"/>
      <c r="Q365" s="10"/>
      <c r="R365" s="10"/>
      <c r="S365" s="10"/>
      <c r="T365" s="10"/>
    </row>
    <row r="366" spans="1:20" ht="12.75" customHeight="1">
      <c r="A366" s="13">
        <v>109</v>
      </c>
      <c r="B366" s="10" t="s">
        <v>268</v>
      </c>
      <c r="C366" s="16" t="s">
        <v>28</v>
      </c>
      <c r="D366" s="34"/>
      <c r="E366" s="20"/>
      <c r="F366" s="20" t="s">
        <v>105</v>
      </c>
      <c r="G366" s="20" t="s">
        <v>30</v>
      </c>
      <c r="H366" s="21">
        <v>26811488.095238097</v>
      </c>
      <c r="I366" s="21">
        <v>38148734.375</v>
      </c>
      <c r="J366" s="21">
        <v>38148734.375</v>
      </c>
      <c r="K366" s="22">
        <v>0.13385074884319784</v>
      </c>
      <c r="L366" s="22">
        <v>1</v>
      </c>
      <c r="M366" s="10"/>
      <c r="N366" s="10"/>
      <c r="O366" s="10"/>
      <c r="P366" s="10"/>
      <c r="Q366" s="10"/>
      <c r="R366" s="10"/>
      <c r="S366" s="10"/>
      <c r="T366" s="10"/>
    </row>
    <row r="367" spans="1:20" ht="12.75" customHeight="1">
      <c r="A367" s="13">
        <v>109</v>
      </c>
      <c r="B367" s="10" t="s">
        <v>268</v>
      </c>
      <c r="C367" s="16" t="s">
        <v>28</v>
      </c>
      <c r="D367" s="34"/>
      <c r="E367" s="20"/>
      <c r="F367" s="20" t="s">
        <v>33</v>
      </c>
      <c r="G367" s="20" t="s">
        <v>30</v>
      </c>
      <c r="H367" s="21">
        <v>24569072.727272727</v>
      </c>
      <c r="I367" s="21">
        <v>36276191.647376545</v>
      </c>
      <c r="J367" s="21">
        <v>36276191.647376545</v>
      </c>
      <c r="K367" s="22">
        <v>0.1272806423786034</v>
      </c>
      <c r="L367" s="22">
        <v>0.95091468279874081</v>
      </c>
      <c r="M367" s="10"/>
      <c r="N367" s="10"/>
      <c r="O367" s="10"/>
      <c r="P367" s="10"/>
      <c r="Q367" s="10"/>
      <c r="R367" s="10"/>
      <c r="S367" s="10"/>
      <c r="T367" s="10"/>
    </row>
    <row r="368" spans="1:20" ht="12.75" customHeight="1">
      <c r="A368" s="13">
        <v>109</v>
      </c>
      <c r="B368" s="10" t="s">
        <v>268</v>
      </c>
      <c r="C368" s="16" t="s">
        <v>28</v>
      </c>
      <c r="D368" s="34"/>
      <c r="E368" s="20"/>
      <c r="F368" s="20" t="s">
        <v>105</v>
      </c>
      <c r="G368" s="20" t="s">
        <v>239</v>
      </c>
      <c r="H368" s="21">
        <v>26811488.095238097</v>
      </c>
      <c r="I368" s="21">
        <v>30037846.590909094</v>
      </c>
      <c r="J368" s="21">
        <v>30037846.590909094</v>
      </c>
      <c r="K368" s="22">
        <v>0.10539244160259981</v>
      </c>
      <c r="L368" s="22">
        <v>0.7873877622161376</v>
      </c>
      <c r="M368" s="10"/>
      <c r="N368" s="10"/>
      <c r="O368" s="10"/>
      <c r="P368" s="10"/>
      <c r="Q368" s="10"/>
      <c r="R368" s="10"/>
      <c r="S368" s="10"/>
      <c r="T368" s="10"/>
    </row>
    <row r="369" spans="1:20" ht="12.75" customHeight="1">
      <c r="A369" s="13">
        <v>109</v>
      </c>
      <c r="B369" s="10" t="s">
        <v>268</v>
      </c>
      <c r="C369" s="16" t="s">
        <v>28</v>
      </c>
      <c r="D369" s="34"/>
      <c r="E369" s="20"/>
      <c r="F369" s="20" t="s">
        <v>33</v>
      </c>
      <c r="G369" s="20" t="s">
        <v>239</v>
      </c>
      <c r="H369" s="21">
        <v>24569072.727272727</v>
      </c>
      <c r="I369" s="21">
        <v>28809820.96962617</v>
      </c>
      <c r="J369" s="21">
        <v>28809820.96962617</v>
      </c>
      <c r="K369" s="22">
        <v>0.10108372332661238</v>
      </c>
      <c r="L369" s="22">
        <v>0.75519729400265767</v>
      </c>
      <c r="M369" s="10"/>
      <c r="N369" s="10"/>
      <c r="O369" s="10"/>
      <c r="P369" s="10"/>
      <c r="Q369" s="10"/>
      <c r="R369" s="10"/>
      <c r="S369" s="10"/>
      <c r="T369" s="10"/>
    </row>
    <row r="370" spans="1:20" ht="12.75" customHeight="1">
      <c r="A370" s="13">
        <v>109</v>
      </c>
      <c r="B370" s="10" t="s">
        <v>268</v>
      </c>
      <c r="C370" s="16" t="s">
        <v>28</v>
      </c>
      <c r="D370" s="34"/>
      <c r="E370" s="20"/>
      <c r="F370" s="20" t="s">
        <v>105</v>
      </c>
      <c r="G370" s="20" t="s">
        <v>109</v>
      </c>
      <c r="H370" s="21">
        <v>26811488.095238097</v>
      </c>
      <c r="I370" s="21">
        <v>28253110.821966991</v>
      </c>
      <c r="J370" s="21">
        <v>28253110.821966991</v>
      </c>
      <c r="K370" s="22">
        <v>9.9130419465459349E-2</v>
      </c>
      <c r="L370" s="22">
        <v>0.7406041454544845</v>
      </c>
      <c r="M370" s="10"/>
      <c r="N370" s="10"/>
      <c r="O370" s="10"/>
      <c r="P370" s="10"/>
      <c r="Q370" s="10"/>
      <c r="R370" s="10"/>
      <c r="S370" s="10"/>
      <c r="T370" s="10"/>
    </row>
    <row r="371" spans="1:20" ht="12.75" customHeight="1">
      <c r="A371" s="13">
        <v>109</v>
      </c>
      <c r="B371" s="10" t="s">
        <v>268</v>
      </c>
      <c r="C371" s="16" t="s">
        <v>28</v>
      </c>
      <c r="D371" s="34"/>
      <c r="E371" s="20"/>
      <c r="F371" s="20" t="s">
        <v>33</v>
      </c>
      <c r="G371" s="20" t="s">
        <v>109</v>
      </c>
      <c r="H371" s="21">
        <v>24569072.727272727</v>
      </c>
      <c r="I371" s="21">
        <v>27078098.82538569</v>
      </c>
      <c r="J371" s="21">
        <v>27078098.82538569</v>
      </c>
      <c r="K371" s="22">
        <v>9.5007707710565173E-2</v>
      </c>
      <c r="L371" s="22">
        <v>0.70980333342672497</v>
      </c>
      <c r="M371" s="10"/>
      <c r="N371" s="10"/>
      <c r="O371" s="10"/>
      <c r="P371" s="10"/>
      <c r="Q371" s="10"/>
      <c r="R371" s="10"/>
      <c r="S371" s="10"/>
      <c r="T371" s="10"/>
    </row>
    <row r="372" spans="1:20" ht="12.75" customHeight="1">
      <c r="A372" s="13">
        <v>98</v>
      </c>
      <c r="B372" s="10" t="s">
        <v>253</v>
      </c>
      <c r="C372" s="28" t="s">
        <v>54</v>
      </c>
      <c r="D372" s="29"/>
      <c r="E372" s="20"/>
      <c r="F372" s="20" t="s">
        <v>55</v>
      </c>
      <c r="G372" s="20" t="s">
        <v>58</v>
      </c>
      <c r="H372" s="21">
        <v>16686480.978260869</v>
      </c>
      <c r="I372" s="21">
        <v>16687970.842633929</v>
      </c>
      <c r="J372" s="21">
        <v>16687970.842633929</v>
      </c>
      <c r="K372" s="22">
        <v>5.8552332876967234E-2</v>
      </c>
      <c r="L372" s="22">
        <v>1</v>
      </c>
      <c r="M372" s="10"/>
      <c r="N372" s="10"/>
      <c r="O372" s="10"/>
      <c r="P372" s="10"/>
      <c r="Q372" s="10"/>
      <c r="R372" s="10"/>
      <c r="S372" s="10"/>
      <c r="T372" s="10"/>
    </row>
    <row r="373" spans="1:20" ht="12.75" customHeight="1">
      <c r="A373" s="13">
        <v>98</v>
      </c>
      <c r="B373" s="10" t="s">
        <v>253</v>
      </c>
      <c r="C373" s="28" t="s">
        <v>54</v>
      </c>
      <c r="D373" s="29"/>
      <c r="E373" s="20"/>
      <c r="F373" s="20" t="s">
        <v>55</v>
      </c>
      <c r="G373" s="20" t="s">
        <v>254</v>
      </c>
      <c r="H373" s="21">
        <v>16686480.978260869</v>
      </c>
      <c r="I373" s="21">
        <v>15780159.422588831</v>
      </c>
      <c r="J373" s="21">
        <v>16686480.978260869</v>
      </c>
      <c r="K373" s="22">
        <v>5.8547105456837154E-2</v>
      </c>
      <c r="L373" s="22">
        <v>0.99991072225694133</v>
      </c>
      <c r="M373" s="10"/>
      <c r="N373" s="10"/>
      <c r="O373" s="10"/>
      <c r="P373" s="10"/>
      <c r="Q373" s="10"/>
      <c r="R373" s="10"/>
      <c r="S373" s="10"/>
      <c r="T373" s="10"/>
    </row>
    <row r="374" spans="1:20" ht="12.75" customHeight="1">
      <c r="A374" s="13">
        <v>98</v>
      </c>
      <c r="B374" s="10" t="s">
        <v>253</v>
      </c>
      <c r="C374" s="28" t="s">
        <v>54</v>
      </c>
      <c r="D374" s="29"/>
      <c r="E374" s="20"/>
      <c r="F374" s="20" t="s">
        <v>55</v>
      </c>
      <c r="G374" s="20" t="s">
        <v>189</v>
      </c>
      <c r="H374" s="21">
        <v>16686480.978260869</v>
      </c>
      <c r="I374" s="21">
        <v>16458646.33413462</v>
      </c>
      <c r="J374" s="21">
        <v>16686480.978260869</v>
      </c>
      <c r="K374" s="22">
        <v>5.8547105456837154E-2</v>
      </c>
      <c r="L374" s="22">
        <v>0.99991072225694133</v>
      </c>
      <c r="M374" s="10"/>
      <c r="N374" s="10"/>
      <c r="O374" s="10"/>
      <c r="P374" s="10"/>
      <c r="Q374" s="10"/>
      <c r="R374" s="10"/>
      <c r="S374" s="10"/>
      <c r="T374" s="10"/>
    </row>
    <row r="375" spans="1:20" ht="12.75" customHeight="1">
      <c r="A375" s="13">
        <v>98</v>
      </c>
      <c r="B375" s="10" t="s">
        <v>253</v>
      </c>
      <c r="C375" s="28" t="s">
        <v>54</v>
      </c>
      <c r="D375" s="29"/>
      <c r="E375" s="20"/>
      <c r="F375" s="20" t="s">
        <v>122</v>
      </c>
      <c r="G375" s="20" t="s">
        <v>58</v>
      </c>
      <c r="H375" s="21">
        <v>13397727.272727273</v>
      </c>
      <c r="I375" s="21">
        <v>15460918.949287651</v>
      </c>
      <c r="J375" s="21">
        <v>15460918.949287651</v>
      </c>
      <c r="K375" s="22">
        <v>5.4247031076404863E-2</v>
      </c>
      <c r="L375" s="22">
        <v>0.92647087504422987</v>
      </c>
      <c r="M375" s="10"/>
      <c r="N375" s="10"/>
      <c r="O375" s="10"/>
      <c r="P375" s="10"/>
      <c r="Q375" s="10"/>
      <c r="R375" s="10"/>
      <c r="S375" s="10"/>
      <c r="T375" s="10"/>
    </row>
    <row r="376" spans="1:20" ht="12.75" customHeight="1">
      <c r="A376" s="13">
        <v>98</v>
      </c>
      <c r="B376" s="10" t="s">
        <v>253</v>
      </c>
      <c r="C376" s="28" t="s">
        <v>54</v>
      </c>
      <c r="D376" s="29"/>
      <c r="E376" s="20"/>
      <c r="F376" s="20" t="s">
        <v>122</v>
      </c>
      <c r="G376" s="20" t="s">
        <v>189</v>
      </c>
      <c r="H376" s="21">
        <v>13397727.272727273</v>
      </c>
      <c r="I376" s="21">
        <v>15114864.399779735</v>
      </c>
      <c r="J376" s="21">
        <v>15114864.399779735</v>
      </c>
      <c r="K376" s="22">
        <v>5.303284503980113E-2</v>
      </c>
      <c r="L376" s="22">
        <v>0.90573410885670602</v>
      </c>
      <c r="M376" s="10"/>
      <c r="N376" s="10"/>
      <c r="O376" s="10"/>
      <c r="P376" s="10"/>
      <c r="Q376" s="10"/>
      <c r="R376" s="10"/>
      <c r="S376" s="10"/>
      <c r="T376" s="10"/>
    </row>
    <row r="377" spans="1:20" ht="12.75" customHeight="1">
      <c r="A377" s="13">
        <v>98</v>
      </c>
      <c r="B377" s="10" t="s">
        <v>253</v>
      </c>
      <c r="C377" s="28" t="s">
        <v>54</v>
      </c>
      <c r="D377" s="29"/>
      <c r="E377" s="20"/>
      <c r="F377" s="20" t="s">
        <v>122</v>
      </c>
      <c r="G377" s="20" t="s">
        <v>254</v>
      </c>
      <c r="H377" s="21">
        <v>13397727.272727273</v>
      </c>
      <c r="I377" s="21">
        <v>14306222.641050575</v>
      </c>
      <c r="J377" s="21">
        <v>14306222.641050575</v>
      </c>
      <c r="K377" s="22">
        <v>5.0195600063655609E-2</v>
      </c>
      <c r="L377" s="22">
        <v>0.85727754296534753</v>
      </c>
      <c r="M377" s="10"/>
      <c r="N377" s="10"/>
      <c r="O377" s="10"/>
      <c r="P377" s="10"/>
      <c r="Q377" s="10"/>
      <c r="R377" s="10"/>
      <c r="S377" s="10"/>
      <c r="T377" s="10"/>
    </row>
    <row r="378" spans="1:20" ht="12.75" customHeight="1">
      <c r="A378" s="13">
        <v>131</v>
      </c>
      <c r="B378" s="10" t="s">
        <v>294</v>
      </c>
      <c r="C378" s="28" t="s">
        <v>54</v>
      </c>
      <c r="D378" s="47" t="s">
        <v>235</v>
      </c>
      <c r="E378" s="20">
        <v>1</v>
      </c>
      <c r="F378" s="20" t="s">
        <v>236</v>
      </c>
      <c r="G378" s="20" t="s">
        <v>211</v>
      </c>
      <c r="H378" s="21">
        <v>157380208.33333334</v>
      </c>
      <c r="I378" s="21">
        <v>209595137.26635507</v>
      </c>
      <c r="J378" s="21">
        <v>209595137.26635507</v>
      </c>
      <c r="K378" s="22">
        <v>0.73539703312882099</v>
      </c>
      <c r="L378" s="22">
        <v>1</v>
      </c>
      <c r="M378" s="10"/>
      <c r="N378" s="10"/>
      <c r="O378" s="10"/>
      <c r="P378" s="10"/>
      <c r="Q378" s="10"/>
      <c r="R378" s="10"/>
      <c r="S378" s="10"/>
      <c r="T378" s="10"/>
    </row>
    <row r="379" spans="1:20" ht="12.75" customHeight="1">
      <c r="A379" s="13">
        <v>131</v>
      </c>
      <c r="B379" s="10" t="s">
        <v>294</v>
      </c>
      <c r="C379" s="28" t="s">
        <v>54</v>
      </c>
      <c r="D379" s="47" t="s">
        <v>235</v>
      </c>
      <c r="E379" s="20">
        <v>1</v>
      </c>
      <c r="F379" s="20" t="s">
        <v>233</v>
      </c>
      <c r="G379" s="20" t="s">
        <v>211</v>
      </c>
      <c r="H379" s="21">
        <v>151759486.60714287</v>
      </c>
      <c r="I379" s="21">
        <v>203878906.24999997</v>
      </c>
      <c r="J379" s="21">
        <v>203878906.24999997</v>
      </c>
      <c r="K379" s="22">
        <v>0.71534075040712597</v>
      </c>
      <c r="L379" s="22">
        <v>0.97272727272727288</v>
      </c>
      <c r="M379" s="10"/>
      <c r="N379" s="10"/>
      <c r="O379" s="10"/>
      <c r="P379" s="10"/>
      <c r="Q379" s="10"/>
      <c r="R379" s="10"/>
      <c r="S379" s="10"/>
      <c r="T379" s="10"/>
    </row>
    <row r="380" spans="1:20" ht="12.75" customHeight="1">
      <c r="A380" s="13">
        <v>131</v>
      </c>
      <c r="B380" s="10" t="s">
        <v>294</v>
      </c>
      <c r="C380" s="28" t="s">
        <v>54</v>
      </c>
      <c r="D380" s="47" t="s">
        <v>235</v>
      </c>
      <c r="E380" s="20">
        <v>1</v>
      </c>
      <c r="F380" s="20" t="s">
        <v>236</v>
      </c>
      <c r="G380" s="20" t="s">
        <v>63</v>
      </c>
      <c r="H380" s="21">
        <v>157380208.33333334</v>
      </c>
      <c r="I380" s="21">
        <v>196513791.93082878</v>
      </c>
      <c r="J380" s="21">
        <v>196513791.93082878</v>
      </c>
      <c r="K380" s="22">
        <v>0.68949910498722278</v>
      </c>
      <c r="L380" s="22">
        <v>0.93758755328897536</v>
      </c>
      <c r="M380" s="10"/>
      <c r="N380" s="10"/>
      <c r="O380" s="10"/>
      <c r="P380" s="10"/>
      <c r="Q380" s="10"/>
      <c r="R380" s="10"/>
      <c r="S380" s="10"/>
      <c r="T380" s="10"/>
    </row>
    <row r="381" spans="1:20" ht="12.75" customHeight="1">
      <c r="A381" s="13">
        <v>131</v>
      </c>
      <c r="B381" s="10" t="s">
        <v>294</v>
      </c>
      <c r="C381" s="28" t="s">
        <v>54</v>
      </c>
      <c r="D381" s="47" t="s">
        <v>235</v>
      </c>
      <c r="E381" s="20">
        <v>1</v>
      </c>
      <c r="F381" s="20" t="s">
        <v>233</v>
      </c>
      <c r="G381" s="20" t="s">
        <v>63</v>
      </c>
      <c r="H381" s="21">
        <v>151759486.60714287</v>
      </c>
      <c r="I381" s="21">
        <v>192859902.92728481</v>
      </c>
      <c r="J381" s="21">
        <v>192859902.92728481</v>
      </c>
      <c r="K381" s="22">
        <v>0.67667886894723528</v>
      </c>
      <c r="L381" s="22">
        <v>0.92015447229673564</v>
      </c>
      <c r="M381" s="10"/>
      <c r="N381" s="10"/>
      <c r="O381" s="10"/>
      <c r="P381" s="10"/>
      <c r="Q381" s="10"/>
      <c r="R381" s="10"/>
      <c r="S381" s="10"/>
      <c r="T381" s="10"/>
    </row>
    <row r="382" spans="1:20" ht="12.75" customHeight="1">
      <c r="A382" s="13">
        <v>131</v>
      </c>
      <c r="B382" s="10" t="s">
        <v>294</v>
      </c>
      <c r="C382" s="28" t="s">
        <v>54</v>
      </c>
      <c r="D382" s="47" t="s">
        <v>235</v>
      </c>
      <c r="E382" s="20">
        <v>1</v>
      </c>
      <c r="F382" s="20" t="s">
        <v>236</v>
      </c>
      <c r="G382" s="20" t="s">
        <v>276</v>
      </c>
      <c r="H382" s="21">
        <v>157380208.33333334</v>
      </c>
      <c r="I382" s="21">
        <v>177451574.62899533</v>
      </c>
      <c r="J382" s="21">
        <v>177451574.62899533</v>
      </c>
      <c r="K382" s="22">
        <v>0.62261636032311052</v>
      </c>
      <c r="L382" s="22">
        <v>0.84663975006008152</v>
      </c>
      <c r="M382" s="10"/>
      <c r="N382" s="10"/>
      <c r="O382" s="10"/>
      <c r="P382" s="10"/>
      <c r="Q382" s="10"/>
      <c r="R382" s="10"/>
      <c r="S382" s="10"/>
      <c r="T382" s="10"/>
    </row>
    <row r="383" spans="1:20" ht="12.75" customHeight="1">
      <c r="A383" s="13">
        <v>131</v>
      </c>
      <c r="B383" s="10" t="s">
        <v>294</v>
      </c>
      <c r="C383" s="28" t="s">
        <v>54</v>
      </c>
      <c r="D383" s="47" t="s">
        <v>235</v>
      </c>
      <c r="E383" s="20">
        <v>1</v>
      </c>
      <c r="F383" s="20" t="s">
        <v>233</v>
      </c>
      <c r="G383" s="20" t="s">
        <v>276</v>
      </c>
      <c r="H383" s="21">
        <v>151759486.60714287</v>
      </c>
      <c r="I383" s="21">
        <v>173874543.94876328</v>
      </c>
      <c r="J383" s="21">
        <v>173874543.94876328</v>
      </c>
      <c r="K383" s="22">
        <v>0.61006579362599045</v>
      </c>
      <c r="L383" s="22">
        <v>0.82957336804909843</v>
      </c>
      <c r="M383" s="10"/>
      <c r="N383" s="10"/>
      <c r="O383" s="10"/>
      <c r="P383" s="10"/>
      <c r="Q383" s="10"/>
      <c r="R383" s="10"/>
      <c r="S383" s="10"/>
      <c r="T383" s="10"/>
    </row>
    <row r="384" spans="1:20" ht="12.75" customHeight="1">
      <c r="A384" s="13">
        <v>108</v>
      </c>
      <c r="B384" s="10" t="s">
        <v>267</v>
      </c>
      <c r="C384" s="32" t="s">
        <v>84</v>
      </c>
      <c r="D384" s="33"/>
      <c r="E384" s="20">
        <v>1</v>
      </c>
      <c r="F384" s="20" t="s">
        <v>245</v>
      </c>
      <c r="G384" s="20" t="s">
        <v>97</v>
      </c>
      <c r="H384" s="21">
        <v>48116250</v>
      </c>
      <c r="I384" s="21">
        <v>85094479.166666672</v>
      </c>
      <c r="J384" s="21">
        <v>85094479.166666672</v>
      </c>
      <c r="K384" s="22">
        <v>0.29856717255460014</v>
      </c>
      <c r="L384" s="22">
        <v>1</v>
      </c>
      <c r="M384" s="10"/>
      <c r="N384" s="10"/>
      <c r="O384" s="10"/>
      <c r="P384" s="10"/>
      <c r="Q384" s="10"/>
      <c r="R384" s="10"/>
      <c r="S384" s="10"/>
      <c r="T384" s="10"/>
    </row>
    <row r="385" spans="1:20" ht="12.75" customHeight="1">
      <c r="A385" s="13">
        <v>108</v>
      </c>
      <c r="B385" s="10" t="s">
        <v>267</v>
      </c>
      <c r="C385" s="32" t="s">
        <v>84</v>
      </c>
      <c r="D385" s="33"/>
      <c r="E385" s="20">
        <v>1</v>
      </c>
      <c r="F385" s="20" t="s">
        <v>144</v>
      </c>
      <c r="G385" s="20" t="s">
        <v>97</v>
      </c>
      <c r="H385" s="21">
        <v>54990000</v>
      </c>
      <c r="I385" s="21">
        <v>81401212.713068172</v>
      </c>
      <c r="J385" s="21">
        <v>81401212.713068172</v>
      </c>
      <c r="K385" s="22">
        <v>0.28560877462631706</v>
      </c>
      <c r="L385" s="22">
        <v>0.95659804854831021</v>
      </c>
      <c r="M385" s="10"/>
      <c r="N385" s="10"/>
      <c r="O385" s="10"/>
      <c r="P385" s="10"/>
      <c r="Q385" s="10"/>
      <c r="R385" s="10"/>
      <c r="S385" s="10"/>
      <c r="T385" s="10"/>
    </row>
    <row r="386" spans="1:20" ht="12.75" customHeight="1">
      <c r="A386" s="13">
        <v>108</v>
      </c>
      <c r="B386" s="10" t="s">
        <v>267</v>
      </c>
      <c r="C386" s="32" t="s">
        <v>84</v>
      </c>
      <c r="D386" s="33"/>
      <c r="E386" s="20">
        <v>1</v>
      </c>
      <c r="F386" s="20" t="s">
        <v>144</v>
      </c>
      <c r="G386" s="20" t="s">
        <v>265</v>
      </c>
      <c r="H386" s="21">
        <v>54990000</v>
      </c>
      <c r="I386" s="21">
        <v>68837409.156976745</v>
      </c>
      <c r="J386" s="21">
        <v>68837409.156976745</v>
      </c>
      <c r="K386" s="22">
        <v>0.24152672205359213</v>
      </c>
      <c r="L386" s="22">
        <v>0.80895270564088284</v>
      </c>
      <c r="M386" s="10"/>
      <c r="N386" s="10"/>
      <c r="O386" s="10"/>
      <c r="P386" s="10"/>
      <c r="Q386" s="10"/>
      <c r="R386" s="10"/>
      <c r="S386" s="10"/>
      <c r="T386" s="10"/>
    </row>
    <row r="387" spans="1:20" ht="12.75" customHeight="1">
      <c r="A387" s="13">
        <v>108</v>
      </c>
      <c r="B387" s="10" t="s">
        <v>267</v>
      </c>
      <c r="C387" s="32" t="s">
        <v>84</v>
      </c>
      <c r="D387" s="33"/>
      <c r="E387" s="20">
        <v>1</v>
      </c>
      <c r="F387" s="20" t="s">
        <v>245</v>
      </c>
      <c r="G387" s="20" t="s">
        <v>265</v>
      </c>
      <c r="H387" s="21">
        <v>48116250</v>
      </c>
      <c r="I387" s="21">
        <v>68172674.925298795</v>
      </c>
      <c r="J387" s="21">
        <v>68172674.925298795</v>
      </c>
      <c r="K387" s="22">
        <v>0.23919439894643005</v>
      </c>
      <c r="L387" s="22">
        <v>0.80114098579503956</v>
      </c>
      <c r="M387" s="10"/>
      <c r="N387" s="10"/>
      <c r="O387" s="10"/>
      <c r="P387" s="10"/>
      <c r="Q387" s="10"/>
      <c r="R387" s="10"/>
      <c r="S387" s="10"/>
      <c r="T387" s="10"/>
    </row>
    <row r="388" spans="1:20" ht="12.75" customHeight="1">
      <c r="A388" s="13">
        <v>108</v>
      </c>
      <c r="B388" s="10" t="s">
        <v>267</v>
      </c>
      <c r="C388" s="32" t="s">
        <v>84</v>
      </c>
      <c r="D388" s="33"/>
      <c r="E388" s="20">
        <v>1</v>
      </c>
      <c r="F388" s="20" t="s">
        <v>144</v>
      </c>
      <c r="G388" s="20" t="s">
        <v>31</v>
      </c>
      <c r="H388" s="21">
        <v>54990000</v>
      </c>
      <c r="I388" s="21">
        <v>66862840.909090899</v>
      </c>
      <c r="J388" s="21">
        <v>66862840.909090899</v>
      </c>
      <c r="K388" s="22">
        <v>0.2345986432338994</v>
      </c>
      <c r="L388" s="22">
        <v>0.78574828313048195</v>
      </c>
      <c r="M388" s="10"/>
      <c r="N388" s="10"/>
      <c r="O388" s="10"/>
      <c r="P388" s="10"/>
      <c r="Q388" s="10"/>
      <c r="R388" s="10"/>
      <c r="S388" s="10"/>
      <c r="T388" s="10"/>
    </row>
    <row r="389" spans="1:20" ht="12.75" customHeight="1">
      <c r="A389" s="13">
        <v>108</v>
      </c>
      <c r="B389" s="10" t="s">
        <v>267</v>
      </c>
      <c r="C389" s="32" t="s">
        <v>84</v>
      </c>
      <c r="D389" s="33"/>
      <c r="E389" s="20">
        <v>1</v>
      </c>
      <c r="F389" s="20" t="s">
        <v>245</v>
      </c>
      <c r="G389" s="20" t="s">
        <v>31</v>
      </c>
      <c r="H389" s="21">
        <v>48116250</v>
      </c>
      <c r="I389" s="21">
        <v>66000165.929203533</v>
      </c>
      <c r="J389" s="21">
        <v>66000165.929203533</v>
      </c>
      <c r="K389" s="22">
        <v>0.23157181432442225</v>
      </c>
      <c r="L389" s="22">
        <v>0.77561043413797881</v>
      </c>
      <c r="M389" s="10"/>
      <c r="N389" s="10"/>
      <c r="O389" s="10"/>
      <c r="P389" s="10"/>
      <c r="Q389" s="10"/>
      <c r="R389" s="10"/>
      <c r="S389" s="10"/>
      <c r="T389" s="10"/>
    </row>
    <row r="390" spans="1:20" ht="12.75" customHeight="1">
      <c r="A390" s="13">
        <v>68</v>
      </c>
      <c r="B390" s="10" t="s">
        <v>203</v>
      </c>
      <c r="C390" s="41" t="s">
        <v>179</v>
      </c>
      <c r="D390" s="42"/>
      <c r="E390" s="20">
        <v>1</v>
      </c>
      <c r="F390" s="20" t="s">
        <v>180</v>
      </c>
      <c r="G390" s="20" t="s">
        <v>176</v>
      </c>
      <c r="H390" s="21">
        <v>75931171.875</v>
      </c>
      <c r="I390" s="21">
        <v>118795543.09475806</v>
      </c>
      <c r="J390" s="21">
        <v>118795543.09475806</v>
      </c>
      <c r="K390" s="22">
        <v>0.41681258010195121</v>
      </c>
      <c r="L390" s="22">
        <v>1</v>
      </c>
      <c r="M390" s="10"/>
      <c r="N390" s="10"/>
      <c r="O390" s="10"/>
      <c r="P390" s="10"/>
      <c r="Q390" s="10"/>
      <c r="R390" s="10"/>
      <c r="S390" s="10"/>
      <c r="T390" s="10"/>
    </row>
    <row r="391" spans="1:20" ht="12.75" customHeight="1">
      <c r="A391" s="13">
        <v>68</v>
      </c>
      <c r="B391" s="10" t="s">
        <v>203</v>
      </c>
      <c r="C391" s="41" t="s">
        <v>179</v>
      </c>
      <c r="D391" s="42"/>
      <c r="E391" s="20">
        <v>1</v>
      </c>
      <c r="F391" s="20" t="s">
        <v>180</v>
      </c>
      <c r="G391" s="20" t="s">
        <v>133</v>
      </c>
      <c r="H391" s="21">
        <v>75931171.875</v>
      </c>
      <c r="I391" s="21">
        <v>118490125.00000001</v>
      </c>
      <c r="J391" s="21">
        <v>118490125.00000001</v>
      </c>
      <c r="K391" s="22">
        <v>0.41574097336680305</v>
      </c>
      <c r="L391" s="22">
        <v>0.99742904416443945</v>
      </c>
      <c r="M391" s="10"/>
      <c r="N391" s="10"/>
      <c r="O391" s="10"/>
      <c r="P391" s="10"/>
      <c r="Q391" s="10"/>
      <c r="R391" s="10"/>
      <c r="S391" s="10"/>
      <c r="T391" s="10"/>
    </row>
    <row r="392" spans="1:20" ht="12.75" customHeight="1">
      <c r="A392" s="13">
        <v>68</v>
      </c>
      <c r="B392" s="10" t="s">
        <v>203</v>
      </c>
      <c r="C392" s="41" t="s">
        <v>179</v>
      </c>
      <c r="D392" s="42"/>
      <c r="E392" s="20">
        <v>1</v>
      </c>
      <c r="F392" s="20" t="s">
        <v>204</v>
      </c>
      <c r="G392" s="20" t="s">
        <v>133</v>
      </c>
      <c r="H392" s="21">
        <v>67494375</v>
      </c>
      <c r="I392" s="21">
        <v>107275827.81456955</v>
      </c>
      <c r="J392" s="21">
        <v>107275827.81456955</v>
      </c>
      <c r="K392" s="22">
        <v>0.37639387311270622</v>
      </c>
      <c r="L392" s="22">
        <v>0.90302906169636565</v>
      </c>
      <c r="M392" s="10"/>
      <c r="N392" s="10"/>
      <c r="O392" s="10"/>
      <c r="P392" s="10"/>
      <c r="Q392" s="10"/>
      <c r="R392" s="10"/>
      <c r="S392" s="10"/>
      <c r="T392" s="10"/>
    </row>
    <row r="393" spans="1:20" ht="12.75" customHeight="1">
      <c r="A393" s="13">
        <v>68</v>
      </c>
      <c r="B393" s="10" t="s">
        <v>203</v>
      </c>
      <c r="C393" s="41" t="s">
        <v>179</v>
      </c>
      <c r="D393" s="42"/>
      <c r="E393" s="20">
        <v>1</v>
      </c>
      <c r="F393" s="20" t="s">
        <v>204</v>
      </c>
      <c r="G393" s="20" t="s">
        <v>176</v>
      </c>
      <c r="H393" s="21">
        <v>67494375</v>
      </c>
      <c r="I393" s="21">
        <v>106665217.63392858</v>
      </c>
      <c r="J393" s="21">
        <v>106665217.63392858</v>
      </c>
      <c r="K393" s="22">
        <v>0.37425145262958703</v>
      </c>
      <c r="L393" s="22">
        <v>0.89788905252822793</v>
      </c>
      <c r="M393" s="10"/>
      <c r="N393" s="10"/>
      <c r="O393" s="10"/>
      <c r="P393" s="10"/>
      <c r="Q393" s="10"/>
      <c r="R393" s="10"/>
      <c r="S393" s="10"/>
      <c r="T393" s="10"/>
    </row>
    <row r="394" spans="1:20" ht="12.75" customHeight="1">
      <c r="A394" s="13">
        <v>68</v>
      </c>
      <c r="B394" s="10" t="s">
        <v>203</v>
      </c>
      <c r="C394" s="41" t="s">
        <v>179</v>
      </c>
      <c r="D394" s="42"/>
      <c r="E394" s="20">
        <v>1</v>
      </c>
      <c r="F394" s="20" t="s">
        <v>180</v>
      </c>
      <c r="G394" s="20" t="s">
        <v>193</v>
      </c>
      <c r="H394" s="21">
        <v>75931171.875</v>
      </c>
      <c r="I394" s="21">
        <v>104053828.125</v>
      </c>
      <c r="J394" s="21">
        <v>104053828.125</v>
      </c>
      <c r="K394" s="22">
        <v>0.36508898768761971</v>
      </c>
      <c r="L394" s="22">
        <v>0.8759068346697213</v>
      </c>
      <c r="M394" s="10"/>
      <c r="N394" s="10"/>
      <c r="O394" s="10"/>
      <c r="P394" s="10"/>
      <c r="Q394" s="10"/>
      <c r="R394" s="10"/>
      <c r="S394" s="10"/>
      <c r="T394" s="10"/>
    </row>
    <row r="395" spans="1:20" ht="12.75" customHeight="1">
      <c r="A395" s="13">
        <v>68</v>
      </c>
      <c r="B395" s="10" t="s">
        <v>203</v>
      </c>
      <c r="C395" s="41" t="s">
        <v>179</v>
      </c>
      <c r="D395" s="42"/>
      <c r="E395" s="20">
        <v>1</v>
      </c>
      <c r="F395" s="20" t="s">
        <v>204</v>
      </c>
      <c r="G395" s="20" t="s">
        <v>193</v>
      </c>
      <c r="H395" s="21">
        <v>67494375</v>
      </c>
      <c r="I395" s="21">
        <v>95477810.17945537</v>
      </c>
      <c r="J395" s="21">
        <v>95477810.17945537</v>
      </c>
      <c r="K395" s="22">
        <v>0.33499869916533237</v>
      </c>
      <c r="L395" s="22">
        <v>0.80371542308870003</v>
      </c>
      <c r="M395" s="10"/>
      <c r="N395" s="10"/>
      <c r="O395" s="10"/>
      <c r="P395" s="10"/>
      <c r="Q395" s="10"/>
      <c r="R395" s="10"/>
      <c r="S395" s="10"/>
      <c r="T395" s="10"/>
    </row>
    <row r="396" spans="1:20" ht="12.75" customHeight="1">
      <c r="A396" s="13">
        <v>67</v>
      </c>
      <c r="B396" s="10" t="s">
        <v>202</v>
      </c>
      <c r="C396" s="41" t="s">
        <v>179</v>
      </c>
      <c r="D396" s="42"/>
      <c r="E396" s="20"/>
      <c r="F396" s="20" t="s">
        <v>183</v>
      </c>
      <c r="G396" s="20" t="s">
        <v>176</v>
      </c>
      <c r="H396" s="21">
        <v>48983593.75</v>
      </c>
      <c r="I396" s="21">
        <v>76147223.011363655</v>
      </c>
      <c r="J396" s="21">
        <v>76147223.011363655</v>
      </c>
      <c r="K396" s="22">
        <v>0.26717433721943784</v>
      </c>
      <c r="L396" s="22">
        <v>1</v>
      </c>
      <c r="M396" s="10"/>
      <c r="N396" s="10"/>
      <c r="O396" s="10"/>
      <c r="P396" s="10"/>
      <c r="Q396" s="10"/>
      <c r="R396" s="10"/>
      <c r="S396" s="10"/>
      <c r="T396" s="10"/>
    </row>
    <row r="397" spans="1:20" ht="12.75" customHeight="1">
      <c r="A397" s="13">
        <v>67</v>
      </c>
      <c r="B397" s="10" t="s">
        <v>202</v>
      </c>
      <c r="C397" s="41" t="s">
        <v>179</v>
      </c>
      <c r="D397" s="42"/>
      <c r="E397" s="20"/>
      <c r="F397" s="20" t="s">
        <v>183</v>
      </c>
      <c r="G397" s="20" t="s">
        <v>119</v>
      </c>
      <c r="H397" s="21">
        <v>48983593.75</v>
      </c>
      <c r="I397" s="21">
        <v>76082581.905241892</v>
      </c>
      <c r="J397" s="21">
        <v>76082581.905241892</v>
      </c>
      <c r="K397" s="22">
        <v>0.26694753387714609</v>
      </c>
      <c r="L397" s="22">
        <v>0.99915110356536418</v>
      </c>
      <c r="M397" s="10"/>
      <c r="N397" s="10"/>
      <c r="O397" s="10"/>
      <c r="P397" s="10"/>
      <c r="Q397" s="10"/>
      <c r="R397" s="10"/>
      <c r="S397" s="10"/>
      <c r="T397" s="10"/>
    </row>
    <row r="398" spans="1:20" ht="12.75" customHeight="1">
      <c r="A398" s="13">
        <v>67</v>
      </c>
      <c r="B398" s="10" t="s">
        <v>202</v>
      </c>
      <c r="C398" s="41" t="s">
        <v>179</v>
      </c>
      <c r="D398" s="42"/>
      <c r="E398" s="20"/>
      <c r="F398" s="20" t="s">
        <v>180</v>
      </c>
      <c r="G398" s="20" t="s">
        <v>119</v>
      </c>
      <c r="H398" s="21">
        <v>44085234.375</v>
      </c>
      <c r="I398" s="21">
        <v>70176495.535714284</v>
      </c>
      <c r="J398" s="21">
        <v>70176495.535714284</v>
      </c>
      <c r="K398" s="22">
        <v>0.24622511421512097</v>
      </c>
      <c r="L398" s="22">
        <v>0.92158968850698153</v>
      </c>
      <c r="M398" s="10"/>
      <c r="N398" s="10"/>
      <c r="O398" s="10"/>
      <c r="P398" s="10"/>
      <c r="Q398" s="10"/>
      <c r="R398" s="10"/>
      <c r="S398" s="10"/>
      <c r="T398" s="10"/>
    </row>
    <row r="399" spans="1:20" ht="12.75" customHeight="1">
      <c r="A399" s="13">
        <v>67</v>
      </c>
      <c r="B399" s="10" t="s">
        <v>202</v>
      </c>
      <c r="C399" s="41" t="s">
        <v>179</v>
      </c>
      <c r="D399" s="42"/>
      <c r="E399" s="20"/>
      <c r="F399" s="20" t="s">
        <v>180</v>
      </c>
      <c r="G399" s="20" t="s">
        <v>176</v>
      </c>
      <c r="H399" s="21">
        <v>44085234.375</v>
      </c>
      <c r="I399" s="21">
        <v>68972060.231854841</v>
      </c>
      <c r="J399" s="21">
        <v>68972060.231854841</v>
      </c>
      <c r="K399" s="22">
        <v>0.24199916622507653</v>
      </c>
      <c r="L399" s="22">
        <v>0.90577249575551766</v>
      </c>
      <c r="M399" s="10"/>
      <c r="N399" s="10"/>
      <c r="O399" s="10"/>
      <c r="P399" s="10"/>
      <c r="Q399" s="10"/>
      <c r="R399" s="10"/>
      <c r="S399" s="10"/>
      <c r="T399" s="10"/>
    </row>
    <row r="400" spans="1:20" ht="12.75" customHeight="1">
      <c r="A400" s="13">
        <v>67</v>
      </c>
      <c r="B400" s="10" t="s">
        <v>202</v>
      </c>
      <c r="C400" s="41" t="s">
        <v>179</v>
      </c>
      <c r="D400" s="42"/>
      <c r="E400" s="20"/>
      <c r="F400" s="20" t="s">
        <v>183</v>
      </c>
      <c r="G400" s="20" t="s">
        <v>193</v>
      </c>
      <c r="H400" s="21">
        <v>48983593.75</v>
      </c>
      <c r="I400" s="21">
        <v>64786127.038043439</v>
      </c>
      <c r="J400" s="21">
        <v>64786127.038043439</v>
      </c>
      <c r="K400" s="22">
        <v>0.22731217065946663</v>
      </c>
      <c r="L400" s="22">
        <v>0.85080091533180702</v>
      </c>
      <c r="M400" s="10"/>
      <c r="N400" s="10"/>
      <c r="O400" s="10"/>
      <c r="P400" s="10"/>
      <c r="Q400" s="10"/>
      <c r="R400" s="10"/>
      <c r="S400" s="10"/>
      <c r="T400" s="10"/>
    </row>
    <row r="401" spans="1:20" ht="12.75" customHeight="1">
      <c r="A401" s="13">
        <v>67</v>
      </c>
      <c r="B401" s="10" t="s">
        <v>202</v>
      </c>
      <c r="C401" s="41" t="s">
        <v>179</v>
      </c>
      <c r="D401" s="42"/>
      <c r="E401" s="20"/>
      <c r="F401" s="20" t="s">
        <v>180</v>
      </c>
      <c r="G401" s="20" t="s">
        <v>193</v>
      </c>
      <c r="H401" s="21">
        <v>44085234.375</v>
      </c>
      <c r="I401" s="21">
        <v>60413098.958333343</v>
      </c>
      <c r="J401" s="21">
        <v>60413098.958333343</v>
      </c>
      <c r="K401" s="22">
        <v>0.21196872368091851</v>
      </c>
      <c r="L401" s="22">
        <v>0.79337231968810906</v>
      </c>
      <c r="M401" s="10"/>
      <c r="N401" s="10"/>
      <c r="O401" s="10"/>
      <c r="P401" s="10"/>
      <c r="Q401" s="10"/>
      <c r="R401" s="10"/>
      <c r="S401" s="10"/>
      <c r="T401" s="10"/>
    </row>
    <row r="402" spans="1:20" ht="12.75" customHeight="1">
      <c r="A402" s="13">
        <v>66</v>
      </c>
      <c r="B402" s="10" t="s">
        <v>201</v>
      </c>
      <c r="C402" s="41" t="s">
        <v>179</v>
      </c>
      <c r="D402" s="42"/>
      <c r="E402" s="20"/>
      <c r="F402" s="20" t="s">
        <v>183</v>
      </c>
      <c r="G402" s="20" t="s">
        <v>176</v>
      </c>
      <c r="H402" s="21">
        <v>23836093.75</v>
      </c>
      <c r="I402" s="21">
        <v>37054291.19318182</v>
      </c>
      <c r="J402" s="21">
        <v>37054291.19318182</v>
      </c>
      <c r="K402" s="22">
        <v>0.13001072526567395</v>
      </c>
      <c r="L402" s="22">
        <v>1</v>
      </c>
      <c r="M402" s="10"/>
      <c r="N402" s="10"/>
      <c r="O402" s="10"/>
      <c r="P402" s="10"/>
      <c r="Q402" s="10"/>
      <c r="R402" s="10"/>
      <c r="S402" s="10"/>
      <c r="T402" s="10"/>
    </row>
    <row r="403" spans="1:20" ht="12.75" customHeight="1">
      <c r="A403" s="13">
        <v>66</v>
      </c>
      <c r="B403" s="10" t="s">
        <v>201</v>
      </c>
      <c r="C403" s="41" t="s">
        <v>179</v>
      </c>
      <c r="D403" s="42"/>
      <c r="E403" s="20"/>
      <c r="F403" s="20" t="s">
        <v>183</v>
      </c>
      <c r="G403" s="20" t="s">
        <v>119</v>
      </c>
      <c r="H403" s="21">
        <v>23836093.75</v>
      </c>
      <c r="I403" s="21">
        <v>37022835.93749997</v>
      </c>
      <c r="J403" s="21">
        <v>37022835.93749997</v>
      </c>
      <c r="K403" s="22">
        <v>0.1299003596245315</v>
      </c>
      <c r="L403" s="22">
        <v>0.99915110356536418</v>
      </c>
      <c r="M403" s="10"/>
      <c r="N403" s="10"/>
      <c r="O403" s="10"/>
      <c r="P403" s="10"/>
      <c r="Q403" s="10"/>
      <c r="R403" s="10"/>
      <c r="S403" s="10"/>
      <c r="T403" s="10"/>
    </row>
    <row r="404" spans="1:20" ht="12.75" customHeight="1">
      <c r="A404" s="13">
        <v>66</v>
      </c>
      <c r="B404" s="10" t="s">
        <v>201</v>
      </c>
      <c r="C404" s="41" t="s">
        <v>179</v>
      </c>
      <c r="D404" s="42"/>
      <c r="E404" s="20"/>
      <c r="F404" s="20" t="s">
        <v>180</v>
      </c>
      <c r="G404" s="20" t="s">
        <v>119</v>
      </c>
      <c r="H404" s="21">
        <v>21452484.375</v>
      </c>
      <c r="I404" s="21">
        <v>34148852.678571425</v>
      </c>
      <c r="J404" s="21">
        <v>34148852.678571425</v>
      </c>
      <c r="K404" s="22">
        <v>0.11981654380015923</v>
      </c>
      <c r="L404" s="22">
        <v>0.92158968850698164</v>
      </c>
      <c r="M404" s="10"/>
      <c r="N404" s="10"/>
      <c r="O404" s="10"/>
      <c r="P404" s="10"/>
      <c r="Q404" s="10"/>
      <c r="R404" s="10"/>
      <c r="S404" s="10"/>
      <c r="T404" s="10"/>
    </row>
    <row r="405" spans="1:20" ht="12.75" customHeight="1">
      <c r="A405" s="13">
        <v>66</v>
      </c>
      <c r="B405" s="10" t="s">
        <v>201</v>
      </c>
      <c r="C405" s="41" t="s">
        <v>179</v>
      </c>
      <c r="D405" s="42"/>
      <c r="E405" s="20"/>
      <c r="F405" s="20" t="s">
        <v>180</v>
      </c>
      <c r="G405" s="20" t="s">
        <v>176</v>
      </c>
      <c r="H405" s="21">
        <v>21452484.375</v>
      </c>
      <c r="I405" s="21">
        <v>33562757.8125</v>
      </c>
      <c r="J405" s="21">
        <v>33562757.8125</v>
      </c>
      <c r="K405" s="22">
        <v>0.11776013909887445</v>
      </c>
      <c r="L405" s="22">
        <v>0.90577249575551777</v>
      </c>
      <c r="M405" s="10"/>
      <c r="N405" s="10"/>
      <c r="O405" s="10"/>
      <c r="P405" s="10"/>
      <c r="Q405" s="10"/>
      <c r="R405" s="10"/>
      <c r="S405" s="10"/>
      <c r="T405" s="10"/>
    </row>
    <row r="406" spans="1:20" ht="12.75" customHeight="1">
      <c r="A406" s="13">
        <v>66</v>
      </c>
      <c r="B406" s="10" t="s">
        <v>201</v>
      </c>
      <c r="C406" s="41" t="s">
        <v>179</v>
      </c>
      <c r="D406" s="42"/>
      <c r="E406" s="20"/>
      <c r="F406" s="20" t="s">
        <v>183</v>
      </c>
      <c r="G406" s="20" t="s">
        <v>181</v>
      </c>
      <c r="H406" s="21">
        <v>23836093.75</v>
      </c>
      <c r="I406" s="21">
        <v>31649681.554878034</v>
      </c>
      <c r="J406" s="21">
        <v>31649681.554878034</v>
      </c>
      <c r="K406" s="22">
        <v>0.11104781446027122</v>
      </c>
      <c r="L406" s="22">
        <v>0.85414348880330859</v>
      </c>
      <c r="M406" s="10"/>
      <c r="N406" s="10"/>
      <c r="O406" s="10"/>
      <c r="P406" s="10"/>
      <c r="Q406" s="10"/>
      <c r="R406" s="10"/>
      <c r="S406" s="10"/>
      <c r="T406" s="10"/>
    </row>
    <row r="407" spans="1:20" ht="12.75" customHeight="1">
      <c r="A407" s="13">
        <v>66</v>
      </c>
      <c r="B407" s="10" t="s">
        <v>201</v>
      </c>
      <c r="C407" s="41" t="s">
        <v>179</v>
      </c>
      <c r="D407" s="42"/>
      <c r="E407" s="20"/>
      <c r="F407" s="20" t="s">
        <v>180</v>
      </c>
      <c r="G407" s="20" t="s">
        <v>181</v>
      </c>
      <c r="H407" s="21">
        <v>21452484.375</v>
      </c>
      <c r="I407" s="21">
        <v>29807662.5</v>
      </c>
      <c r="J407" s="21">
        <v>29807662.5</v>
      </c>
      <c r="K407" s="22">
        <v>0.10458480503366126</v>
      </c>
      <c r="L407" s="22">
        <v>0.80443213296398886</v>
      </c>
      <c r="M407" s="10"/>
      <c r="N407" s="10"/>
      <c r="O407" s="10"/>
      <c r="P407" s="10"/>
      <c r="Q407" s="10"/>
      <c r="R407" s="10"/>
      <c r="S407" s="10"/>
      <c r="T407" s="10"/>
    </row>
    <row r="408" spans="1:20" ht="12.75" customHeight="1">
      <c r="A408" s="13">
        <v>129</v>
      </c>
      <c r="B408" s="10" t="s">
        <v>291</v>
      </c>
      <c r="C408" s="28" t="s">
        <v>54</v>
      </c>
      <c r="D408" s="29"/>
      <c r="E408" s="20"/>
      <c r="F408" s="20" t="s">
        <v>292</v>
      </c>
      <c r="G408" s="20" t="s">
        <v>69</v>
      </c>
      <c r="H408" s="21">
        <v>0</v>
      </c>
      <c r="I408" s="21">
        <v>1120451.2635379061</v>
      </c>
      <c r="J408" s="21">
        <v>1120451.2635379061</v>
      </c>
      <c r="K408" s="22">
        <v>3.9312769643319511E-3</v>
      </c>
      <c r="L408" s="22">
        <v>1</v>
      </c>
      <c r="M408" s="10"/>
      <c r="N408" s="10"/>
      <c r="O408" s="10"/>
      <c r="P408" s="10"/>
      <c r="Q408" s="10"/>
      <c r="R408" s="10"/>
      <c r="S408" s="10"/>
      <c r="T408" s="10"/>
    </row>
    <row r="409" spans="1:20" ht="12.75" customHeight="1">
      <c r="A409" s="13">
        <v>126</v>
      </c>
      <c r="B409" s="10" t="s">
        <v>288</v>
      </c>
      <c r="C409" s="24" t="s">
        <v>40</v>
      </c>
      <c r="D409" s="26"/>
      <c r="E409" s="20">
        <v>1</v>
      </c>
      <c r="F409" s="20" t="s">
        <v>43</v>
      </c>
      <c r="G409" s="20" t="s">
        <v>51</v>
      </c>
      <c r="H409" s="21">
        <v>68386488.09523809</v>
      </c>
      <c r="I409" s="21">
        <v>99593678.296232864</v>
      </c>
      <c r="J409" s="21">
        <v>99593678.296232864</v>
      </c>
      <c r="K409" s="22">
        <v>0.34943986054581422</v>
      </c>
      <c r="L409" s="22">
        <v>1</v>
      </c>
      <c r="M409" s="10"/>
      <c r="N409" s="10"/>
      <c r="O409" s="10"/>
      <c r="P409" s="10"/>
      <c r="Q409" s="10"/>
      <c r="R409" s="10"/>
      <c r="S409" s="10"/>
      <c r="T409" s="10"/>
    </row>
    <row r="410" spans="1:20" ht="12.75" customHeight="1">
      <c r="A410" s="13">
        <v>126</v>
      </c>
      <c r="B410" s="10" t="s">
        <v>288</v>
      </c>
      <c r="C410" s="24" t="s">
        <v>40</v>
      </c>
      <c r="D410" s="26"/>
      <c r="E410" s="20">
        <v>1</v>
      </c>
      <c r="F410" s="20" t="s">
        <v>43</v>
      </c>
      <c r="G410" s="20" t="s">
        <v>42</v>
      </c>
      <c r="H410" s="21">
        <v>68386488.09523809</v>
      </c>
      <c r="I410" s="21">
        <v>93722003.738496929</v>
      </c>
      <c r="J410" s="21">
        <v>93722003.738496929</v>
      </c>
      <c r="K410" s="22">
        <v>0.32883818006040472</v>
      </c>
      <c r="L410" s="22">
        <v>0.94104370218889655</v>
      </c>
      <c r="M410" s="10"/>
      <c r="N410" s="10"/>
      <c r="O410" s="10"/>
      <c r="P410" s="10"/>
      <c r="Q410" s="10"/>
      <c r="R410" s="10"/>
      <c r="S410" s="10"/>
      <c r="T410" s="10"/>
    </row>
    <row r="411" spans="1:20" ht="12.75" customHeight="1">
      <c r="A411" s="13">
        <v>126</v>
      </c>
      <c r="B411" s="10" t="s">
        <v>288</v>
      </c>
      <c r="C411" s="24" t="s">
        <v>40</v>
      </c>
      <c r="D411" s="26"/>
      <c r="E411" s="20">
        <v>1</v>
      </c>
      <c r="F411" s="20" t="s">
        <v>43</v>
      </c>
      <c r="G411" s="20" t="s">
        <v>47</v>
      </c>
      <c r="H411" s="21">
        <v>68386488.09523809</v>
      </c>
      <c r="I411" s="21">
        <v>84814527.13487637</v>
      </c>
      <c r="J411" s="21">
        <v>84814527.13487637</v>
      </c>
      <c r="K411" s="22">
        <v>0.29758491744943832</v>
      </c>
      <c r="L411" s="22">
        <v>0.85160552944538126</v>
      </c>
      <c r="M411" s="10"/>
      <c r="N411" s="10"/>
      <c r="O411" s="10"/>
      <c r="P411" s="10"/>
      <c r="Q411" s="10"/>
      <c r="R411" s="10"/>
      <c r="S411" s="10"/>
      <c r="T411" s="10"/>
    </row>
    <row r="412" spans="1:20" ht="12.75" customHeight="1">
      <c r="A412" s="13">
        <v>126</v>
      </c>
      <c r="B412" s="10" t="s">
        <v>288</v>
      </c>
      <c r="C412" s="24" t="s">
        <v>40</v>
      </c>
      <c r="D412" s="26"/>
      <c r="E412" s="20">
        <v>1</v>
      </c>
      <c r="F412" s="20" t="s">
        <v>180</v>
      </c>
      <c r="G412" s="20" t="s">
        <v>51</v>
      </c>
      <c r="H412" s="21">
        <v>43083487.5</v>
      </c>
      <c r="I412" s="21">
        <v>81660541.249999985</v>
      </c>
      <c r="J412" s="21">
        <v>81660541.249999985</v>
      </c>
      <c r="K412" s="22">
        <v>0.28651866900245876</v>
      </c>
      <c r="L412" s="22">
        <v>0.8199369944657301</v>
      </c>
      <c r="M412" s="10"/>
      <c r="N412" s="10"/>
      <c r="O412" s="10"/>
      <c r="P412" s="10"/>
      <c r="Q412" s="10"/>
      <c r="R412" s="10"/>
      <c r="S412" s="10"/>
      <c r="T412" s="10"/>
    </row>
    <row r="413" spans="1:20" ht="12.75" customHeight="1">
      <c r="A413" s="13">
        <v>126</v>
      </c>
      <c r="B413" s="10" t="s">
        <v>288</v>
      </c>
      <c r="C413" s="24" t="s">
        <v>40</v>
      </c>
      <c r="D413" s="26"/>
      <c r="E413" s="20">
        <v>1</v>
      </c>
      <c r="F413" s="20" t="s">
        <v>180</v>
      </c>
      <c r="G413" s="20" t="s">
        <v>42</v>
      </c>
      <c r="H413" s="21">
        <v>43083487.5</v>
      </c>
      <c r="I413" s="21">
        <v>78509203.223892391</v>
      </c>
      <c r="J413" s="21">
        <v>78509203.223892391</v>
      </c>
      <c r="K413" s="22">
        <v>0.27546171097847327</v>
      </c>
      <c r="L413" s="22">
        <v>0.78829504610095325</v>
      </c>
      <c r="M413" s="10"/>
      <c r="N413" s="10"/>
      <c r="O413" s="10"/>
      <c r="P413" s="10"/>
      <c r="Q413" s="10"/>
      <c r="R413" s="10"/>
      <c r="S413" s="10"/>
      <c r="T413" s="10"/>
    </row>
    <row r="414" spans="1:20" ht="12.75" customHeight="1">
      <c r="A414" s="13">
        <v>126</v>
      </c>
      <c r="B414" s="10" t="s">
        <v>288</v>
      </c>
      <c r="C414" s="24" t="s">
        <v>40</v>
      </c>
      <c r="D414" s="26"/>
      <c r="E414" s="20">
        <v>1</v>
      </c>
      <c r="F414" s="20" t="s">
        <v>180</v>
      </c>
      <c r="G414" s="20" t="s">
        <v>47</v>
      </c>
      <c r="H414" s="21">
        <v>43083487.5</v>
      </c>
      <c r="I414" s="21">
        <v>71570383.606557414</v>
      </c>
      <c r="J414" s="21">
        <v>71570383.606557414</v>
      </c>
      <c r="K414" s="22">
        <v>0.25111578660943823</v>
      </c>
      <c r="L414" s="22">
        <v>0.71862376037239473</v>
      </c>
      <c r="M414" s="10"/>
      <c r="N414" s="10"/>
      <c r="O414" s="10"/>
      <c r="P414" s="10"/>
      <c r="Q414" s="10"/>
      <c r="R414" s="10"/>
      <c r="S414" s="10"/>
      <c r="T414" s="10"/>
    </row>
    <row r="415" spans="1:20" ht="12.75" customHeight="1">
      <c r="A415" s="13">
        <v>81</v>
      </c>
      <c r="B415" s="10" t="s">
        <v>222</v>
      </c>
      <c r="C415" s="35" t="s">
        <v>111</v>
      </c>
      <c r="D415" s="46" t="s">
        <v>223</v>
      </c>
      <c r="E415" s="18"/>
      <c r="F415" s="20" t="s">
        <v>117</v>
      </c>
      <c r="G415" s="20" t="s">
        <v>114</v>
      </c>
      <c r="H415" s="21">
        <v>17776687.5</v>
      </c>
      <c r="I415" s="21">
        <v>25157467.645759728</v>
      </c>
      <c r="J415" s="21">
        <v>25157467.645759728</v>
      </c>
      <c r="K415" s="22">
        <v>8.8268875456853496E-2</v>
      </c>
      <c r="L415" s="22">
        <v>1</v>
      </c>
      <c r="M415" s="10"/>
      <c r="N415" s="10"/>
      <c r="O415" s="10"/>
      <c r="P415" s="10"/>
      <c r="Q415" s="10"/>
      <c r="R415" s="10"/>
      <c r="S415" s="10"/>
      <c r="T415" s="10"/>
    </row>
    <row r="416" spans="1:20" ht="12.75" customHeight="1">
      <c r="A416" s="13">
        <v>81</v>
      </c>
      <c r="B416" s="10" t="s">
        <v>222</v>
      </c>
      <c r="C416" s="35" t="s">
        <v>111</v>
      </c>
      <c r="D416" s="46" t="s">
        <v>223</v>
      </c>
      <c r="E416" s="18"/>
      <c r="F416" s="20" t="s">
        <v>112</v>
      </c>
      <c r="G416" s="20" t="s">
        <v>114</v>
      </c>
      <c r="H416" s="21">
        <v>14813906.25</v>
      </c>
      <c r="I416" s="21">
        <v>24150112.281976737</v>
      </c>
      <c r="J416" s="21">
        <v>24150112.281976737</v>
      </c>
      <c r="K416" s="22">
        <v>8.4734412990336475E-2</v>
      </c>
      <c r="L416" s="22">
        <v>0.95995799823863515</v>
      </c>
      <c r="M416" s="10"/>
      <c r="N416" s="10"/>
      <c r="O416" s="10"/>
      <c r="P416" s="10"/>
      <c r="Q416" s="10"/>
      <c r="R416" s="10"/>
      <c r="S416" s="10"/>
      <c r="T416" s="10"/>
    </row>
    <row r="417" spans="1:20" ht="12.75" customHeight="1">
      <c r="A417" s="13">
        <v>81</v>
      </c>
      <c r="B417" s="10" t="s">
        <v>222</v>
      </c>
      <c r="C417" s="35" t="s">
        <v>111</v>
      </c>
      <c r="D417" s="46" t="s">
        <v>223</v>
      </c>
      <c r="E417" s="18"/>
      <c r="F417" s="20" t="s">
        <v>117</v>
      </c>
      <c r="G417" s="20" t="s">
        <v>115</v>
      </c>
      <c r="H417" s="21">
        <v>17776687.5</v>
      </c>
      <c r="I417" s="21">
        <v>21365021.171693731</v>
      </c>
      <c r="J417" s="21">
        <v>21365021.171693731</v>
      </c>
      <c r="K417" s="22">
        <v>7.4962489050647091E-2</v>
      </c>
      <c r="L417" s="22">
        <v>0.84925166048240108</v>
      </c>
      <c r="M417" s="10"/>
      <c r="N417" s="10"/>
      <c r="O417" s="10"/>
      <c r="P417" s="10"/>
      <c r="Q417" s="10"/>
      <c r="R417" s="10"/>
      <c r="S417" s="10"/>
      <c r="T417" s="10"/>
    </row>
    <row r="418" spans="1:20" ht="12.75" customHeight="1">
      <c r="A418" s="13">
        <v>81</v>
      </c>
      <c r="B418" s="10" t="s">
        <v>222</v>
      </c>
      <c r="C418" s="35" t="s">
        <v>111</v>
      </c>
      <c r="D418" s="46" t="s">
        <v>223</v>
      </c>
      <c r="E418" s="18"/>
      <c r="F418" s="20" t="s">
        <v>112</v>
      </c>
      <c r="G418" s="20" t="s">
        <v>115</v>
      </c>
      <c r="H418" s="21">
        <v>14813906.25</v>
      </c>
      <c r="I418" s="21">
        <v>20188599.874371849</v>
      </c>
      <c r="J418" s="21">
        <v>20188599.874371849</v>
      </c>
      <c r="K418" s="22">
        <v>7.0834832545617357E-2</v>
      </c>
      <c r="L418" s="22">
        <v>0.80248935062327797</v>
      </c>
      <c r="M418" s="10"/>
      <c r="N418" s="10"/>
      <c r="O418" s="10"/>
      <c r="P418" s="10"/>
      <c r="Q418" s="10"/>
      <c r="R418" s="10"/>
      <c r="S418" s="10"/>
      <c r="T418" s="10"/>
    </row>
    <row r="419" spans="1:20" ht="12.75" customHeight="1">
      <c r="A419" s="13">
        <v>81</v>
      </c>
      <c r="B419" s="10" t="s">
        <v>222</v>
      </c>
      <c r="C419" s="35" t="s">
        <v>111</v>
      </c>
      <c r="D419" s="46" t="s">
        <v>223</v>
      </c>
      <c r="E419" s="18"/>
      <c r="F419" s="20" t="s">
        <v>117</v>
      </c>
      <c r="G419" s="20" t="s">
        <v>224</v>
      </c>
      <c r="H419" s="21">
        <v>17776687.5</v>
      </c>
      <c r="I419" s="21">
        <v>18756855.733082708</v>
      </c>
      <c r="J419" s="21">
        <v>18756855.733082708</v>
      </c>
      <c r="K419" s="22">
        <v>6.5811336259224168E-2</v>
      </c>
      <c r="L419" s="22">
        <v>0.74557805249703513</v>
      </c>
      <c r="M419" s="10"/>
      <c r="N419" s="10"/>
      <c r="O419" s="10"/>
      <c r="P419" s="10"/>
      <c r="Q419" s="10"/>
      <c r="R419" s="10"/>
      <c r="S419" s="10"/>
      <c r="T419" s="10"/>
    </row>
    <row r="420" spans="1:20" ht="12.75" customHeight="1">
      <c r="A420" s="13">
        <v>81</v>
      </c>
      <c r="B420" s="10" t="s">
        <v>222</v>
      </c>
      <c r="C420" s="35" t="s">
        <v>111</v>
      </c>
      <c r="D420" s="46" t="s">
        <v>223</v>
      </c>
      <c r="E420" s="18"/>
      <c r="F420" s="20" t="s">
        <v>112</v>
      </c>
      <c r="G420" s="20" t="s">
        <v>224</v>
      </c>
      <c r="H420" s="21">
        <v>14813906.25</v>
      </c>
      <c r="I420" s="21">
        <v>17634093.749999993</v>
      </c>
      <c r="J420" s="21">
        <v>17634093.749999993</v>
      </c>
      <c r="K420" s="22">
        <v>6.1871951777132936E-2</v>
      </c>
      <c r="L420" s="22">
        <v>0.70094868045958536</v>
      </c>
      <c r="M420" s="10"/>
      <c r="N420" s="10"/>
      <c r="O420" s="10"/>
      <c r="P420" s="10"/>
      <c r="Q420" s="10"/>
      <c r="R420" s="10"/>
      <c r="S420" s="10"/>
      <c r="T420" s="10"/>
    </row>
    <row r="421" spans="1:20" ht="12.75" customHeight="1">
      <c r="A421" s="13">
        <v>82</v>
      </c>
      <c r="B421" s="10" t="s">
        <v>225</v>
      </c>
      <c r="C421" s="35" t="s">
        <v>111</v>
      </c>
      <c r="D421" s="46" t="s">
        <v>223</v>
      </c>
      <c r="E421" s="18">
        <v>1</v>
      </c>
      <c r="F421" s="20" t="s">
        <v>117</v>
      </c>
      <c r="G421" s="20" t="s">
        <v>65</v>
      </c>
      <c r="H421" s="21">
        <v>56342812.5</v>
      </c>
      <c r="I421" s="21">
        <v>75019987.914364621</v>
      </c>
      <c r="J421" s="21">
        <v>75019987.914364621</v>
      </c>
      <c r="K421" s="22">
        <v>0.26321925812369379</v>
      </c>
      <c r="L421" s="22">
        <v>1</v>
      </c>
      <c r="M421" s="10"/>
      <c r="N421" s="10"/>
      <c r="O421" s="10"/>
      <c r="P421" s="10"/>
      <c r="Q421" s="10"/>
      <c r="R421" s="10"/>
      <c r="S421" s="10"/>
      <c r="T421" s="10"/>
    </row>
    <row r="422" spans="1:20" ht="12.75" customHeight="1">
      <c r="A422" s="13">
        <v>82</v>
      </c>
      <c r="B422" s="10" t="s">
        <v>225</v>
      </c>
      <c r="C422" s="35" t="s">
        <v>111</v>
      </c>
      <c r="D422" s="46" t="s">
        <v>223</v>
      </c>
      <c r="E422" s="18">
        <v>1</v>
      </c>
      <c r="F422" s="20" t="s">
        <v>112</v>
      </c>
      <c r="G422" s="20" t="s">
        <v>65</v>
      </c>
      <c r="H422" s="21">
        <v>46952343.75</v>
      </c>
      <c r="I422" s="21">
        <v>72582799.632352918</v>
      </c>
      <c r="J422" s="21">
        <v>72582799.632352918</v>
      </c>
      <c r="K422" s="22">
        <v>0.25466800519319255</v>
      </c>
      <c r="L422" s="22">
        <v>0.96751281425433244</v>
      </c>
      <c r="M422" s="10"/>
      <c r="N422" s="10"/>
      <c r="O422" s="10"/>
      <c r="P422" s="10"/>
      <c r="Q422" s="10"/>
      <c r="R422" s="10"/>
      <c r="S422" s="10"/>
      <c r="T422" s="10"/>
    </row>
    <row r="423" spans="1:20" ht="12.75" customHeight="1">
      <c r="A423" s="13">
        <v>82</v>
      </c>
      <c r="B423" s="10" t="s">
        <v>225</v>
      </c>
      <c r="C423" s="35" t="s">
        <v>111</v>
      </c>
      <c r="D423" s="46" t="s">
        <v>223</v>
      </c>
      <c r="E423" s="18">
        <v>1</v>
      </c>
      <c r="F423" s="20" t="s">
        <v>117</v>
      </c>
      <c r="G423" s="20" t="s">
        <v>115</v>
      </c>
      <c r="H423" s="21">
        <v>56342812.5</v>
      </c>
      <c r="I423" s="21">
        <v>67715955.626450107</v>
      </c>
      <c r="J423" s="21">
        <v>67715955.626450107</v>
      </c>
      <c r="K423" s="22">
        <v>0.2375919284801464</v>
      </c>
      <c r="L423" s="22">
        <v>0.9026388501121585</v>
      </c>
      <c r="M423" s="10"/>
      <c r="N423" s="10"/>
      <c r="O423" s="10"/>
      <c r="P423" s="10"/>
      <c r="Q423" s="10"/>
      <c r="R423" s="10"/>
      <c r="S423" s="10"/>
      <c r="T423" s="10"/>
    </row>
    <row r="424" spans="1:20" ht="12.75" customHeight="1">
      <c r="A424" s="13">
        <v>82</v>
      </c>
      <c r="B424" s="10" t="s">
        <v>225</v>
      </c>
      <c r="C424" s="35" t="s">
        <v>111</v>
      </c>
      <c r="D424" s="46" t="s">
        <v>223</v>
      </c>
      <c r="E424" s="18">
        <v>1</v>
      </c>
      <c r="F424" s="20" t="s">
        <v>112</v>
      </c>
      <c r="G424" s="20" t="s">
        <v>115</v>
      </c>
      <c r="H424" s="21">
        <v>46952343.75</v>
      </c>
      <c r="I424" s="21">
        <v>63987314.698492438</v>
      </c>
      <c r="J424" s="21">
        <v>63987314.698492438</v>
      </c>
      <c r="K424" s="22">
        <v>0.22450941372438576</v>
      </c>
      <c r="L424" s="22">
        <v>0.85293688358806474</v>
      </c>
      <c r="M424" s="10"/>
      <c r="N424" s="10"/>
      <c r="O424" s="10"/>
      <c r="P424" s="10"/>
      <c r="Q424" s="10"/>
      <c r="R424" s="10"/>
      <c r="S424" s="10"/>
      <c r="T424" s="10"/>
    </row>
    <row r="425" spans="1:20" ht="12.75" customHeight="1">
      <c r="A425" s="13">
        <v>82</v>
      </c>
      <c r="B425" s="10" t="s">
        <v>225</v>
      </c>
      <c r="C425" s="35" t="s">
        <v>111</v>
      </c>
      <c r="D425" s="46" t="s">
        <v>223</v>
      </c>
      <c r="E425" s="18">
        <v>1</v>
      </c>
      <c r="F425" s="20" t="s">
        <v>117</v>
      </c>
      <c r="G425" s="20" t="s">
        <v>224</v>
      </c>
      <c r="H425" s="21">
        <v>56342812.5</v>
      </c>
      <c r="I425" s="21">
        <v>59449433.740601502</v>
      </c>
      <c r="J425" s="21">
        <v>59449433.740601502</v>
      </c>
      <c r="K425" s="22">
        <v>0.20858755486520864</v>
      </c>
      <c r="L425" s="22">
        <v>0.79244792479123138</v>
      </c>
      <c r="M425" s="10"/>
      <c r="N425" s="10"/>
      <c r="O425" s="10"/>
      <c r="P425" s="10"/>
      <c r="Q425" s="10"/>
      <c r="R425" s="10"/>
      <c r="S425" s="10"/>
      <c r="T425" s="10"/>
    </row>
    <row r="426" spans="1:20" ht="12.75" customHeight="1">
      <c r="A426" s="13">
        <v>82</v>
      </c>
      <c r="B426" s="10" t="s">
        <v>225</v>
      </c>
      <c r="C426" s="35" t="s">
        <v>111</v>
      </c>
      <c r="D426" s="46" t="s">
        <v>223</v>
      </c>
      <c r="E426" s="18">
        <v>1</v>
      </c>
      <c r="F426" s="20" t="s">
        <v>112</v>
      </c>
      <c r="G426" s="20" t="s">
        <v>224</v>
      </c>
      <c r="H426" s="21">
        <v>46952343.75</v>
      </c>
      <c r="I426" s="21">
        <v>55890864.806149714</v>
      </c>
      <c r="J426" s="21">
        <v>55890864.806149714</v>
      </c>
      <c r="K426" s="22">
        <v>0.19610176406532676</v>
      </c>
      <c r="L426" s="22">
        <v>0.74501298067321986</v>
      </c>
      <c r="M426" s="10"/>
      <c r="N426" s="10"/>
      <c r="O426" s="10"/>
      <c r="P426" s="10"/>
      <c r="Q426" s="10"/>
      <c r="R426" s="10"/>
      <c r="S426" s="10"/>
      <c r="T426" s="10"/>
    </row>
    <row r="427" spans="1:20" ht="12.75" customHeight="1">
      <c r="A427" s="13">
        <v>56</v>
      </c>
      <c r="B427" s="10" t="s">
        <v>178</v>
      </c>
      <c r="C427" s="41" t="s">
        <v>179</v>
      </c>
      <c r="D427" s="42"/>
      <c r="E427" s="20"/>
      <c r="F427" s="20" t="s">
        <v>41</v>
      </c>
      <c r="G427" s="20" t="s">
        <v>176</v>
      </c>
      <c r="H427" s="21">
        <v>17335980</v>
      </c>
      <c r="I427" s="21">
        <v>26517206.249999996</v>
      </c>
      <c r="J427" s="21">
        <v>26517206.249999996</v>
      </c>
      <c r="K427" s="22">
        <v>9.3039729153322023E-2</v>
      </c>
      <c r="L427" s="22">
        <v>1</v>
      </c>
      <c r="M427" s="10"/>
      <c r="N427" s="10"/>
      <c r="O427" s="10"/>
      <c r="P427" s="10"/>
      <c r="Q427" s="10"/>
      <c r="R427" s="10"/>
      <c r="S427" s="10"/>
      <c r="T427" s="10"/>
    </row>
    <row r="428" spans="1:20" ht="12.75" customHeight="1">
      <c r="A428" s="13">
        <v>56</v>
      </c>
      <c r="B428" s="10" t="s">
        <v>178</v>
      </c>
      <c r="C428" s="41" t="s">
        <v>179</v>
      </c>
      <c r="D428" s="42"/>
      <c r="E428" s="20"/>
      <c r="F428" s="20" t="s">
        <v>41</v>
      </c>
      <c r="G428" s="20" t="s">
        <v>119</v>
      </c>
      <c r="H428" s="21">
        <v>17335980</v>
      </c>
      <c r="I428" s="21">
        <v>25728205.877707578</v>
      </c>
      <c r="J428" s="21">
        <v>25728205.877707578</v>
      </c>
      <c r="K428" s="22">
        <v>9.0271399026540397E-2</v>
      </c>
      <c r="L428" s="22">
        <v>0.97024572027483402</v>
      </c>
      <c r="M428" s="10"/>
      <c r="N428" s="10"/>
      <c r="O428" s="10"/>
      <c r="P428" s="10"/>
      <c r="Q428" s="10"/>
      <c r="R428" s="10"/>
      <c r="S428" s="10"/>
      <c r="T428" s="10"/>
    </row>
    <row r="429" spans="1:20" ht="12.75" customHeight="1">
      <c r="A429" s="13">
        <v>56</v>
      </c>
      <c r="B429" s="10" t="s">
        <v>178</v>
      </c>
      <c r="C429" s="41" t="s">
        <v>179</v>
      </c>
      <c r="D429" s="42"/>
      <c r="E429" s="20"/>
      <c r="F429" s="20" t="s">
        <v>180</v>
      </c>
      <c r="G429" s="20" t="s">
        <v>119</v>
      </c>
      <c r="H429" s="21">
        <v>13543734.375</v>
      </c>
      <c r="I429" s="21">
        <v>21559413.903061226</v>
      </c>
      <c r="J429" s="21">
        <v>21559413.903061226</v>
      </c>
      <c r="K429" s="22">
        <v>7.5644546085814821E-2</v>
      </c>
      <c r="L429" s="22">
        <v>0.81303489137590534</v>
      </c>
      <c r="M429" s="10"/>
      <c r="N429" s="10"/>
      <c r="O429" s="10"/>
      <c r="P429" s="10"/>
      <c r="Q429" s="10"/>
      <c r="R429" s="10"/>
      <c r="S429" s="10"/>
      <c r="T429" s="10"/>
    </row>
    <row r="430" spans="1:20" ht="12.75" customHeight="1">
      <c r="A430" s="13">
        <v>56</v>
      </c>
      <c r="B430" s="10" t="s">
        <v>178</v>
      </c>
      <c r="C430" s="41" t="s">
        <v>179</v>
      </c>
      <c r="D430" s="42"/>
      <c r="E430" s="20"/>
      <c r="F430" s="20" t="s">
        <v>41</v>
      </c>
      <c r="G430" s="20" t="s">
        <v>181</v>
      </c>
      <c r="H430" s="21">
        <v>17335980</v>
      </c>
      <c r="I430" s="21">
        <v>21430262.887168139</v>
      </c>
      <c r="J430" s="21">
        <v>21430262.887168139</v>
      </c>
      <c r="K430" s="22">
        <v>7.5191399723966504E-2</v>
      </c>
      <c r="L430" s="22">
        <v>0.80816443048815301</v>
      </c>
      <c r="M430" s="10"/>
      <c r="N430" s="10"/>
      <c r="O430" s="10"/>
      <c r="P430" s="10"/>
      <c r="Q430" s="10"/>
      <c r="R430" s="10"/>
      <c r="S430" s="10"/>
      <c r="T430" s="10"/>
    </row>
    <row r="431" spans="1:20" ht="12.75" customHeight="1">
      <c r="A431" s="13">
        <v>56</v>
      </c>
      <c r="B431" s="10" t="s">
        <v>178</v>
      </c>
      <c r="C431" s="41" t="s">
        <v>179</v>
      </c>
      <c r="D431" s="42"/>
      <c r="E431" s="20"/>
      <c r="F431" s="20" t="s">
        <v>180</v>
      </c>
      <c r="G431" s="20" t="s">
        <v>176</v>
      </c>
      <c r="H431" s="21">
        <v>13543734.375</v>
      </c>
      <c r="I431" s="21">
        <v>21189390.877016127</v>
      </c>
      <c r="J431" s="21">
        <v>21189390.877016127</v>
      </c>
      <c r="K431" s="22">
        <v>7.4346262933390778E-2</v>
      </c>
      <c r="L431" s="22">
        <v>0.79908081859174473</v>
      </c>
      <c r="M431" s="10"/>
      <c r="N431" s="10"/>
      <c r="O431" s="10"/>
      <c r="P431" s="10"/>
      <c r="Q431" s="10"/>
      <c r="R431" s="10"/>
      <c r="S431" s="10"/>
      <c r="T431" s="10"/>
    </row>
    <row r="432" spans="1:20" ht="12.75" customHeight="1">
      <c r="A432" s="13">
        <v>56</v>
      </c>
      <c r="B432" s="10" t="s">
        <v>178</v>
      </c>
      <c r="C432" s="41" t="s">
        <v>179</v>
      </c>
      <c r="D432" s="42"/>
      <c r="E432" s="20"/>
      <c r="F432" s="20" t="s">
        <v>180</v>
      </c>
      <c r="G432" s="20" t="s">
        <v>181</v>
      </c>
      <c r="H432" s="21">
        <v>13543734.375</v>
      </c>
      <c r="I432" s="21">
        <v>18818662.5</v>
      </c>
      <c r="J432" s="21">
        <v>18818662.5</v>
      </c>
      <c r="K432" s="22">
        <v>6.6028194883002739E-2</v>
      </c>
      <c r="L432" s="22">
        <v>0.70967741935483886</v>
      </c>
      <c r="M432" s="10"/>
      <c r="N432" s="10"/>
      <c r="O432" s="10"/>
      <c r="P432" s="10"/>
      <c r="Q432" s="10"/>
      <c r="R432" s="10"/>
      <c r="S432" s="10"/>
      <c r="T432" s="10"/>
    </row>
    <row r="433" spans="1:20" ht="12.75" customHeight="1">
      <c r="A433" s="13">
        <v>105</v>
      </c>
      <c r="B433" s="10" t="s">
        <v>263</v>
      </c>
      <c r="C433" s="37" t="s">
        <v>121</v>
      </c>
      <c r="D433" s="38"/>
      <c r="E433" s="20">
        <v>1</v>
      </c>
      <c r="F433" s="20" t="s">
        <v>238</v>
      </c>
      <c r="G433" s="20" t="s">
        <v>126</v>
      </c>
      <c r="H433" s="21">
        <v>63065625</v>
      </c>
      <c r="I433" s="21">
        <v>82448179.472477078</v>
      </c>
      <c r="J433" s="21">
        <v>82448179.472477078</v>
      </c>
      <c r="K433" s="22">
        <v>0.289282219815436</v>
      </c>
      <c r="L433" s="22">
        <v>1</v>
      </c>
      <c r="M433" s="10"/>
      <c r="N433" s="10"/>
      <c r="O433" s="10"/>
      <c r="P433" s="10"/>
      <c r="Q433" s="10"/>
      <c r="R433" s="10"/>
      <c r="S433" s="10"/>
      <c r="T433" s="10"/>
    </row>
    <row r="434" spans="1:20" ht="12.75" customHeight="1">
      <c r="A434" s="13">
        <v>105</v>
      </c>
      <c r="B434" s="10" t="s">
        <v>263</v>
      </c>
      <c r="C434" s="37" t="s">
        <v>121</v>
      </c>
      <c r="D434" s="38"/>
      <c r="E434" s="20">
        <v>1</v>
      </c>
      <c r="F434" s="20" t="s">
        <v>238</v>
      </c>
      <c r="G434" s="20" t="s">
        <v>261</v>
      </c>
      <c r="H434" s="21">
        <v>63065625</v>
      </c>
      <c r="I434" s="21">
        <v>73159698.123229414</v>
      </c>
      <c r="J434" s="21">
        <v>73159698.123229414</v>
      </c>
      <c r="K434" s="22">
        <v>0.25669214298637011</v>
      </c>
      <c r="L434" s="22">
        <v>0.88734158342030645</v>
      </c>
      <c r="M434" s="10"/>
      <c r="N434" s="10"/>
      <c r="O434" s="10"/>
      <c r="P434" s="10"/>
      <c r="Q434" s="10"/>
      <c r="R434" s="10"/>
      <c r="S434" s="10"/>
      <c r="T434" s="10"/>
    </row>
    <row r="435" spans="1:20" ht="12.75" customHeight="1">
      <c r="A435" s="13">
        <v>105</v>
      </c>
      <c r="B435" s="10" t="s">
        <v>263</v>
      </c>
      <c r="C435" s="37" t="s">
        <v>121</v>
      </c>
      <c r="D435" s="38"/>
      <c r="E435" s="20">
        <v>1</v>
      </c>
      <c r="F435" s="20" t="s">
        <v>262</v>
      </c>
      <c r="G435" s="20" t="s">
        <v>126</v>
      </c>
      <c r="H435" s="21">
        <v>48305585.106382981</v>
      </c>
      <c r="I435" s="21">
        <v>70738796.070159867</v>
      </c>
      <c r="J435" s="21">
        <v>70738796.070159867</v>
      </c>
      <c r="K435" s="22">
        <v>0.24819803281500497</v>
      </c>
      <c r="L435" s="22">
        <v>0.85797887258109751</v>
      </c>
      <c r="M435" s="10"/>
      <c r="N435" s="10"/>
      <c r="O435" s="10"/>
      <c r="P435" s="10"/>
      <c r="Q435" s="10"/>
      <c r="R435" s="10"/>
      <c r="S435" s="10"/>
      <c r="T435" s="10"/>
    </row>
    <row r="436" spans="1:20" ht="12.75" customHeight="1">
      <c r="A436" s="13">
        <v>105</v>
      </c>
      <c r="B436" s="10" t="s">
        <v>263</v>
      </c>
      <c r="C436" s="37" t="s">
        <v>121</v>
      </c>
      <c r="D436" s="38"/>
      <c r="E436" s="20">
        <v>1</v>
      </c>
      <c r="F436" s="20" t="s">
        <v>238</v>
      </c>
      <c r="G436" s="20" t="s">
        <v>95</v>
      </c>
      <c r="H436" s="21">
        <v>63065625</v>
      </c>
      <c r="I436" s="21">
        <v>67424694.480946109</v>
      </c>
      <c r="J436" s="21">
        <v>67424694.480946109</v>
      </c>
      <c r="K436" s="22">
        <v>0.23656999359624142</v>
      </c>
      <c r="L436" s="22">
        <v>0.81778269589874786</v>
      </c>
      <c r="M436" s="10"/>
      <c r="N436" s="10"/>
      <c r="O436" s="10"/>
      <c r="P436" s="10"/>
      <c r="Q436" s="10"/>
      <c r="R436" s="10"/>
      <c r="S436" s="10"/>
      <c r="T436" s="10"/>
    </row>
    <row r="437" spans="1:20" ht="12.75" customHeight="1">
      <c r="A437" s="13">
        <v>105</v>
      </c>
      <c r="B437" s="10" t="s">
        <v>263</v>
      </c>
      <c r="C437" s="37" t="s">
        <v>121</v>
      </c>
      <c r="D437" s="38"/>
      <c r="E437" s="20">
        <v>1</v>
      </c>
      <c r="F437" s="20" t="s">
        <v>262</v>
      </c>
      <c r="G437" s="20" t="s">
        <v>261</v>
      </c>
      <c r="H437" s="21">
        <v>48305585.106382981</v>
      </c>
      <c r="I437" s="21">
        <v>63326226.756198376</v>
      </c>
      <c r="J437" s="21">
        <v>63326226.756198376</v>
      </c>
      <c r="K437" s="22">
        <v>0.22218988418881994</v>
      </c>
      <c r="L437" s="22">
        <v>0.76807307525010893</v>
      </c>
      <c r="M437" s="10"/>
      <c r="N437" s="10"/>
      <c r="O437" s="10"/>
      <c r="P437" s="10"/>
      <c r="Q437" s="10"/>
      <c r="R437" s="10"/>
      <c r="S437" s="10"/>
      <c r="T437" s="10"/>
    </row>
    <row r="438" spans="1:20" ht="12.75" customHeight="1">
      <c r="A438" s="13">
        <v>105</v>
      </c>
      <c r="B438" s="10" t="s">
        <v>263</v>
      </c>
      <c r="C438" s="37" t="s">
        <v>121</v>
      </c>
      <c r="D438" s="38"/>
      <c r="E438" s="20">
        <v>1</v>
      </c>
      <c r="F438" s="20" t="s">
        <v>262</v>
      </c>
      <c r="G438" s="20" t="s">
        <v>95</v>
      </c>
      <c r="H438" s="21">
        <v>48305585.106382981</v>
      </c>
      <c r="I438" s="21">
        <v>61436443.264014475</v>
      </c>
      <c r="J438" s="21">
        <v>61436443.264014475</v>
      </c>
      <c r="K438" s="22">
        <v>0.21555928582888864</v>
      </c>
      <c r="L438" s="22">
        <v>0.74515221145086952</v>
      </c>
      <c r="M438" s="10"/>
      <c r="N438" s="10"/>
      <c r="O438" s="10"/>
      <c r="P438" s="10"/>
      <c r="Q438" s="10"/>
      <c r="R438" s="10"/>
      <c r="S438" s="10"/>
      <c r="T438" s="10"/>
    </row>
    <row r="439" spans="1:20" ht="12.75" customHeight="1">
      <c r="A439" s="13">
        <v>52</v>
      </c>
      <c r="B439" s="10" t="s">
        <v>171</v>
      </c>
      <c r="C439" s="32" t="s">
        <v>84</v>
      </c>
      <c r="D439" s="33"/>
      <c r="E439" s="20"/>
      <c r="F439" s="20" t="s">
        <v>41</v>
      </c>
      <c r="G439" s="20" t="s">
        <v>93</v>
      </c>
      <c r="H439" s="21">
        <v>18483675</v>
      </c>
      <c r="I439" s="21">
        <v>25171485.766982187</v>
      </c>
      <c r="J439" s="21">
        <v>25171485.766982187</v>
      </c>
      <c r="K439" s="22">
        <v>8.8318060208424976E-2</v>
      </c>
      <c r="L439" s="22">
        <v>1</v>
      </c>
      <c r="M439" s="10"/>
      <c r="N439" s="10"/>
      <c r="O439" s="10"/>
      <c r="P439" s="10"/>
      <c r="Q439" s="10"/>
      <c r="R439" s="10"/>
      <c r="S439" s="10"/>
      <c r="T439" s="10"/>
    </row>
    <row r="440" spans="1:20" ht="12.75" customHeight="1">
      <c r="A440" s="13">
        <v>52</v>
      </c>
      <c r="B440" s="10" t="s">
        <v>171</v>
      </c>
      <c r="C440" s="32" t="s">
        <v>84</v>
      </c>
      <c r="D440" s="33"/>
      <c r="E440" s="20"/>
      <c r="F440" s="20" t="s">
        <v>62</v>
      </c>
      <c r="G440" s="20" t="s">
        <v>93</v>
      </c>
      <c r="H440" s="21">
        <v>14786940</v>
      </c>
      <c r="I440" s="21">
        <v>22598591.140033405</v>
      </c>
      <c r="J440" s="21">
        <v>22598591.140033405</v>
      </c>
      <c r="K440" s="22">
        <v>7.9290660527836371E-2</v>
      </c>
      <c r="L440" s="22">
        <v>0.89778534923338993</v>
      </c>
      <c r="M440" s="10"/>
      <c r="N440" s="10"/>
      <c r="O440" s="10"/>
      <c r="P440" s="10"/>
      <c r="Q440" s="10"/>
      <c r="R440" s="10"/>
      <c r="S440" s="10"/>
      <c r="T440" s="10"/>
    </row>
    <row r="441" spans="1:20" ht="12.75" customHeight="1">
      <c r="A441" s="13">
        <v>52</v>
      </c>
      <c r="B441" s="10" t="s">
        <v>171</v>
      </c>
      <c r="C441" s="32" t="s">
        <v>84</v>
      </c>
      <c r="D441" s="33"/>
      <c r="E441" s="20"/>
      <c r="F441" s="20" t="s">
        <v>41</v>
      </c>
      <c r="G441" s="20" t="s">
        <v>172</v>
      </c>
      <c r="H441" s="21">
        <v>18483675</v>
      </c>
      <c r="I441" s="21">
        <v>16629420.979299365</v>
      </c>
      <c r="J441" s="21">
        <v>18483675</v>
      </c>
      <c r="K441" s="22">
        <v>6.4852839305348381E-2</v>
      </c>
      <c r="L441" s="22">
        <v>0.73431005110732528</v>
      </c>
      <c r="M441" s="10"/>
      <c r="N441" s="10"/>
      <c r="O441" s="10"/>
      <c r="P441" s="10"/>
      <c r="Q441" s="10"/>
      <c r="R441" s="10"/>
      <c r="S441" s="10"/>
      <c r="T441" s="10"/>
    </row>
    <row r="442" spans="1:20" ht="12.75" customHeight="1">
      <c r="A442" s="13">
        <v>52</v>
      </c>
      <c r="B442" s="10" t="s">
        <v>171</v>
      </c>
      <c r="C442" s="32" t="s">
        <v>84</v>
      </c>
      <c r="D442" s="33"/>
      <c r="E442" s="20"/>
      <c r="F442" s="20" t="s">
        <v>41</v>
      </c>
      <c r="G442" s="20" t="s">
        <v>109</v>
      </c>
      <c r="H442" s="21">
        <v>18483675</v>
      </c>
      <c r="I442" s="21">
        <v>17142481.50914634</v>
      </c>
      <c r="J442" s="21">
        <v>18483675</v>
      </c>
      <c r="K442" s="22">
        <v>6.4852839305348381E-2</v>
      </c>
      <c r="L442" s="22">
        <v>0.73431005110732528</v>
      </c>
      <c r="M442" s="10"/>
      <c r="N442" s="10"/>
      <c r="O442" s="10"/>
      <c r="P442" s="10"/>
      <c r="Q442" s="10"/>
      <c r="R442" s="10"/>
      <c r="S442" s="10"/>
      <c r="T442" s="10"/>
    </row>
    <row r="443" spans="1:20" ht="12.75" customHeight="1">
      <c r="A443" s="13">
        <v>52</v>
      </c>
      <c r="B443" s="10" t="s">
        <v>171</v>
      </c>
      <c r="C443" s="32" t="s">
        <v>84</v>
      </c>
      <c r="D443" s="33"/>
      <c r="E443" s="20"/>
      <c r="F443" s="20" t="s">
        <v>62</v>
      </c>
      <c r="G443" s="20" t="s">
        <v>109</v>
      </c>
      <c r="H443" s="21">
        <v>14786940</v>
      </c>
      <c r="I443" s="21">
        <v>15654771.082317073</v>
      </c>
      <c r="J443" s="21">
        <v>15654771.082317073</v>
      </c>
      <c r="K443" s="22">
        <v>5.4927191338493227E-2</v>
      </c>
      <c r="L443" s="22">
        <v>0.6219247932854115</v>
      </c>
      <c r="M443" s="10"/>
      <c r="N443" s="10"/>
      <c r="O443" s="10"/>
      <c r="P443" s="10"/>
      <c r="Q443" s="10"/>
      <c r="R443" s="10"/>
      <c r="S443" s="10"/>
      <c r="T443" s="10"/>
    </row>
    <row r="444" spans="1:20" ht="12.75" customHeight="1">
      <c r="A444" s="13">
        <v>52</v>
      </c>
      <c r="B444" s="10" t="s">
        <v>171</v>
      </c>
      <c r="C444" s="32" t="s">
        <v>84</v>
      </c>
      <c r="D444" s="33"/>
      <c r="E444" s="20"/>
      <c r="F444" s="20" t="s">
        <v>62</v>
      </c>
      <c r="G444" s="20" t="s">
        <v>172</v>
      </c>
      <c r="H444" s="21">
        <v>14786940</v>
      </c>
      <c r="I444" s="21">
        <v>15157790.80414013</v>
      </c>
      <c r="J444" s="21">
        <v>15157790.80414013</v>
      </c>
      <c r="K444" s="22">
        <v>5.3183458984481562E-2</v>
      </c>
      <c r="L444" s="22">
        <v>0.60218101324884166</v>
      </c>
      <c r="M444" s="10"/>
      <c r="N444" s="10"/>
      <c r="O444" s="10"/>
      <c r="P444" s="10"/>
      <c r="Q444" s="10"/>
      <c r="R444" s="10"/>
      <c r="S444" s="10"/>
      <c r="T444" s="10"/>
    </row>
    <row r="445" spans="1:20" ht="12.75" customHeight="1">
      <c r="A445" s="13">
        <v>11</v>
      </c>
      <c r="B445" s="10" t="s">
        <v>70</v>
      </c>
      <c r="C445" s="30" t="s">
        <v>67</v>
      </c>
      <c r="D445" s="31"/>
      <c r="E445" s="20"/>
      <c r="F445" s="20" t="s">
        <v>68</v>
      </c>
      <c r="G445" s="20" t="s">
        <v>69</v>
      </c>
      <c r="H445" s="21">
        <v>11453680.555555556</v>
      </c>
      <c r="I445" s="21">
        <v>9090484.0642223842</v>
      </c>
      <c r="J445" s="21">
        <v>11453680.555555556</v>
      </c>
      <c r="K445" s="22">
        <v>4.0187013920350678E-2</v>
      </c>
      <c r="L445" s="22">
        <v>1</v>
      </c>
      <c r="M445" s="10"/>
      <c r="N445" s="10"/>
      <c r="O445" s="10"/>
      <c r="P445" s="10"/>
      <c r="Q445" s="10"/>
      <c r="R445" s="10"/>
      <c r="S445" s="10"/>
      <c r="T445" s="10"/>
    </row>
    <row r="446" spans="1:20" ht="12.75" customHeight="1">
      <c r="A446" s="13">
        <v>11</v>
      </c>
      <c r="B446" s="10" t="s">
        <v>70</v>
      </c>
      <c r="C446" s="30" t="s">
        <v>67</v>
      </c>
      <c r="D446" s="31"/>
      <c r="E446" s="20"/>
      <c r="F446" s="20" t="s">
        <v>33</v>
      </c>
      <c r="G446" s="20" t="s">
        <v>69</v>
      </c>
      <c r="H446" s="21">
        <v>8996345.4545454551</v>
      </c>
      <c r="I446" s="21">
        <v>8257236.2002567388</v>
      </c>
      <c r="J446" s="21">
        <v>8996345.4545454551</v>
      </c>
      <c r="K446" s="22">
        <v>3.156507275198453E-2</v>
      </c>
      <c r="L446" s="22">
        <v>0.78545454545454552</v>
      </c>
      <c r="M446" s="10"/>
      <c r="N446" s="10"/>
      <c r="O446" s="10"/>
      <c r="P446" s="10"/>
      <c r="Q446" s="10"/>
      <c r="R446" s="10"/>
      <c r="S446" s="10"/>
      <c r="T446" s="10"/>
    </row>
    <row r="447" spans="1:20" ht="12.75" customHeight="1">
      <c r="A447" s="13">
        <v>151</v>
      </c>
      <c r="B447" s="10" t="s">
        <v>1</v>
      </c>
      <c r="C447" s="43" t="s">
        <v>73</v>
      </c>
      <c r="D447" s="44"/>
      <c r="E447" s="20"/>
      <c r="F447" s="20" t="s">
        <v>142</v>
      </c>
      <c r="G447" s="20" t="s">
        <v>73</v>
      </c>
      <c r="H447" s="21">
        <v>153914120.37037036</v>
      </c>
      <c r="I447" s="21">
        <v>214862543.16993046</v>
      </c>
      <c r="J447" s="21">
        <v>214862543.16993046</v>
      </c>
      <c r="K447" s="22">
        <v>0.75387854335990967</v>
      </c>
      <c r="L447" s="22">
        <v>1</v>
      </c>
      <c r="M447" s="10"/>
      <c r="N447" s="10"/>
      <c r="O447" s="10"/>
      <c r="P447" s="10"/>
      <c r="Q447" s="10"/>
      <c r="R447" s="10"/>
      <c r="S447" s="10"/>
      <c r="T447" s="10"/>
    </row>
    <row r="448" spans="1:20" ht="12.75" customHeight="1">
      <c r="A448" s="13">
        <v>150</v>
      </c>
      <c r="B448" s="10" t="s">
        <v>315</v>
      </c>
      <c r="C448" s="43" t="s">
        <v>73</v>
      </c>
      <c r="D448" s="44"/>
      <c r="E448" s="20"/>
      <c r="F448" s="20" t="s">
        <v>199</v>
      </c>
      <c r="G448" s="20" t="s">
        <v>73</v>
      </c>
      <c r="H448" s="21">
        <v>226094489.0350877</v>
      </c>
      <c r="I448" s="21">
        <v>285009495.31249994</v>
      </c>
      <c r="J448" s="21">
        <v>285009495.31249994</v>
      </c>
      <c r="K448" s="22">
        <v>1</v>
      </c>
      <c r="L448" s="22">
        <v>1</v>
      </c>
      <c r="M448" s="10"/>
      <c r="N448" s="10"/>
      <c r="O448" s="10"/>
      <c r="P448" s="10"/>
      <c r="Q448" s="10"/>
      <c r="R448" s="10"/>
      <c r="S448" s="10"/>
      <c r="T448" s="10"/>
    </row>
    <row r="449" spans="1:20" ht="12.75" customHeight="1">
      <c r="A449" s="13">
        <v>150</v>
      </c>
      <c r="B449" s="10" t="s">
        <v>315</v>
      </c>
      <c r="C449" s="43" t="s">
        <v>73</v>
      </c>
      <c r="D449" s="44"/>
      <c r="E449" s="20"/>
      <c r="F449" s="20" t="s">
        <v>199</v>
      </c>
      <c r="G449" s="20" t="s">
        <v>97</v>
      </c>
      <c r="H449" s="21">
        <v>226094489.0350877</v>
      </c>
      <c r="I449" s="21">
        <v>276362075.59040588</v>
      </c>
      <c r="J449" s="21">
        <v>276362075.59040588</v>
      </c>
      <c r="K449" s="22">
        <v>0.9696591872751027</v>
      </c>
      <c r="L449" s="22">
        <v>0.9696591872751027</v>
      </c>
      <c r="M449" s="10"/>
      <c r="N449" s="10"/>
      <c r="O449" s="10"/>
      <c r="P449" s="10"/>
      <c r="Q449" s="10"/>
      <c r="R449" s="10"/>
      <c r="S449" s="10"/>
      <c r="T449" s="10"/>
    </row>
    <row r="450" spans="1:20" ht="12.75" customHeight="1">
      <c r="A450" s="13">
        <v>150</v>
      </c>
      <c r="B450" s="10" t="s">
        <v>315</v>
      </c>
      <c r="C450" s="43" t="s">
        <v>73</v>
      </c>
      <c r="D450" s="44"/>
      <c r="E450" s="20"/>
      <c r="F450" s="20" t="s">
        <v>75</v>
      </c>
      <c r="G450" s="20" t="s">
        <v>73</v>
      </c>
      <c r="H450" s="21">
        <v>182886270.69536424</v>
      </c>
      <c r="I450" s="21">
        <v>247065745.52364874</v>
      </c>
      <c r="J450" s="21">
        <v>247065745.52364874</v>
      </c>
      <c r="K450" s="22">
        <v>0.86686847135655043</v>
      </c>
      <c r="L450" s="22">
        <v>0.86686847135655043</v>
      </c>
      <c r="M450" s="10"/>
      <c r="N450" s="10"/>
      <c r="O450" s="10"/>
      <c r="P450" s="10"/>
      <c r="Q450" s="10"/>
      <c r="R450" s="10"/>
      <c r="S450" s="10"/>
      <c r="T450" s="10"/>
    </row>
    <row r="451" spans="1:20" ht="12.75" customHeight="1">
      <c r="A451" s="13">
        <v>150</v>
      </c>
      <c r="B451" s="10" t="s">
        <v>315</v>
      </c>
      <c r="C451" s="43" t="s">
        <v>73</v>
      </c>
      <c r="D451" s="44"/>
      <c r="E451" s="20"/>
      <c r="F451" s="20" t="s">
        <v>75</v>
      </c>
      <c r="G451" s="20" t="s">
        <v>97</v>
      </c>
      <c r="H451" s="21">
        <v>182886270.69536424</v>
      </c>
      <c r="I451" s="21">
        <v>235413606.14754102</v>
      </c>
      <c r="J451" s="21">
        <v>235413606.14754102</v>
      </c>
      <c r="K451" s="22">
        <v>0.8259851338967521</v>
      </c>
      <c r="L451" s="22">
        <v>0.8259851338967521</v>
      </c>
      <c r="M451" s="10"/>
      <c r="N451" s="10"/>
      <c r="O451" s="10"/>
      <c r="P451" s="10"/>
      <c r="Q451" s="10"/>
      <c r="R451" s="10"/>
      <c r="S451" s="10"/>
      <c r="T451" s="10"/>
    </row>
    <row r="452" spans="1:20" ht="12.75" customHeight="1">
      <c r="A452" s="13">
        <v>150</v>
      </c>
      <c r="B452" s="10" t="s">
        <v>315</v>
      </c>
      <c r="C452" s="43" t="s">
        <v>73</v>
      </c>
      <c r="D452" s="44"/>
      <c r="E452" s="20"/>
      <c r="F452" s="20" t="s">
        <v>199</v>
      </c>
      <c r="G452" s="20" t="s">
        <v>197</v>
      </c>
      <c r="H452" s="21">
        <v>226094489.0350877</v>
      </c>
      <c r="I452" s="21">
        <v>223142995.45764181</v>
      </c>
      <c r="J452" s="21">
        <v>226094489.0350877</v>
      </c>
      <c r="K452" s="22">
        <v>0.79328756674294443</v>
      </c>
      <c r="L452" s="22">
        <v>0.79328756674294443</v>
      </c>
      <c r="M452" s="10"/>
      <c r="N452" s="10"/>
      <c r="O452" s="10"/>
      <c r="P452" s="10"/>
      <c r="Q452" s="10"/>
      <c r="R452" s="10"/>
      <c r="S452" s="10"/>
      <c r="T452" s="10"/>
    </row>
    <row r="453" spans="1:20" ht="12.75" customHeight="1">
      <c r="A453" s="13">
        <v>150</v>
      </c>
      <c r="B453" s="10" t="s">
        <v>315</v>
      </c>
      <c r="C453" s="43" t="s">
        <v>73</v>
      </c>
      <c r="D453" s="44"/>
      <c r="E453" s="20"/>
      <c r="F453" s="20" t="s">
        <v>75</v>
      </c>
      <c r="G453" s="20" t="s">
        <v>197</v>
      </c>
      <c r="H453" s="21">
        <v>182886270.69536424</v>
      </c>
      <c r="I453" s="21">
        <v>200367010.69930068</v>
      </c>
      <c r="J453" s="21">
        <v>200367010.69930068</v>
      </c>
      <c r="K453" s="22">
        <v>0.70301872041002478</v>
      </c>
      <c r="L453" s="22">
        <v>0.70301872041002478</v>
      </c>
      <c r="M453" s="10"/>
      <c r="N453" s="10"/>
      <c r="O453" s="10"/>
      <c r="P453" s="10"/>
      <c r="Q453" s="10"/>
      <c r="R453" s="10"/>
      <c r="S453" s="10"/>
      <c r="T453" s="10"/>
    </row>
    <row r="454" spans="1:20" ht="12.75" customHeight="1">
      <c r="A454" s="13">
        <v>146</v>
      </c>
      <c r="B454" s="10" t="s">
        <v>310</v>
      </c>
      <c r="C454" s="24" t="s">
        <v>40</v>
      </c>
      <c r="D454" s="27" t="s">
        <v>49</v>
      </c>
      <c r="E454" s="18"/>
      <c r="F454" s="20" t="s">
        <v>43</v>
      </c>
      <c r="G454" s="20" t="s">
        <v>51</v>
      </c>
      <c r="H454" s="21">
        <v>124690892.85714285</v>
      </c>
      <c r="I454" s="21">
        <v>181591788.31335616</v>
      </c>
      <c r="J454" s="21">
        <v>181591788.31335616</v>
      </c>
      <c r="K454" s="22">
        <v>0.63714294190180942</v>
      </c>
      <c r="L454" s="22">
        <v>1</v>
      </c>
      <c r="M454" s="10"/>
      <c r="N454" s="10"/>
      <c r="O454" s="10"/>
      <c r="P454" s="10"/>
      <c r="Q454" s="10"/>
      <c r="R454" s="10"/>
      <c r="S454" s="10"/>
      <c r="T454" s="10"/>
    </row>
    <row r="455" spans="1:20" ht="12.75" customHeight="1">
      <c r="A455" s="13">
        <v>146</v>
      </c>
      <c r="B455" s="10" t="s">
        <v>310</v>
      </c>
      <c r="C455" s="24" t="s">
        <v>40</v>
      </c>
      <c r="D455" s="27" t="s">
        <v>49</v>
      </c>
      <c r="E455" s="18"/>
      <c r="F455" s="20" t="s">
        <v>43</v>
      </c>
      <c r="G455" s="20" t="s">
        <v>42</v>
      </c>
      <c r="H455" s="21">
        <v>124690892.85714285</v>
      </c>
      <c r="I455" s="21">
        <v>170885808.76150307</v>
      </c>
      <c r="J455" s="21">
        <v>170885808.76150307</v>
      </c>
      <c r="K455" s="22">
        <v>0.59957935287080366</v>
      </c>
      <c r="L455" s="22">
        <v>0.94104370218889655</v>
      </c>
      <c r="M455" s="10"/>
      <c r="N455" s="10"/>
      <c r="O455" s="10"/>
      <c r="P455" s="10"/>
      <c r="Q455" s="10"/>
      <c r="R455" s="10"/>
      <c r="S455" s="10"/>
      <c r="T455" s="10"/>
    </row>
    <row r="456" spans="1:20" ht="12.75" customHeight="1">
      <c r="A456" s="13">
        <v>146</v>
      </c>
      <c r="B456" s="10" t="s">
        <v>310</v>
      </c>
      <c r="C456" s="24" t="s">
        <v>40</v>
      </c>
      <c r="D456" s="27" t="s">
        <v>49</v>
      </c>
      <c r="E456" s="18"/>
      <c r="F456" s="20" t="s">
        <v>43</v>
      </c>
      <c r="G456" s="20" t="s">
        <v>151</v>
      </c>
      <c r="H456" s="21">
        <v>124690892.85714285</v>
      </c>
      <c r="I456" s="21">
        <v>166632375</v>
      </c>
      <c r="J456" s="21">
        <v>166632375</v>
      </c>
      <c r="K456" s="22">
        <v>0.58465552109867491</v>
      </c>
      <c r="L456" s="22">
        <v>0.91762065095398426</v>
      </c>
      <c r="M456" s="10"/>
      <c r="N456" s="10"/>
      <c r="O456" s="10"/>
      <c r="P456" s="10"/>
      <c r="Q456" s="10"/>
      <c r="R456" s="10"/>
      <c r="S456" s="10"/>
      <c r="T456" s="10"/>
    </row>
    <row r="457" spans="1:20" ht="12.75" customHeight="1">
      <c r="A457" s="13">
        <v>122</v>
      </c>
      <c r="B457" s="10" t="s">
        <v>283</v>
      </c>
      <c r="C457" s="43" t="s">
        <v>73</v>
      </c>
      <c r="D457" s="44"/>
      <c r="E457" s="20">
        <v>1</v>
      </c>
      <c r="F457" s="20" t="s">
        <v>144</v>
      </c>
      <c r="G457" s="20" t="s">
        <v>73</v>
      </c>
      <c r="H457" s="21">
        <v>48394357.142857142</v>
      </c>
      <c r="I457" s="21">
        <v>60349888.784990415</v>
      </c>
      <c r="J457" s="21">
        <v>60349888.784990415</v>
      </c>
      <c r="K457" s="22">
        <v>0.21174694098812219</v>
      </c>
      <c r="L457" s="22">
        <v>1</v>
      </c>
      <c r="M457" s="10"/>
      <c r="N457" s="10"/>
      <c r="O457" s="10"/>
      <c r="P457" s="10"/>
      <c r="Q457" s="10"/>
      <c r="R457" s="10"/>
      <c r="S457" s="10"/>
      <c r="T457" s="10"/>
    </row>
    <row r="458" spans="1:20" ht="12.75" customHeight="1">
      <c r="A458" s="13">
        <v>122</v>
      </c>
      <c r="B458" s="10" t="s">
        <v>283</v>
      </c>
      <c r="C458" s="43" t="s">
        <v>73</v>
      </c>
      <c r="D458" s="44"/>
      <c r="E458" s="20">
        <v>1</v>
      </c>
      <c r="F458" s="20" t="s">
        <v>75</v>
      </c>
      <c r="G458" s="20" t="s">
        <v>73</v>
      </c>
      <c r="H458" s="21">
        <v>42064631.622516558</v>
      </c>
      <c r="I458" s="21">
        <v>56826187.840562358</v>
      </c>
      <c r="J458" s="21">
        <v>56826187.840562358</v>
      </c>
      <c r="K458" s="22">
        <v>0.19938348993690555</v>
      </c>
      <c r="L458" s="22">
        <v>0.94161213855783554</v>
      </c>
      <c r="M458" s="10"/>
      <c r="N458" s="10"/>
      <c r="O458" s="10"/>
      <c r="P458" s="10"/>
      <c r="Q458" s="10"/>
      <c r="R458" s="10"/>
      <c r="S458" s="10"/>
      <c r="T458" s="10"/>
    </row>
    <row r="459" spans="1:20" ht="12.75" customHeight="1">
      <c r="A459" s="13">
        <v>122</v>
      </c>
      <c r="B459" s="10" t="s">
        <v>283</v>
      </c>
      <c r="C459" s="43" t="s">
        <v>73</v>
      </c>
      <c r="D459" s="44"/>
      <c r="E459" s="20">
        <v>1</v>
      </c>
      <c r="F459" s="20" t="s">
        <v>144</v>
      </c>
      <c r="G459" s="20" t="s">
        <v>197</v>
      </c>
      <c r="H459" s="21">
        <v>48394357.142857142</v>
      </c>
      <c r="I459" s="21">
        <v>49433124.909812398</v>
      </c>
      <c r="J459" s="21">
        <v>49433124.909812398</v>
      </c>
      <c r="K459" s="22">
        <v>0.17344378248033887</v>
      </c>
      <c r="L459" s="22">
        <v>0.81910879879047738</v>
      </c>
      <c r="M459" s="10"/>
      <c r="N459" s="10"/>
      <c r="O459" s="10"/>
      <c r="P459" s="10"/>
      <c r="Q459" s="10"/>
      <c r="R459" s="10"/>
      <c r="S459" s="10"/>
      <c r="T459" s="10"/>
    </row>
    <row r="460" spans="1:20" ht="12.75" customHeight="1">
      <c r="A460" s="13">
        <v>122</v>
      </c>
      <c r="B460" s="10" t="s">
        <v>283</v>
      </c>
      <c r="C460" s="43" t="s">
        <v>73</v>
      </c>
      <c r="D460" s="44"/>
      <c r="E460" s="20">
        <v>1</v>
      </c>
      <c r="F460" s="20" t="s">
        <v>144</v>
      </c>
      <c r="G460" s="20" t="s">
        <v>165</v>
      </c>
      <c r="H460" s="21">
        <v>48394357.142857142</v>
      </c>
      <c r="I460" s="21">
        <v>46863270.161290355</v>
      </c>
      <c r="J460" s="21">
        <v>48394357.142857142</v>
      </c>
      <c r="K460" s="22">
        <v>0.1697991047273528</v>
      </c>
      <c r="L460" s="22">
        <v>0.80189637656620294</v>
      </c>
      <c r="M460" s="10"/>
      <c r="N460" s="10"/>
      <c r="O460" s="10"/>
      <c r="P460" s="10"/>
      <c r="Q460" s="10"/>
      <c r="R460" s="10"/>
      <c r="S460" s="10"/>
      <c r="T460" s="10"/>
    </row>
    <row r="461" spans="1:20" ht="12.75" customHeight="1">
      <c r="A461" s="13">
        <v>122</v>
      </c>
      <c r="B461" s="10" t="s">
        <v>283</v>
      </c>
      <c r="C461" s="43" t="s">
        <v>73</v>
      </c>
      <c r="D461" s="44"/>
      <c r="E461" s="20">
        <v>1</v>
      </c>
      <c r="F461" s="20" t="s">
        <v>75</v>
      </c>
      <c r="G461" s="20" t="s">
        <v>197</v>
      </c>
      <c r="H461" s="21">
        <v>42064631.622516558</v>
      </c>
      <c r="I461" s="21">
        <v>46085277.272727259</v>
      </c>
      <c r="J461" s="21">
        <v>46085277.272727259</v>
      </c>
      <c r="K461" s="22">
        <v>0.16169734002088895</v>
      </c>
      <c r="L461" s="22">
        <v>0.76363483347775618</v>
      </c>
      <c r="M461" s="10"/>
      <c r="N461" s="10"/>
      <c r="O461" s="10"/>
      <c r="P461" s="10"/>
      <c r="Q461" s="10"/>
      <c r="R461" s="10"/>
      <c r="S461" s="10"/>
      <c r="T461" s="10"/>
    </row>
    <row r="462" spans="1:20" ht="12.75" customHeight="1">
      <c r="A462" s="13">
        <v>122</v>
      </c>
      <c r="B462" s="10" t="s">
        <v>283</v>
      </c>
      <c r="C462" s="43" t="s">
        <v>73</v>
      </c>
      <c r="D462" s="44"/>
      <c r="E462" s="20">
        <v>1</v>
      </c>
      <c r="F462" s="20" t="s">
        <v>75</v>
      </c>
      <c r="G462" s="20" t="s">
        <v>165</v>
      </c>
      <c r="H462" s="21">
        <v>42064631.622516558</v>
      </c>
      <c r="I462" s="21">
        <v>44184127.88620121</v>
      </c>
      <c r="J462" s="21">
        <v>44184127.88620121</v>
      </c>
      <c r="K462" s="22">
        <v>0.15502686265857679</v>
      </c>
      <c r="L462" s="22">
        <v>0.73213271433882443</v>
      </c>
      <c r="M462" s="10"/>
      <c r="N462" s="10"/>
      <c r="O462" s="10"/>
      <c r="P462" s="10"/>
      <c r="Q462" s="10"/>
      <c r="R462" s="10"/>
      <c r="S462" s="10"/>
      <c r="T462" s="10"/>
    </row>
    <row r="463" spans="1:20" ht="12.75" customHeight="1">
      <c r="A463" s="13">
        <v>89</v>
      </c>
      <c r="B463" s="10" t="s">
        <v>240</v>
      </c>
      <c r="C463" s="16" t="s">
        <v>28</v>
      </c>
      <c r="D463" s="34"/>
      <c r="E463" s="20">
        <v>1</v>
      </c>
      <c r="F463" s="20" t="s">
        <v>80</v>
      </c>
      <c r="G463" s="20" t="s">
        <v>104</v>
      </c>
      <c r="H463" s="21">
        <v>127237500</v>
      </c>
      <c r="I463" s="21">
        <v>153907304.6875</v>
      </c>
      <c r="J463" s="21">
        <v>153907304.6875</v>
      </c>
      <c r="K463" s="22">
        <v>0.54000763910952387</v>
      </c>
      <c r="L463" s="22">
        <v>1</v>
      </c>
      <c r="M463" s="10"/>
      <c r="N463" s="10"/>
      <c r="O463" s="10"/>
      <c r="P463" s="10"/>
      <c r="Q463" s="10"/>
      <c r="R463" s="10"/>
      <c r="S463" s="10"/>
      <c r="T463" s="10"/>
    </row>
    <row r="464" spans="1:20" ht="12.75" customHeight="1">
      <c r="A464" s="13">
        <v>89</v>
      </c>
      <c r="B464" s="10" t="s">
        <v>240</v>
      </c>
      <c r="C464" s="16" t="s">
        <v>28</v>
      </c>
      <c r="D464" s="34"/>
      <c r="E464" s="20">
        <v>1</v>
      </c>
      <c r="F464" s="20" t="s">
        <v>80</v>
      </c>
      <c r="G464" s="20" t="s">
        <v>108</v>
      </c>
      <c r="H464" s="21">
        <v>127237500</v>
      </c>
      <c r="I464" s="21">
        <v>153583214.36600718</v>
      </c>
      <c r="J464" s="21">
        <v>153583214.36600718</v>
      </c>
      <c r="K464" s="22">
        <v>0.5388705179720773</v>
      </c>
      <c r="L464" s="22">
        <v>0.99789424990483155</v>
      </c>
      <c r="M464" s="10"/>
      <c r="N464" s="10"/>
      <c r="O464" s="10"/>
      <c r="P464" s="10"/>
      <c r="Q464" s="10"/>
      <c r="R464" s="10"/>
      <c r="S464" s="10"/>
      <c r="T464" s="10"/>
    </row>
    <row r="465" spans="1:20" ht="12.75" customHeight="1">
      <c r="A465" s="13">
        <v>89</v>
      </c>
      <c r="B465" s="10" t="s">
        <v>240</v>
      </c>
      <c r="C465" s="16" t="s">
        <v>28</v>
      </c>
      <c r="D465" s="34"/>
      <c r="E465" s="20">
        <v>1</v>
      </c>
      <c r="F465" s="20" t="s">
        <v>105</v>
      </c>
      <c r="G465" s="20" t="s">
        <v>108</v>
      </c>
      <c r="H465" s="21">
        <v>106031250</v>
      </c>
      <c r="I465" s="21">
        <v>137564104.65377697</v>
      </c>
      <c r="J465" s="21">
        <v>137564104.65377697</v>
      </c>
      <c r="K465" s="22">
        <v>0.48266498806625441</v>
      </c>
      <c r="L465" s="22">
        <v>0.89381140767225464</v>
      </c>
      <c r="M465" s="10"/>
      <c r="N465" s="10"/>
      <c r="O465" s="10"/>
      <c r="P465" s="10"/>
      <c r="Q465" s="10"/>
      <c r="R465" s="10"/>
      <c r="S465" s="10"/>
      <c r="T465" s="10"/>
    </row>
    <row r="466" spans="1:20" ht="12.75" customHeight="1">
      <c r="A466" s="13">
        <v>89</v>
      </c>
      <c r="B466" s="10" t="s">
        <v>240</v>
      </c>
      <c r="C466" s="16" t="s">
        <v>28</v>
      </c>
      <c r="D466" s="34"/>
      <c r="E466" s="20">
        <v>1</v>
      </c>
      <c r="F466" s="20" t="s">
        <v>105</v>
      </c>
      <c r="G466" s="20" t="s">
        <v>104</v>
      </c>
      <c r="H466" s="21">
        <v>106031250</v>
      </c>
      <c r="I466" s="21">
        <v>137413554.68749997</v>
      </c>
      <c r="J466" s="21">
        <v>137413554.68749997</v>
      </c>
      <c r="K466" s="22">
        <v>0.48213676016945423</v>
      </c>
      <c r="L466" s="22">
        <v>0.89283322170127244</v>
      </c>
      <c r="M466" s="10"/>
      <c r="N466" s="10"/>
      <c r="O466" s="10"/>
      <c r="P466" s="10"/>
      <c r="Q466" s="10"/>
      <c r="R466" s="10"/>
      <c r="S466" s="10"/>
      <c r="T466" s="10"/>
    </row>
    <row r="467" spans="1:20" ht="12.75" customHeight="1">
      <c r="A467" s="13">
        <v>89</v>
      </c>
      <c r="B467" s="10" t="s">
        <v>240</v>
      </c>
      <c r="C467" s="16" t="s">
        <v>28</v>
      </c>
      <c r="D467" s="34"/>
      <c r="E467" s="20">
        <v>1</v>
      </c>
      <c r="F467" s="20" t="s">
        <v>80</v>
      </c>
      <c r="G467" s="20" t="s">
        <v>109</v>
      </c>
      <c r="H467" s="21">
        <v>127237500</v>
      </c>
      <c r="I467" s="21">
        <v>122282270.72864327</v>
      </c>
      <c r="J467" s="21">
        <v>127237500</v>
      </c>
      <c r="K467" s="22">
        <v>0.44643249468053642</v>
      </c>
      <c r="L467" s="22">
        <v>0.82671514687589709</v>
      </c>
      <c r="M467" s="10"/>
      <c r="N467" s="10"/>
      <c r="O467" s="10"/>
      <c r="P467" s="10"/>
      <c r="Q467" s="10"/>
      <c r="R467" s="10"/>
      <c r="S467" s="10"/>
      <c r="T467" s="10"/>
    </row>
    <row r="468" spans="1:20" ht="12.75" customHeight="1">
      <c r="A468" s="13">
        <v>89</v>
      </c>
      <c r="B468" s="10" t="s">
        <v>240</v>
      </c>
      <c r="C468" s="16" t="s">
        <v>28</v>
      </c>
      <c r="D468" s="34"/>
      <c r="E468" s="20">
        <v>1</v>
      </c>
      <c r="F468" s="20" t="s">
        <v>105</v>
      </c>
      <c r="G468" s="20" t="s">
        <v>109</v>
      </c>
      <c r="H468" s="21">
        <v>106031250</v>
      </c>
      <c r="I468" s="21">
        <v>111732427.76381916</v>
      </c>
      <c r="J468" s="21">
        <v>111732427.76381916</v>
      </c>
      <c r="K468" s="22">
        <v>0.39203054495187833</v>
      </c>
      <c r="L468" s="22">
        <v>0.72597222068624667</v>
      </c>
      <c r="M468" s="10"/>
      <c r="N468" s="10"/>
      <c r="O468" s="10"/>
      <c r="P468" s="10"/>
      <c r="Q468" s="10"/>
      <c r="R468" s="10"/>
      <c r="S468" s="10"/>
      <c r="T468" s="10"/>
    </row>
    <row r="469" spans="1:20" ht="12.75" customHeight="1">
      <c r="A469" s="13">
        <v>34</v>
      </c>
      <c r="B469" s="10" t="s">
        <v>137</v>
      </c>
      <c r="C469" s="16" t="s">
        <v>28</v>
      </c>
      <c r="D469" s="37" t="s">
        <v>121</v>
      </c>
      <c r="E469" s="18">
        <v>1</v>
      </c>
      <c r="F469" s="20" t="s">
        <v>80</v>
      </c>
      <c r="G469" s="20" t="s">
        <v>126</v>
      </c>
      <c r="H469" s="21">
        <v>102445071.42857143</v>
      </c>
      <c r="I469" s="21">
        <v>135678740.43367344</v>
      </c>
      <c r="J469" s="21">
        <v>135678740.43367344</v>
      </c>
      <c r="K469" s="22">
        <v>0.47604989540754733</v>
      </c>
      <c r="L469" s="22">
        <v>1</v>
      </c>
      <c r="M469" s="10"/>
      <c r="N469" s="10"/>
      <c r="O469" s="10"/>
      <c r="P469" s="10"/>
      <c r="Q469" s="10"/>
      <c r="R469" s="10"/>
      <c r="S469" s="10"/>
      <c r="T469" s="10"/>
    </row>
    <row r="470" spans="1:20" ht="12.75" customHeight="1">
      <c r="A470" s="13">
        <v>34</v>
      </c>
      <c r="B470" s="10" t="s">
        <v>137</v>
      </c>
      <c r="C470" s="16" t="s">
        <v>28</v>
      </c>
      <c r="D470" s="37" t="s">
        <v>121</v>
      </c>
      <c r="E470" s="18">
        <v>1</v>
      </c>
      <c r="F470" s="20" t="s">
        <v>80</v>
      </c>
      <c r="G470" s="20" t="s">
        <v>108</v>
      </c>
      <c r="H470" s="21">
        <v>102445071.42857143</v>
      </c>
      <c r="I470" s="21">
        <v>123657281.58723019</v>
      </c>
      <c r="J470" s="21">
        <v>123657281.58723019</v>
      </c>
      <c r="K470" s="22">
        <v>0.43387074332960596</v>
      </c>
      <c r="L470" s="22">
        <v>0.91139762347425435</v>
      </c>
      <c r="M470" s="10"/>
      <c r="N470" s="10"/>
      <c r="O470" s="10"/>
      <c r="P470" s="10"/>
      <c r="Q470" s="10"/>
      <c r="R470" s="10"/>
      <c r="S470" s="10"/>
      <c r="T470" s="10"/>
    </row>
    <row r="471" spans="1:20" ht="12.75" customHeight="1">
      <c r="A471" s="13">
        <v>34</v>
      </c>
      <c r="B471" s="10" t="s">
        <v>137</v>
      </c>
      <c r="C471" s="16" t="s">
        <v>28</v>
      </c>
      <c r="D471" s="37" t="s">
        <v>121</v>
      </c>
      <c r="E471" s="18">
        <v>1</v>
      </c>
      <c r="F471" s="20" t="s">
        <v>80</v>
      </c>
      <c r="G471" s="20" t="s">
        <v>138</v>
      </c>
      <c r="H471" s="21">
        <v>102445071.42857143</v>
      </c>
      <c r="I471" s="21">
        <v>121438537.22627735</v>
      </c>
      <c r="J471" s="21">
        <v>121438537.22627735</v>
      </c>
      <c r="K471" s="22">
        <v>0.42608593476201739</v>
      </c>
      <c r="L471" s="22">
        <v>0.89504469777741325</v>
      </c>
      <c r="M471" s="10"/>
      <c r="N471" s="10"/>
      <c r="O471" s="10"/>
      <c r="P471" s="10"/>
      <c r="Q471" s="10"/>
      <c r="R471" s="10"/>
      <c r="S471" s="10"/>
      <c r="T471" s="10"/>
    </row>
    <row r="472" spans="1:20" ht="12.75" customHeight="1">
      <c r="A472" s="13">
        <v>34</v>
      </c>
      <c r="B472" s="10" t="s">
        <v>137</v>
      </c>
      <c r="C472" s="16" t="s">
        <v>28</v>
      </c>
      <c r="D472" s="37" t="s">
        <v>121</v>
      </c>
      <c r="E472" s="18">
        <v>1</v>
      </c>
      <c r="F472" s="20" t="s">
        <v>139</v>
      </c>
      <c r="G472" s="20" t="s">
        <v>126</v>
      </c>
      <c r="H472" s="21">
        <v>53783662.5</v>
      </c>
      <c r="I472" s="21">
        <v>116775739.94318181</v>
      </c>
      <c r="J472" s="21">
        <v>116775739.94318181</v>
      </c>
      <c r="K472" s="22">
        <v>0.40972578760978656</v>
      </c>
      <c r="L472" s="22">
        <v>0.86067824310520957</v>
      </c>
      <c r="M472" s="10"/>
      <c r="N472" s="10"/>
      <c r="O472" s="10"/>
      <c r="P472" s="10"/>
      <c r="Q472" s="10"/>
      <c r="R472" s="10"/>
      <c r="S472" s="10"/>
      <c r="T472" s="10"/>
    </row>
    <row r="473" spans="1:20" ht="12.75" customHeight="1">
      <c r="A473" s="13">
        <v>34</v>
      </c>
      <c r="B473" s="10" t="s">
        <v>137</v>
      </c>
      <c r="C473" s="16" t="s">
        <v>28</v>
      </c>
      <c r="D473" s="37" t="s">
        <v>121</v>
      </c>
      <c r="E473" s="18">
        <v>1</v>
      </c>
      <c r="F473" s="20" t="s">
        <v>139</v>
      </c>
      <c r="G473" s="20" t="s">
        <v>108</v>
      </c>
      <c r="H473" s="21">
        <v>53783662.5</v>
      </c>
      <c r="I473" s="21">
        <v>98910967.555147052</v>
      </c>
      <c r="J473" s="21">
        <v>98910967.555147052</v>
      </c>
      <c r="K473" s="22">
        <v>0.34704446406845385</v>
      </c>
      <c r="L473" s="22">
        <v>0.7290085922009254</v>
      </c>
      <c r="M473" s="10"/>
      <c r="N473" s="10"/>
      <c r="O473" s="10"/>
      <c r="P473" s="10"/>
      <c r="Q473" s="10"/>
      <c r="R473" s="10"/>
      <c r="S473" s="10"/>
      <c r="T473" s="10"/>
    </row>
    <row r="474" spans="1:20" ht="12.75" customHeight="1">
      <c r="A474" s="13">
        <v>34</v>
      </c>
      <c r="B474" s="10" t="s">
        <v>137</v>
      </c>
      <c r="C474" s="16" t="s">
        <v>28</v>
      </c>
      <c r="D474" s="37" t="s">
        <v>121</v>
      </c>
      <c r="E474" s="18">
        <v>1</v>
      </c>
      <c r="F474" s="20" t="s">
        <v>139</v>
      </c>
      <c r="G474" s="20" t="s">
        <v>138</v>
      </c>
      <c r="H474" s="21">
        <v>53783662.5</v>
      </c>
      <c r="I474" s="21">
        <v>95376361.499999985</v>
      </c>
      <c r="J474" s="21">
        <v>95376361.499999985</v>
      </c>
      <c r="K474" s="22">
        <v>0.33464275074563443</v>
      </c>
      <c r="L474" s="22">
        <v>0.70295730337078655</v>
      </c>
      <c r="M474" s="10"/>
      <c r="N474" s="10"/>
      <c r="O474" s="10"/>
      <c r="P474" s="10"/>
      <c r="Q474" s="10"/>
      <c r="R474" s="10"/>
      <c r="S474" s="10"/>
      <c r="T474" s="10"/>
    </row>
    <row r="475" spans="1:20" ht="12.75" customHeight="1">
      <c r="A475" s="13">
        <v>31</v>
      </c>
      <c r="B475" s="10" t="s">
        <v>132</v>
      </c>
      <c r="C475" s="16" t="s">
        <v>28</v>
      </c>
      <c r="D475" s="37" t="s">
        <v>121</v>
      </c>
      <c r="E475" s="18">
        <v>1</v>
      </c>
      <c r="F475" s="20" t="s">
        <v>80</v>
      </c>
      <c r="G475" s="20" t="s">
        <v>126</v>
      </c>
      <c r="H475" s="21">
        <v>113643214.28571428</v>
      </c>
      <c r="I475" s="21">
        <v>150509614.15816325</v>
      </c>
      <c r="J475" s="21">
        <v>150509614.15816325</v>
      </c>
      <c r="K475" s="22">
        <v>0.52808631513534776</v>
      </c>
      <c r="L475" s="22">
        <v>1</v>
      </c>
      <c r="M475" s="10"/>
      <c r="N475" s="10"/>
      <c r="O475" s="10"/>
      <c r="P475" s="10"/>
      <c r="Q475" s="10"/>
      <c r="R475" s="10"/>
      <c r="S475" s="10"/>
      <c r="T475" s="10"/>
    </row>
    <row r="476" spans="1:20" ht="12.75" customHeight="1">
      <c r="A476" s="13">
        <v>31</v>
      </c>
      <c r="B476" s="10" t="s">
        <v>132</v>
      </c>
      <c r="C476" s="16" t="s">
        <v>28</v>
      </c>
      <c r="D476" s="37" t="s">
        <v>121</v>
      </c>
      <c r="E476" s="18">
        <v>1</v>
      </c>
      <c r="F476" s="20" t="s">
        <v>62</v>
      </c>
      <c r="G476" s="20" t="s">
        <v>126</v>
      </c>
      <c r="H476" s="21">
        <v>95460300</v>
      </c>
      <c r="I476" s="21">
        <v>148306822.91666669</v>
      </c>
      <c r="J476" s="21">
        <v>148306822.91666669</v>
      </c>
      <c r="K476" s="22">
        <v>0.52035748056062137</v>
      </c>
      <c r="L476" s="22">
        <v>0.98536444828579683</v>
      </c>
      <c r="M476" s="10"/>
      <c r="N476" s="10"/>
      <c r="O476" s="10"/>
      <c r="P476" s="10"/>
      <c r="Q476" s="10"/>
      <c r="R476" s="10"/>
      <c r="S476" s="10"/>
      <c r="T476" s="10"/>
    </row>
    <row r="477" spans="1:20" ht="12.75" customHeight="1">
      <c r="A477" s="13">
        <v>31</v>
      </c>
      <c r="B477" s="10" t="s">
        <v>132</v>
      </c>
      <c r="C477" s="16" t="s">
        <v>28</v>
      </c>
      <c r="D477" s="37" t="s">
        <v>121</v>
      </c>
      <c r="E477" s="18">
        <v>1</v>
      </c>
      <c r="F477" s="20" t="s">
        <v>80</v>
      </c>
      <c r="G477" s="20" t="s">
        <v>133</v>
      </c>
      <c r="H477" s="21">
        <v>113643214.28571428</v>
      </c>
      <c r="I477" s="21">
        <v>146232077.20588234</v>
      </c>
      <c r="J477" s="21">
        <v>146232077.20588234</v>
      </c>
      <c r="K477" s="22">
        <v>0.51307791358160026</v>
      </c>
      <c r="L477" s="22">
        <v>0.97157964309319234</v>
      </c>
      <c r="M477" s="10"/>
      <c r="N477" s="10"/>
      <c r="O477" s="10"/>
      <c r="P477" s="10"/>
      <c r="Q477" s="10"/>
      <c r="R477" s="10"/>
      <c r="S477" s="10"/>
      <c r="T477" s="10"/>
    </row>
    <row r="478" spans="1:20" ht="12.75" customHeight="1">
      <c r="A478" s="13">
        <v>31</v>
      </c>
      <c r="B478" s="10" t="s">
        <v>132</v>
      </c>
      <c r="C478" s="16" t="s">
        <v>28</v>
      </c>
      <c r="D478" s="37" t="s">
        <v>121</v>
      </c>
      <c r="E478" s="18">
        <v>1</v>
      </c>
      <c r="F478" s="20" t="s">
        <v>62</v>
      </c>
      <c r="G478" s="20" t="s">
        <v>133</v>
      </c>
      <c r="H478" s="21">
        <v>95460300</v>
      </c>
      <c r="I478" s="21">
        <v>142590070.75471699</v>
      </c>
      <c r="J478" s="21">
        <v>142590070.75471699</v>
      </c>
      <c r="K478" s="22">
        <v>0.50029936931881325</v>
      </c>
      <c r="L478" s="22">
        <v>0.94738181047275827</v>
      </c>
      <c r="M478" s="10"/>
      <c r="N478" s="10"/>
      <c r="O478" s="10"/>
      <c r="P478" s="10"/>
      <c r="Q478" s="10"/>
      <c r="R478" s="10"/>
      <c r="S478" s="10"/>
      <c r="T478" s="10"/>
    </row>
    <row r="479" spans="1:20" ht="12.75" customHeight="1">
      <c r="A479" s="13">
        <v>31</v>
      </c>
      <c r="B479" s="10" t="s">
        <v>132</v>
      </c>
      <c r="C479" s="16" t="s">
        <v>28</v>
      </c>
      <c r="D479" s="37" t="s">
        <v>121</v>
      </c>
      <c r="E479" s="18">
        <v>1</v>
      </c>
      <c r="F479" s="20" t="s">
        <v>80</v>
      </c>
      <c r="G479" s="20" t="s">
        <v>108</v>
      </c>
      <c r="H479" s="21">
        <v>113643214.28571428</v>
      </c>
      <c r="I479" s="21">
        <v>137174104.65377694</v>
      </c>
      <c r="J479" s="21">
        <v>137174104.65377694</v>
      </c>
      <c r="K479" s="22">
        <v>0.48129661260363199</v>
      </c>
      <c r="L479" s="22">
        <v>0.91139762347425413</v>
      </c>
      <c r="M479" s="10"/>
      <c r="N479" s="10"/>
      <c r="O479" s="10"/>
      <c r="P479" s="10"/>
      <c r="Q479" s="10"/>
      <c r="R479" s="10"/>
      <c r="S479" s="10"/>
      <c r="T479" s="10"/>
    </row>
    <row r="480" spans="1:20" ht="12.75" customHeight="1">
      <c r="A480" s="13">
        <v>31</v>
      </c>
      <c r="B480" s="10" t="s">
        <v>132</v>
      </c>
      <c r="C480" s="16" t="s">
        <v>28</v>
      </c>
      <c r="D480" s="37" t="s">
        <v>121</v>
      </c>
      <c r="E480" s="18">
        <v>1</v>
      </c>
      <c r="F480" s="20" t="s">
        <v>62</v>
      </c>
      <c r="G480" s="20" t="s">
        <v>108</v>
      </c>
      <c r="H480" s="21">
        <v>95460300</v>
      </c>
      <c r="I480" s="21">
        <v>131139316.94380735</v>
      </c>
      <c r="J480" s="21">
        <v>131139316.94380735</v>
      </c>
      <c r="K480" s="22">
        <v>0.46012262433579293</v>
      </c>
      <c r="L480" s="22">
        <v>0.8713019276363263</v>
      </c>
      <c r="M480" s="10"/>
      <c r="N480" s="10"/>
      <c r="O480" s="10"/>
      <c r="P480" s="10"/>
      <c r="Q480" s="10"/>
      <c r="R480" s="10"/>
      <c r="S480" s="10"/>
      <c r="T480" s="10"/>
    </row>
    <row r="481" spans="1:20" ht="12.75" customHeight="1">
      <c r="A481" s="13">
        <v>29</v>
      </c>
      <c r="B481" s="10" t="s">
        <v>129</v>
      </c>
      <c r="C481" s="16" t="s">
        <v>28</v>
      </c>
      <c r="D481" s="34"/>
      <c r="E481" s="20"/>
      <c r="F481" s="20" t="s">
        <v>77</v>
      </c>
      <c r="G481" s="20" t="s">
        <v>30</v>
      </c>
      <c r="H481" s="21">
        <v>22312500</v>
      </c>
      <c r="I481" s="21">
        <v>32408662.336024228</v>
      </c>
      <c r="J481" s="21">
        <v>32408662.336024228</v>
      </c>
      <c r="K481" s="22">
        <v>0.1137108161975081</v>
      </c>
      <c r="L481" s="22">
        <v>1</v>
      </c>
      <c r="M481" s="10"/>
      <c r="N481" s="10"/>
      <c r="O481" s="10"/>
      <c r="P481" s="10"/>
      <c r="Q481" s="10"/>
      <c r="R481" s="10"/>
      <c r="S481" s="10"/>
      <c r="T481" s="10"/>
    </row>
    <row r="482" spans="1:20" ht="12.75" customHeight="1">
      <c r="A482" s="13">
        <v>29</v>
      </c>
      <c r="B482" s="10" t="s">
        <v>129</v>
      </c>
      <c r="C482" s="16" t="s">
        <v>28</v>
      </c>
      <c r="D482" s="34"/>
      <c r="E482" s="20"/>
      <c r="F482" s="20" t="s">
        <v>62</v>
      </c>
      <c r="G482" s="20" t="s">
        <v>30</v>
      </c>
      <c r="H482" s="21">
        <v>20527500</v>
      </c>
      <c r="I482" s="21">
        <v>31412193.015769672</v>
      </c>
      <c r="J482" s="21">
        <v>31412193.015769672</v>
      </c>
      <c r="K482" s="22">
        <v>0.11021454910239967</v>
      </c>
      <c r="L482" s="22">
        <v>0.96925299446417079</v>
      </c>
      <c r="M482" s="10"/>
      <c r="N482" s="10"/>
      <c r="O482" s="10"/>
      <c r="P482" s="10"/>
      <c r="Q482" s="10"/>
      <c r="R482" s="10"/>
      <c r="S482" s="10"/>
      <c r="T482" s="10"/>
    </row>
    <row r="483" spans="1:20" ht="12.75" customHeight="1">
      <c r="A483" s="13">
        <v>29</v>
      </c>
      <c r="B483" s="10" t="s">
        <v>129</v>
      </c>
      <c r="C483" s="16" t="s">
        <v>28</v>
      </c>
      <c r="D483" s="34"/>
      <c r="E483" s="20"/>
      <c r="F483" s="20" t="s">
        <v>77</v>
      </c>
      <c r="G483" s="20" t="s">
        <v>93</v>
      </c>
      <c r="H483" s="21">
        <v>22312500</v>
      </c>
      <c r="I483" s="21">
        <v>29167338.709677432</v>
      </c>
      <c r="J483" s="21">
        <v>29167338.709677432</v>
      </c>
      <c r="K483" s="22">
        <v>0.10233812974440298</v>
      </c>
      <c r="L483" s="22">
        <v>0.89998588671326107</v>
      </c>
      <c r="M483" s="10"/>
      <c r="N483" s="10"/>
      <c r="O483" s="10"/>
      <c r="P483" s="10"/>
      <c r="Q483" s="10"/>
      <c r="R483" s="10"/>
      <c r="S483" s="10"/>
      <c r="T483" s="10"/>
    </row>
    <row r="484" spans="1:20" ht="12.75" customHeight="1">
      <c r="A484" s="13">
        <v>29</v>
      </c>
      <c r="B484" s="10" t="s">
        <v>129</v>
      </c>
      <c r="C484" s="16" t="s">
        <v>28</v>
      </c>
      <c r="D484" s="34"/>
      <c r="E484" s="20"/>
      <c r="F484" s="20" t="s">
        <v>62</v>
      </c>
      <c r="G484" s="20" t="s">
        <v>93</v>
      </c>
      <c r="H484" s="21">
        <v>20527500</v>
      </c>
      <c r="I484" s="21">
        <v>27954812.778396435</v>
      </c>
      <c r="J484" s="21">
        <v>27954812.778396435</v>
      </c>
      <c r="K484" s="22">
        <v>9.8083794533740901E-2</v>
      </c>
      <c r="L484" s="22">
        <v>0.86257224962114332</v>
      </c>
      <c r="M484" s="10"/>
      <c r="N484" s="10"/>
      <c r="O484" s="10"/>
      <c r="P484" s="10"/>
      <c r="Q484" s="10"/>
      <c r="R484" s="10"/>
      <c r="S484" s="10"/>
      <c r="T484" s="10"/>
    </row>
    <row r="485" spans="1:20" ht="12.75" customHeight="1">
      <c r="A485" s="13">
        <v>29</v>
      </c>
      <c r="B485" s="10" t="s">
        <v>129</v>
      </c>
      <c r="C485" s="16" t="s">
        <v>28</v>
      </c>
      <c r="D485" s="34"/>
      <c r="E485" s="20"/>
      <c r="F485" s="20" t="s">
        <v>77</v>
      </c>
      <c r="G485" s="20" t="s">
        <v>130</v>
      </c>
      <c r="H485" s="21">
        <v>22312500</v>
      </c>
      <c r="I485" s="21">
        <v>22636527.890879478</v>
      </c>
      <c r="J485" s="21">
        <v>22636527.890879478</v>
      </c>
      <c r="K485" s="22">
        <v>7.9423767499604031E-2</v>
      </c>
      <c r="L485" s="22">
        <v>0.69847152764826026</v>
      </c>
      <c r="M485" s="10"/>
      <c r="N485" s="10"/>
      <c r="O485" s="10"/>
      <c r="P485" s="10"/>
      <c r="Q485" s="10"/>
      <c r="R485" s="10"/>
      <c r="S485" s="10"/>
      <c r="T485" s="10"/>
    </row>
    <row r="486" spans="1:20" ht="12.75" customHeight="1">
      <c r="A486" s="13">
        <v>29</v>
      </c>
      <c r="B486" s="10" t="s">
        <v>129</v>
      </c>
      <c r="C486" s="16" t="s">
        <v>28</v>
      </c>
      <c r="D486" s="34"/>
      <c r="E486" s="20"/>
      <c r="F486" s="20" t="s">
        <v>62</v>
      </c>
      <c r="G486" s="20" t="s">
        <v>130</v>
      </c>
      <c r="H486" s="21">
        <v>20527500</v>
      </c>
      <c r="I486" s="21">
        <v>21971238.776819032</v>
      </c>
      <c r="J486" s="21">
        <v>21971238.776819032</v>
      </c>
      <c r="K486" s="22">
        <v>7.7089497501578216E-2</v>
      </c>
      <c r="L486" s="22">
        <v>0.67794340133553255</v>
      </c>
      <c r="M486" s="10"/>
      <c r="N486" s="10"/>
      <c r="O486" s="10"/>
      <c r="P486" s="10"/>
      <c r="Q486" s="10"/>
      <c r="R486" s="10"/>
      <c r="S486" s="10"/>
      <c r="T486" s="10"/>
    </row>
    <row r="487" spans="1:20" ht="12.75" customHeight="1">
      <c r="A487" s="13">
        <v>32</v>
      </c>
      <c r="B487" s="10" t="s">
        <v>134</v>
      </c>
      <c r="C487" s="16" t="s">
        <v>28</v>
      </c>
      <c r="D487" s="34"/>
      <c r="E487" s="20"/>
      <c r="F487" s="20" t="s">
        <v>77</v>
      </c>
      <c r="G487" s="20" t="s">
        <v>30</v>
      </c>
      <c r="H487" s="21">
        <v>19015760.869565219</v>
      </c>
      <c r="I487" s="21">
        <v>27620184.78809284</v>
      </c>
      <c r="J487" s="21">
        <v>27620184.78809284</v>
      </c>
      <c r="K487" s="22">
        <v>9.6909700351592021E-2</v>
      </c>
      <c r="L487" s="22">
        <v>1</v>
      </c>
      <c r="M487" s="10"/>
      <c r="N487" s="10"/>
      <c r="O487" s="10"/>
      <c r="P487" s="10"/>
      <c r="Q487" s="10"/>
      <c r="R487" s="10"/>
      <c r="S487" s="10"/>
      <c r="T487" s="10"/>
    </row>
    <row r="488" spans="1:20" ht="12.75" customHeight="1">
      <c r="A488" s="13">
        <v>32</v>
      </c>
      <c r="B488" s="10" t="s">
        <v>134</v>
      </c>
      <c r="C488" s="16" t="s">
        <v>28</v>
      </c>
      <c r="D488" s="34"/>
      <c r="E488" s="20"/>
      <c r="F488" s="20" t="s">
        <v>77</v>
      </c>
      <c r="G488" s="20" t="s">
        <v>93</v>
      </c>
      <c r="H488" s="21">
        <v>19015760.869565219</v>
      </c>
      <c r="I488" s="21">
        <v>24857776.497695863</v>
      </c>
      <c r="J488" s="21">
        <v>24857776.497695863</v>
      </c>
      <c r="K488" s="22">
        <v>8.7217362602043991E-2</v>
      </c>
      <c r="L488" s="22">
        <v>0.89998588671326119</v>
      </c>
      <c r="M488" s="10"/>
      <c r="N488" s="10"/>
      <c r="O488" s="10"/>
      <c r="P488" s="10"/>
      <c r="Q488" s="10"/>
      <c r="R488" s="10"/>
      <c r="S488" s="10"/>
      <c r="T488" s="10"/>
    </row>
    <row r="489" spans="1:20" ht="12.75" customHeight="1">
      <c r="A489" s="13">
        <v>32</v>
      </c>
      <c r="B489" s="10" t="s">
        <v>134</v>
      </c>
      <c r="C489" s="16" t="s">
        <v>28</v>
      </c>
      <c r="D489" s="34"/>
      <c r="E489" s="20"/>
      <c r="F489" s="20" t="s">
        <v>99</v>
      </c>
      <c r="G489" s="20" t="s">
        <v>30</v>
      </c>
      <c r="H489" s="21">
        <v>12677173.913043479</v>
      </c>
      <c r="I489" s="21">
        <v>21033338.791167662</v>
      </c>
      <c r="J489" s="21">
        <v>21033338.791167662</v>
      </c>
      <c r="K489" s="22">
        <v>7.3798729997067505E-2</v>
      </c>
      <c r="L489" s="22">
        <v>0.76152056738719609</v>
      </c>
      <c r="M489" s="10"/>
      <c r="N489" s="10"/>
      <c r="O489" s="10"/>
      <c r="P489" s="10"/>
      <c r="Q489" s="10"/>
      <c r="R489" s="10"/>
      <c r="S489" s="10"/>
      <c r="T489" s="10"/>
    </row>
    <row r="490" spans="1:20" ht="12.75" customHeight="1">
      <c r="A490" s="13">
        <v>32</v>
      </c>
      <c r="B490" s="10" t="s">
        <v>134</v>
      </c>
      <c r="C490" s="16" t="s">
        <v>28</v>
      </c>
      <c r="D490" s="34"/>
      <c r="E490" s="20"/>
      <c r="F490" s="20" t="s">
        <v>77</v>
      </c>
      <c r="G490" s="20" t="s">
        <v>135</v>
      </c>
      <c r="H490" s="21">
        <v>19015760.869565219</v>
      </c>
      <c r="I490" s="21">
        <v>17895729.085222837</v>
      </c>
      <c r="J490" s="21">
        <v>19015760.869565219</v>
      </c>
      <c r="K490" s="22">
        <v>6.6719745069248659E-2</v>
      </c>
      <c r="L490" s="22">
        <v>0.68847333989463322</v>
      </c>
      <c r="M490" s="10"/>
      <c r="N490" s="10"/>
      <c r="O490" s="10"/>
      <c r="P490" s="10"/>
      <c r="Q490" s="10"/>
      <c r="R490" s="10"/>
      <c r="S490" s="10"/>
      <c r="T490" s="10"/>
    </row>
    <row r="491" spans="1:20" ht="12.75" customHeight="1">
      <c r="A491" s="13">
        <v>32</v>
      </c>
      <c r="B491" s="10" t="s">
        <v>134</v>
      </c>
      <c r="C491" s="16" t="s">
        <v>28</v>
      </c>
      <c r="D491" s="34"/>
      <c r="E491" s="20"/>
      <c r="F491" s="20" t="s">
        <v>99</v>
      </c>
      <c r="G491" s="20" t="s">
        <v>93</v>
      </c>
      <c r="H491" s="21">
        <v>12677173.913043479</v>
      </c>
      <c r="I491" s="21">
        <v>18148649.11080711</v>
      </c>
      <c r="J491" s="21">
        <v>18148649.11080711</v>
      </c>
      <c r="K491" s="22">
        <v>6.3677349033259195E-2</v>
      </c>
      <c r="L491" s="22">
        <v>0.65707920674850284</v>
      </c>
      <c r="M491" s="10"/>
      <c r="N491" s="10"/>
      <c r="O491" s="10"/>
      <c r="P491" s="10"/>
      <c r="Q491" s="10"/>
      <c r="R491" s="10"/>
      <c r="S491" s="10"/>
      <c r="T491" s="10"/>
    </row>
    <row r="492" spans="1:20" ht="12.75" customHeight="1">
      <c r="A492" s="13">
        <v>32</v>
      </c>
      <c r="B492" s="10" t="s">
        <v>134</v>
      </c>
      <c r="C492" s="16" t="s">
        <v>28</v>
      </c>
      <c r="D492" s="34"/>
      <c r="E492" s="20"/>
      <c r="F492" s="20" t="s">
        <v>99</v>
      </c>
      <c r="G492" s="20" t="s">
        <v>135</v>
      </c>
      <c r="H492" s="21">
        <v>12677173.913043479</v>
      </c>
      <c r="I492" s="21">
        <v>14542841.748768469</v>
      </c>
      <c r="J492" s="21">
        <v>14542841.748768469</v>
      </c>
      <c r="K492" s="22">
        <v>5.1025814886703706E-2</v>
      </c>
      <c r="L492" s="22">
        <v>0.52652948777656039</v>
      </c>
      <c r="M492" s="10"/>
      <c r="N492" s="10"/>
      <c r="O492" s="10"/>
      <c r="P492" s="10"/>
      <c r="Q492" s="10"/>
      <c r="R492" s="10"/>
      <c r="S492" s="10"/>
      <c r="T492" s="10"/>
    </row>
    <row r="493" spans="1:20" ht="12.75" customHeight="1">
      <c r="A493" s="13">
        <v>30</v>
      </c>
      <c r="B493" s="10" t="s">
        <v>131</v>
      </c>
      <c r="C493" s="16" t="s">
        <v>28</v>
      </c>
      <c r="D493" s="34"/>
      <c r="E493" s="20"/>
      <c r="F493" s="20" t="s">
        <v>77</v>
      </c>
      <c r="G493" s="20" t="s">
        <v>30</v>
      </c>
      <c r="H493" s="21">
        <v>44876543.478260867</v>
      </c>
      <c r="I493" s="21">
        <v>65182688.824419796</v>
      </c>
      <c r="J493" s="21">
        <v>65182688.824419796</v>
      </c>
      <c r="K493" s="22">
        <v>0.22870356916687967</v>
      </c>
      <c r="L493" s="22">
        <v>1</v>
      </c>
      <c r="M493" s="10"/>
      <c r="N493" s="10"/>
      <c r="O493" s="10"/>
      <c r="P493" s="10"/>
      <c r="Q493" s="10"/>
      <c r="R493" s="10"/>
      <c r="S493" s="10"/>
      <c r="T493" s="10"/>
    </row>
    <row r="494" spans="1:20" ht="12.75" customHeight="1">
      <c r="A494" s="13">
        <v>30</v>
      </c>
      <c r="B494" s="10" t="s">
        <v>131</v>
      </c>
      <c r="C494" s="16" t="s">
        <v>28</v>
      </c>
      <c r="D494" s="34"/>
      <c r="E494" s="20"/>
      <c r="F494" s="20" t="s">
        <v>62</v>
      </c>
      <c r="G494" s="20" t="s">
        <v>30</v>
      </c>
      <c r="H494" s="21">
        <v>41286420</v>
      </c>
      <c r="I494" s="21">
        <v>63178516.330295131</v>
      </c>
      <c r="J494" s="21">
        <v>63178516.330295131</v>
      </c>
      <c r="K494" s="22">
        <v>0.22167161925964174</v>
      </c>
      <c r="L494" s="22">
        <v>0.96925299446417079</v>
      </c>
      <c r="M494" s="10"/>
      <c r="N494" s="10"/>
      <c r="O494" s="10"/>
      <c r="P494" s="10"/>
      <c r="Q494" s="10"/>
      <c r="R494" s="10"/>
      <c r="S494" s="10"/>
      <c r="T494" s="10"/>
    </row>
    <row r="495" spans="1:20" ht="12.75" customHeight="1">
      <c r="A495" s="13">
        <v>30</v>
      </c>
      <c r="B495" s="10" t="s">
        <v>131</v>
      </c>
      <c r="C495" s="16" t="s">
        <v>28</v>
      </c>
      <c r="D495" s="34"/>
      <c r="E495" s="20"/>
      <c r="F495" s="20" t="s">
        <v>77</v>
      </c>
      <c r="G495" s="20" t="s">
        <v>130</v>
      </c>
      <c r="H495" s="21">
        <v>44876543.478260867</v>
      </c>
      <c r="I495" s="21">
        <v>45528252.239413679</v>
      </c>
      <c r="J495" s="21">
        <v>45528252.239413679</v>
      </c>
      <c r="K495" s="22">
        <v>0.15974293133459999</v>
      </c>
      <c r="L495" s="22">
        <v>0.69847152764826026</v>
      </c>
      <c r="M495" s="10"/>
      <c r="N495" s="10"/>
      <c r="O495" s="10"/>
      <c r="P495" s="10"/>
      <c r="Q495" s="10"/>
      <c r="R495" s="10"/>
      <c r="S495" s="10"/>
      <c r="T495" s="10"/>
    </row>
    <row r="496" spans="1:20" ht="12.75" customHeight="1">
      <c r="A496" s="13">
        <v>30</v>
      </c>
      <c r="B496" s="10" t="s">
        <v>131</v>
      </c>
      <c r="C496" s="16" t="s">
        <v>28</v>
      </c>
      <c r="D496" s="34"/>
      <c r="E496" s="20"/>
      <c r="F496" s="20" t="s">
        <v>77</v>
      </c>
      <c r="G496" s="20" t="s">
        <v>95</v>
      </c>
      <c r="H496" s="21">
        <v>44876543.478260867</v>
      </c>
      <c r="I496" s="21">
        <v>43233644.397705525</v>
      </c>
      <c r="J496" s="21">
        <v>44876543.478260867</v>
      </c>
      <c r="K496" s="22">
        <v>0.15745631011014485</v>
      </c>
      <c r="L496" s="22">
        <v>0.688473339894633</v>
      </c>
      <c r="M496" s="10"/>
      <c r="N496" s="10"/>
      <c r="O496" s="10"/>
      <c r="P496" s="10"/>
      <c r="Q496" s="10"/>
      <c r="R496" s="10"/>
      <c r="S496" s="10"/>
      <c r="T496" s="10"/>
    </row>
    <row r="497" spans="1:20" ht="12.75" customHeight="1">
      <c r="A497" s="13">
        <v>30</v>
      </c>
      <c r="B497" s="10" t="s">
        <v>131</v>
      </c>
      <c r="C497" s="16" t="s">
        <v>28</v>
      </c>
      <c r="D497" s="34"/>
      <c r="E497" s="20"/>
      <c r="F497" s="20" t="s">
        <v>62</v>
      </c>
      <c r="G497" s="20" t="s">
        <v>130</v>
      </c>
      <c r="H497" s="21">
        <v>41286420</v>
      </c>
      <c r="I497" s="21">
        <v>44190173.769822761</v>
      </c>
      <c r="J497" s="21">
        <v>44190173.769822761</v>
      </c>
      <c r="K497" s="22">
        <v>0.15504807557857062</v>
      </c>
      <c r="L497" s="22">
        <v>0.67794340133553255</v>
      </c>
      <c r="M497" s="10"/>
      <c r="N497" s="10"/>
      <c r="O497" s="10"/>
      <c r="P497" s="10"/>
      <c r="Q497" s="10"/>
      <c r="R497" s="10"/>
      <c r="S497" s="10"/>
      <c r="T497" s="10"/>
    </row>
    <row r="498" spans="1:20" ht="12.75" customHeight="1">
      <c r="A498" s="13">
        <v>30</v>
      </c>
      <c r="B498" s="10" t="s">
        <v>131</v>
      </c>
      <c r="C498" s="16" t="s">
        <v>28</v>
      </c>
      <c r="D498" s="34"/>
      <c r="E498" s="20"/>
      <c r="F498" s="20" t="s">
        <v>62</v>
      </c>
      <c r="G498" s="20" t="s">
        <v>95</v>
      </c>
      <c r="H498" s="21">
        <v>41286420</v>
      </c>
      <c r="I498" s="21">
        <v>42193251.028896675</v>
      </c>
      <c r="J498" s="21">
        <v>42193251.028896675</v>
      </c>
      <c r="K498" s="22">
        <v>0.14804156255437628</v>
      </c>
      <c r="L498" s="22">
        <v>0.64730761786386382</v>
      </c>
      <c r="M498" s="10"/>
      <c r="N498" s="10"/>
      <c r="O498" s="10"/>
      <c r="P498" s="10"/>
      <c r="Q498" s="10"/>
      <c r="R498" s="10"/>
      <c r="S498" s="10"/>
      <c r="T498" s="10"/>
    </row>
    <row r="499" spans="1:20" ht="12.75" customHeight="1">
      <c r="A499" s="13">
        <v>33</v>
      </c>
      <c r="B499" s="10" t="s">
        <v>136</v>
      </c>
      <c r="C499" s="16" t="s">
        <v>28</v>
      </c>
      <c r="D499" s="34"/>
      <c r="E499" s="20"/>
      <c r="F499" s="20" t="s">
        <v>77</v>
      </c>
      <c r="G499" s="20" t="s">
        <v>30</v>
      </c>
      <c r="H499" s="21">
        <v>40118960.869565219</v>
      </c>
      <c r="I499" s="21">
        <v>58272352.093844622</v>
      </c>
      <c r="J499" s="21">
        <v>58272352.093844622</v>
      </c>
      <c r="K499" s="22">
        <v>0.20445758142181067</v>
      </c>
      <c r="L499" s="22">
        <v>1</v>
      </c>
      <c r="M499" s="10"/>
      <c r="N499" s="10"/>
      <c r="O499" s="10"/>
      <c r="P499" s="10"/>
      <c r="Q499" s="10"/>
      <c r="R499" s="10"/>
      <c r="S499" s="10"/>
      <c r="T499" s="10"/>
    </row>
    <row r="500" spans="1:20" ht="12.75" customHeight="1">
      <c r="A500" s="13">
        <v>33</v>
      </c>
      <c r="B500" s="10" t="s">
        <v>136</v>
      </c>
      <c r="C500" s="16" t="s">
        <v>28</v>
      </c>
      <c r="D500" s="34"/>
      <c r="E500" s="20"/>
      <c r="F500" s="20" t="s">
        <v>80</v>
      </c>
      <c r="G500" s="20" t="s">
        <v>30</v>
      </c>
      <c r="H500" s="21">
        <v>43939814.285714284</v>
      </c>
      <c r="I500" s="21">
        <v>56997565.625</v>
      </c>
      <c r="J500" s="21">
        <v>56997565.625</v>
      </c>
      <c r="K500" s="22">
        <v>0.19998479546270823</v>
      </c>
      <c r="L500" s="22">
        <v>0.97812364829908283</v>
      </c>
      <c r="M500" s="10"/>
      <c r="N500" s="10"/>
      <c r="O500" s="10"/>
      <c r="P500" s="10"/>
      <c r="Q500" s="10"/>
      <c r="R500" s="10"/>
      <c r="S500" s="10"/>
      <c r="T500" s="10"/>
    </row>
    <row r="501" spans="1:20" ht="12.75" customHeight="1">
      <c r="A501" s="13">
        <v>33</v>
      </c>
      <c r="B501" s="10" t="s">
        <v>136</v>
      </c>
      <c r="C501" s="16" t="s">
        <v>28</v>
      </c>
      <c r="D501" s="34"/>
      <c r="E501" s="20"/>
      <c r="F501" s="20" t="s">
        <v>80</v>
      </c>
      <c r="G501" s="20" t="s">
        <v>135</v>
      </c>
      <c r="H501" s="21">
        <v>43939814.285714284</v>
      </c>
      <c r="I501" s="21">
        <v>40240218.523316063</v>
      </c>
      <c r="J501" s="21">
        <v>43939814.285714284</v>
      </c>
      <c r="K501" s="22">
        <v>0.15416965051475312</v>
      </c>
      <c r="L501" s="22">
        <v>0.75404222940840748</v>
      </c>
      <c r="M501" s="10"/>
      <c r="N501" s="10"/>
      <c r="O501" s="10"/>
      <c r="P501" s="10"/>
      <c r="Q501" s="10"/>
      <c r="R501" s="10"/>
      <c r="S501" s="10"/>
      <c r="T501" s="10"/>
    </row>
    <row r="502" spans="1:20" ht="12.75" customHeight="1">
      <c r="A502" s="13">
        <v>33</v>
      </c>
      <c r="B502" s="10" t="s">
        <v>136</v>
      </c>
      <c r="C502" s="16" t="s">
        <v>28</v>
      </c>
      <c r="D502" s="34"/>
      <c r="E502" s="20"/>
      <c r="F502" s="20" t="s">
        <v>80</v>
      </c>
      <c r="G502" s="20" t="s">
        <v>95</v>
      </c>
      <c r="H502" s="21">
        <v>43939814.285714284</v>
      </c>
      <c r="I502" s="21">
        <v>40252474.23097682</v>
      </c>
      <c r="J502" s="21">
        <v>43939814.285714284</v>
      </c>
      <c r="K502" s="22">
        <v>0.15416965051475312</v>
      </c>
      <c r="L502" s="22">
        <v>0.75404222940840748</v>
      </c>
      <c r="M502" s="10"/>
      <c r="N502" s="10"/>
      <c r="O502" s="10"/>
      <c r="P502" s="10"/>
      <c r="Q502" s="10"/>
      <c r="R502" s="10"/>
      <c r="S502" s="10"/>
      <c r="T502" s="10"/>
    </row>
    <row r="503" spans="1:20" ht="12.75" customHeight="1">
      <c r="A503" s="13">
        <v>33</v>
      </c>
      <c r="B503" s="10" t="s">
        <v>136</v>
      </c>
      <c r="C503" s="16" t="s">
        <v>28</v>
      </c>
      <c r="D503" s="34"/>
      <c r="E503" s="20"/>
      <c r="F503" s="20" t="s">
        <v>77</v>
      </c>
      <c r="G503" s="20" t="s">
        <v>135</v>
      </c>
      <c r="H503" s="21">
        <v>40118960.869565219</v>
      </c>
      <c r="I503" s="21">
        <v>37755946.755277582</v>
      </c>
      <c r="J503" s="21">
        <v>40118960.869565219</v>
      </c>
      <c r="K503" s="22">
        <v>0.14076359394825286</v>
      </c>
      <c r="L503" s="22">
        <v>0.688473339894633</v>
      </c>
      <c r="M503" s="10"/>
      <c r="N503" s="10"/>
      <c r="O503" s="10"/>
      <c r="P503" s="10"/>
      <c r="Q503" s="10"/>
      <c r="R503" s="10"/>
      <c r="S503" s="10"/>
      <c r="T503" s="10"/>
    </row>
    <row r="504" spans="1:20" ht="12.75" customHeight="1">
      <c r="A504" s="13">
        <v>33</v>
      </c>
      <c r="B504" s="10" t="s">
        <v>136</v>
      </c>
      <c r="C504" s="16" t="s">
        <v>28</v>
      </c>
      <c r="D504" s="34"/>
      <c r="E504" s="20"/>
      <c r="F504" s="20" t="s">
        <v>77</v>
      </c>
      <c r="G504" s="20" t="s">
        <v>95</v>
      </c>
      <c r="H504" s="21">
        <v>40118960.869565219</v>
      </c>
      <c r="I504" s="21">
        <v>38650233.583173983</v>
      </c>
      <c r="J504" s="21">
        <v>40118960.869565219</v>
      </c>
      <c r="K504" s="22">
        <v>0.14076359394825286</v>
      </c>
      <c r="L504" s="22">
        <v>0.688473339894633</v>
      </c>
      <c r="M504" s="10"/>
      <c r="N504" s="10"/>
      <c r="O504" s="10"/>
      <c r="P504" s="10"/>
      <c r="Q504" s="10"/>
      <c r="R504" s="10"/>
      <c r="S504" s="10"/>
      <c r="T504" s="10"/>
    </row>
    <row r="505" spans="1:20" ht="12.75" customHeight="1">
      <c r="A505" s="13">
        <v>38</v>
      </c>
      <c r="B505" s="10" t="s">
        <v>149</v>
      </c>
      <c r="C505" s="24" t="s">
        <v>40</v>
      </c>
      <c r="D505" s="26"/>
      <c r="E505" s="20">
        <v>1</v>
      </c>
      <c r="F505" s="20" t="s">
        <v>43</v>
      </c>
      <c r="G505" s="20" t="s">
        <v>51</v>
      </c>
      <c r="H505" s="21">
        <v>76511416.666666672</v>
      </c>
      <c r="I505" s="21">
        <v>111426301.1558219</v>
      </c>
      <c r="J505" s="21">
        <v>111426301.1558219</v>
      </c>
      <c r="K505" s="22">
        <v>0.39095645228818793</v>
      </c>
      <c r="L505" s="22">
        <v>1</v>
      </c>
      <c r="M505" s="10"/>
      <c r="N505" s="10"/>
      <c r="O505" s="10"/>
      <c r="P505" s="10"/>
      <c r="Q505" s="10"/>
      <c r="R505" s="10"/>
      <c r="S505" s="10"/>
      <c r="T505" s="10"/>
    </row>
    <row r="506" spans="1:20" ht="12.75" customHeight="1">
      <c r="A506" s="13">
        <v>38</v>
      </c>
      <c r="B506" s="10" t="s">
        <v>149</v>
      </c>
      <c r="C506" s="24" t="s">
        <v>40</v>
      </c>
      <c r="D506" s="26"/>
      <c r="E506" s="20">
        <v>1</v>
      </c>
      <c r="F506" s="20" t="s">
        <v>150</v>
      </c>
      <c r="G506" s="20" t="s">
        <v>51</v>
      </c>
      <c r="H506" s="21">
        <v>74157219.230769232</v>
      </c>
      <c r="I506" s="21">
        <v>109978565.64655173</v>
      </c>
      <c r="J506" s="21">
        <v>109978565.64655173</v>
      </c>
      <c r="K506" s="22">
        <v>0.3858768478080537</v>
      </c>
      <c r="L506" s="22">
        <v>0.98700723712217986</v>
      </c>
      <c r="M506" s="10"/>
      <c r="N506" s="10"/>
      <c r="O506" s="10"/>
      <c r="P506" s="10"/>
      <c r="Q506" s="10"/>
      <c r="R506" s="10"/>
      <c r="S506" s="10"/>
      <c r="T506" s="10"/>
    </row>
    <row r="507" spans="1:20" ht="12.75" customHeight="1">
      <c r="A507" s="13">
        <v>38</v>
      </c>
      <c r="B507" s="10" t="s">
        <v>149</v>
      </c>
      <c r="C507" s="24" t="s">
        <v>40</v>
      </c>
      <c r="D507" s="26"/>
      <c r="E507" s="20">
        <v>1</v>
      </c>
      <c r="F507" s="20" t="s">
        <v>43</v>
      </c>
      <c r="G507" s="20" t="s">
        <v>42</v>
      </c>
      <c r="H507" s="21">
        <v>76511416.666666672</v>
      </c>
      <c r="I507" s="21">
        <v>104857018.96088958</v>
      </c>
      <c r="J507" s="21">
        <v>104857018.96088958</v>
      </c>
      <c r="K507" s="22">
        <v>0.36790710725591308</v>
      </c>
      <c r="L507" s="22">
        <v>0.94104370218889666</v>
      </c>
      <c r="M507" s="10"/>
      <c r="N507" s="10"/>
      <c r="O507" s="10"/>
      <c r="P507" s="10"/>
      <c r="Q507" s="10"/>
      <c r="R507" s="10"/>
      <c r="S507" s="10"/>
      <c r="T507" s="10"/>
    </row>
    <row r="508" spans="1:20" ht="12.75" customHeight="1">
      <c r="A508" s="13">
        <v>38</v>
      </c>
      <c r="B508" s="10" t="s">
        <v>149</v>
      </c>
      <c r="C508" s="24" t="s">
        <v>40</v>
      </c>
      <c r="D508" s="26"/>
      <c r="E508" s="20">
        <v>1</v>
      </c>
      <c r="F508" s="20" t="s">
        <v>150</v>
      </c>
      <c r="G508" s="20" t="s">
        <v>42</v>
      </c>
      <c r="H508" s="21">
        <v>74157219.230769232</v>
      </c>
      <c r="I508" s="21">
        <v>103520655.18904321</v>
      </c>
      <c r="J508" s="21">
        <v>103520655.18904321</v>
      </c>
      <c r="K508" s="22">
        <v>0.36321826778275412</v>
      </c>
      <c r="L508" s="22">
        <v>0.92905044962658145</v>
      </c>
      <c r="M508" s="10"/>
      <c r="N508" s="10"/>
      <c r="O508" s="10"/>
      <c r="P508" s="10"/>
      <c r="Q508" s="10"/>
      <c r="R508" s="10"/>
      <c r="S508" s="10"/>
      <c r="T508" s="10"/>
    </row>
    <row r="509" spans="1:20" ht="12.75" customHeight="1">
      <c r="A509" s="13">
        <v>38</v>
      </c>
      <c r="B509" s="10" t="s">
        <v>149</v>
      </c>
      <c r="C509" s="24" t="s">
        <v>40</v>
      </c>
      <c r="D509" s="26"/>
      <c r="E509" s="20">
        <v>1</v>
      </c>
      <c r="F509" s="20" t="s">
        <v>43</v>
      </c>
      <c r="G509" s="20" t="s">
        <v>151</v>
      </c>
      <c r="H509" s="21">
        <v>76511416.666666672</v>
      </c>
      <c r="I509" s="21">
        <v>102247075</v>
      </c>
      <c r="J509" s="21">
        <v>102247075</v>
      </c>
      <c r="K509" s="22">
        <v>0.35874971424334734</v>
      </c>
      <c r="L509" s="22">
        <v>0.91762065095398437</v>
      </c>
      <c r="M509" s="10"/>
      <c r="N509" s="10"/>
      <c r="O509" s="10"/>
      <c r="P509" s="10"/>
      <c r="Q509" s="10"/>
      <c r="R509" s="10"/>
      <c r="S509" s="10"/>
      <c r="T509" s="10"/>
    </row>
    <row r="510" spans="1:20" ht="12.75" customHeight="1">
      <c r="A510" s="13">
        <v>38</v>
      </c>
      <c r="B510" s="10" t="s">
        <v>149</v>
      </c>
      <c r="C510" s="24" t="s">
        <v>40</v>
      </c>
      <c r="D510" s="26"/>
      <c r="E510" s="20">
        <v>1</v>
      </c>
      <c r="F510" s="20" t="s">
        <v>150</v>
      </c>
      <c r="G510" s="20" t="s">
        <v>151</v>
      </c>
      <c r="H510" s="21">
        <v>74157219.230769232</v>
      </c>
      <c r="I510" s="21">
        <v>100704111.09154931</v>
      </c>
      <c r="J510" s="21">
        <v>100704111.09154931</v>
      </c>
      <c r="K510" s="22">
        <v>0.35333598616120432</v>
      </c>
      <c r="L510" s="22">
        <v>0.90377325682490017</v>
      </c>
      <c r="M510" s="10"/>
      <c r="N510" s="10"/>
      <c r="O510" s="10"/>
      <c r="P510" s="10"/>
      <c r="Q510" s="10"/>
      <c r="R510" s="10"/>
      <c r="S510" s="10"/>
      <c r="T510" s="10"/>
    </row>
    <row r="511" spans="1:20" ht="12.75" customHeight="1">
      <c r="A511" s="13">
        <v>43</v>
      </c>
      <c r="B511" s="10" t="s">
        <v>158</v>
      </c>
      <c r="C511" s="15" t="s">
        <v>24</v>
      </c>
      <c r="D511" s="16" t="s">
        <v>28</v>
      </c>
      <c r="E511" s="18"/>
      <c r="F511" s="20" t="s">
        <v>36</v>
      </c>
      <c r="G511" s="20" t="s">
        <v>30</v>
      </c>
      <c r="H511" s="21">
        <v>29334375</v>
      </c>
      <c r="I511" s="21">
        <v>39007363.940453209</v>
      </c>
      <c r="J511" s="21">
        <v>39007363.940453209</v>
      </c>
      <c r="K511" s="22">
        <v>0.13686338378896257</v>
      </c>
      <c r="L511" s="22">
        <v>1</v>
      </c>
      <c r="M511" s="10"/>
      <c r="N511" s="10"/>
      <c r="O511" s="10"/>
      <c r="P511" s="10"/>
      <c r="Q511" s="10"/>
      <c r="R511" s="10"/>
      <c r="S511" s="10"/>
      <c r="T511" s="10"/>
    </row>
    <row r="512" spans="1:20" ht="12.75" customHeight="1">
      <c r="A512" s="13">
        <v>43</v>
      </c>
      <c r="B512" s="10" t="s">
        <v>158</v>
      </c>
      <c r="C512" s="15" t="s">
        <v>24</v>
      </c>
      <c r="D512" s="16" t="s">
        <v>28</v>
      </c>
      <c r="E512" s="18"/>
      <c r="F512" s="20" t="s">
        <v>105</v>
      </c>
      <c r="G512" s="20" t="s">
        <v>30</v>
      </c>
      <c r="H512" s="21">
        <v>27006250</v>
      </c>
      <c r="I512" s="21">
        <v>38425851.413216561</v>
      </c>
      <c r="J512" s="21">
        <v>38425851.413216561</v>
      </c>
      <c r="K512" s="22">
        <v>0.13482305693389043</v>
      </c>
      <c r="L512" s="22">
        <v>0.98509223724719375</v>
      </c>
      <c r="M512" s="10"/>
      <c r="N512" s="10"/>
      <c r="O512" s="10"/>
      <c r="P512" s="10"/>
      <c r="Q512" s="10"/>
      <c r="R512" s="10"/>
      <c r="S512" s="10"/>
      <c r="T512" s="10"/>
    </row>
    <row r="513" spans="1:20" ht="12.75" customHeight="1">
      <c r="A513" s="13">
        <v>43</v>
      </c>
      <c r="B513" s="10" t="s">
        <v>158</v>
      </c>
      <c r="C513" s="15" t="s">
        <v>24</v>
      </c>
      <c r="D513" s="16" t="s">
        <v>28</v>
      </c>
      <c r="E513" s="18"/>
      <c r="F513" s="20" t="s">
        <v>36</v>
      </c>
      <c r="G513" s="20" t="s">
        <v>32</v>
      </c>
      <c r="H513" s="21">
        <v>29334375</v>
      </c>
      <c r="I513" s="21">
        <v>36513929.794520557</v>
      </c>
      <c r="J513" s="21">
        <v>36513929.794520557</v>
      </c>
      <c r="K513" s="22">
        <v>0.12811478352496536</v>
      </c>
      <c r="L513" s="22">
        <v>0.93607786084342914</v>
      </c>
      <c r="M513" s="10"/>
      <c r="N513" s="10"/>
      <c r="O513" s="10"/>
      <c r="P513" s="10"/>
      <c r="Q513" s="10"/>
      <c r="R513" s="10"/>
      <c r="S513" s="10"/>
      <c r="T513" s="10"/>
    </row>
    <row r="514" spans="1:20" ht="12.75" customHeight="1">
      <c r="A514" s="13">
        <v>43</v>
      </c>
      <c r="B514" s="10" t="s">
        <v>158</v>
      </c>
      <c r="C514" s="15" t="s">
        <v>24</v>
      </c>
      <c r="D514" s="16" t="s">
        <v>28</v>
      </c>
      <c r="E514" s="18"/>
      <c r="F514" s="20" t="s">
        <v>105</v>
      </c>
      <c r="G514" s="20" t="s">
        <v>32</v>
      </c>
      <c r="H514" s="21">
        <v>27006250</v>
      </c>
      <c r="I514" s="21">
        <v>35778101.023017928</v>
      </c>
      <c r="J514" s="21">
        <v>35778101.023017928</v>
      </c>
      <c r="K514" s="22">
        <v>0.12553301420287372</v>
      </c>
      <c r="L514" s="22">
        <v>0.91721401829754712</v>
      </c>
      <c r="M514" s="10"/>
      <c r="N514" s="10"/>
      <c r="O514" s="10"/>
      <c r="P514" s="10"/>
      <c r="Q514" s="10"/>
      <c r="R514" s="10"/>
      <c r="S514" s="10"/>
      <c r="T514" s="10"/>
    </row>
    <row r="515" spans="1:20" ht="12.75" customHeight="1">
      <c r="A515" s="13">
        <v>43</v>
      </c>
      <c r="B515" s="10" t="s">
        <v>158</v>
      </c>
      <c r="C515" s="15" t="s">
        <v>24</v>
      </c>
      <c r="D515" s="16" t="s">
        <v>28</v>
      </c>
      <c r="E515" s="18"/>
      <c r="F515" s="20" t="s">
        <v>36</v>
      </c>
      <c r="G515" s="20" t="s">
        <v>143</v>
      </c>
      <c r="H515" s="21">
        <v>29334375</v>
      </c>
      <c r="I515" s="21">
        <v>33845996.173469387</v>
      </c>
      <c r="J515" s="21">
        <v>33845996.173469387</v>
      </c>
      <c r="K515" s="22">
        <v>0.1187539247994485</v>
      </c>
      <c r="L515" s="22">
        <v>0.86768222085289026</v>
      </c>
      <c r="M515" s="10"/>
      <c r="N515" s="10"/>
      <c r="O515" s="10"/>
      <c r="P515" s="10"/>
      <c r="Q515" s="10"/>
      <c r="R515" s="10"/>
      <c r="S515" s="10"/>
      <c r="T515" s="10"/>
    </row>
    <row r="516" spans="1:20" ht="12.75" customHeight="1">
      <c r="A516" s="13">
        <v>43</v>
      </c>
      <c r="B516" s="10" t="s">
        <v>158</v>
      </c>
      <c r="C516" s="15" t="s">
        <v>24</v>
      </c>
      <c r="D516" s="16" t="s">
        <v>28</v>
      </c>
      <c r="E516" s="18"/>
      <c r="F516" s="20" t="s">
        <v>105</v>
      </c>
      <c r="G516" s="20" t="s">
        <v>143</v>
      </c>
      <c r="H516" s="21">
        <v>27006250</v>
      </c>
      <c r="I516" s="21">
        <v>32959648.330479447</v>
      </c>
      <c r="J516" s="21">
        <v>32959648.330479447</v>
      </c>
      <c r="K516" s="22">
        <v>0.11564403597971602</v>
      </c>
      <c r="L516" s="22">
        <v>0.84495964353792485</v>
      </c>
      <c r="M516" s="10"/>
      <c r="N516" s="10"/>
      <c r="O516" s="10"/>
      <c r="P516" s="10"/>
      <c r="Q516" s="10"/>
      <c r="R516" s="10"/>
      <c r="S516" s="10"/>
      <c r="T516" s="10"/>
    </row>
    <row r="517" spans="1:20" ht="12.75" customHeight="1">
      <c r="A517" s="13">
        <v>138</v>
      </c>
      <c r="B517" s="10" t="s">
        <v>301</v>
      </c>
      <c r="C517" s="45" t="s">
        <v>213</v>
      </c>
      <c r="D517" s="28" t="s">
        <v>54</v>
      </c>
      <c r="E517" s="18"/>
      <c r="F517" s="20" t="s">
        <v>60</v>
      </c>
      <c r="G517" s="20" t="s">
        <v>217</v>
      </c>
      <c r="H517" s="21">
        <v>32799375</v>
      </c>
      <c r="I517" s="21">
        <v>29081894.997513261</v>
      </c>
      <c r="J517" s="21">
        <v>32799375</v>
      </c>
      <c r="K517" s="22">
        <v>0.11508169215217541</v>
      </c>
      <c r="L517" s="22">
        <v>1</v>
      </c>
      <c r="M517" s="10"/>
      <c r="N517" s="10"/>
      <c r="O517" s="10"/>
      <c r="P517" s="10"/>
      <c r="Q517" s="10"/>
      <c r="R517" s="10"/>
      <c r="S517" s="10"/>
      <c r="T517" s="10"/>
    </row>
    <row r="518" spans="1:20" ht="12.75" customHeight="1">
      <c r="A518" s="13">
        <v>138</v>
      </c>
      <c r="B518" s="10" t="s">
        <v>301</v>
      </c>
      <c r="C518" s="45" t="s">
        <v>213</v>
      </c>
      <c r="D518" s="28" t="s">
        <v>54</v>
      </c>
      <c r="E518" s="18"/>
      <c r="F518" s="20" t="s">
        <v>60</v>
      </c>
      <c r="G518" s="20" t="s">
        <v>302</v>
      </c>
      <c r="H518" s="21">
        <v>32799375</v>
      </c>
      <c r="I518" s="21">
        <v>30726092.550127987</v>
      </c>
      <c r="J518" s="21">
        <v>32799375</v>
      </c>
      <c r="K518" s="22">
        <v>0.11508169215217541</v>
      </c>
      <c r="L518" s="22">
        <v>1</v>
      </c>
      <c r="M518" s="10"/>
      <c r="N518" s="10"/>
      <c r="O518" s="10"/>
      <c r="P518" s="10"/>
      <c r="Q518" s="10"/>
      <c r="R518" s="10"/>
      <c r="S518" s="10"/>
      <c r="T518" s="10"/>
    </row>
    <row r="519" spans="1:20" ht="12.75" customHeight="1">
      <c r="A519" s="13">
        <v>138</v>
      </c>
      <c r="B519" s="10" t="s">
        <v>301</v>
      </c>
      <c r="C519" s="45" t="s">
        <v>213</v>
      </c>
      <c r="D519" s="28" t="s">
        <v>54</v>
      </c>
      <c r="E519" s="18"/>
      <c r="F519" s="20" t="s">
        <v>60</v>
      </c>
      <c r="G519" s="20" t="s">
        <v>124</v>
      </c>
      <c r="H519" s="21">
        <v>32799375</v>
      </c>
      <c r="I519" s="21">
        <v>29083467.846074384</v>
      </c>
      <c r="J519" s="21">
        <v>32799375</v>
      </c>
      <c r="K519" s="22">
        <v>0.11508169215217541</v>
      </c>
      <c r="L519" s="22">
        <v>1</v>
      </c>
      <c r="M519" s="10"/>
      <c r="N519" s="10"/>
      <c r="O519" s="10"/>
      <c r="P519" s="10"/>
      <c r="Q519" s="10"/>
      <c r="R519" s="10"/>
      <c r="S519" s="10"/>
      <c r="T519" s="10"/>
    </row>
    <row r="520" spans="1:20" ht="12.75" customHeight="1">
      <c r="A520" s="13">
        <v>138</v>
      </c>
      <c r="B520" s="10" t="s">
        <v>301</v>
      </c>
      <c r="C520" s="45" t="s">
        <v>213</v>
      </c>
      <c r="D520" s="28" t="s">
        <v>54</v>
      </c>
      <c r="E520" s="18"/>
      <c r="F520" s="20" t="s">
        <v>122</v>
      </c>
      <c r="G520" s="20" t="s">
        <v>302</v>
      </c>
      <c r="H520" s="21">
        <v>23854090.90909091</v>
      </c>
      <c r="I520" s="21">
        <v>26784814.2133797</v>
      </c>
      <c r="J520" s="21">
        <v>26784814.2133797</v>
      </c>
      <c r="K520" s="22">
        <v>9.3978673180735148E-2</v>
      </c>
      <c r="L520" s="22">
        <v>0.81662575013638827</v>
      </c>
      <c r="M520" s="10"/>
      <c r="N520" s="10"/>
      <c r="O520" s="10"/>
      <c r="P520" s="10"/>
      <c r="Q520" s="10"/>
      <c r="R520" s="10"/>
      <c r="S520" s="10"/>
      <c r="T520" s="10"/>
    </row>
    <row r="521" spans="1:20" ht="12.75" customHeight="1">
      <c r="A521" s="13">
        <v>138</v>
      </c>
      <c r="B521" s="10" t="s">
        <v>301</v>
      </c>
      <c r="C521" s="45" t="s">
        <v>213</v>
      </c>
      <c r="D521" s="28" t="s">
        <v>54</v>
      </c>
      <c r="E521" s="18"/>
      <c r="F521" s="20" t="s">
        <v>122</v>
      </c>
      <c r="G521" s="20" t="s">
        <v>217</v>
      </c>
      <c r="H521" s="21">
        <v>23854090.90909091</v>
      </c>
      <c r="I521" s="21">
        <v>26043363.386553273</v>
      </c>
      <c r="J521" s="21">
        <v>26043363.386553273</v>
      </c>
      <c r="K521" s="22">
        <v>9.1377178005939447E-2</v>
      </c>
      <c r="L521" s="22">
        <v>0.79402011125374405</v>
      </c>
      <c r="M521" s="10"/>
      <c r="N521" s="10"/>
      <c r="O521" s="10"/>
      <c r="P521" s="10"/>
      <c r="Q521" s="10"/>
      <c r="R521" s="10"/>
      <c r="S521" s="10"/>
      <c r="T521" s="10"/>
    </row>
    <row r="522" spans="1:20" ht="12.75" customHeight="1">
      <c r="A522" s="13">
        <v>138</v>
      </c>
      <c r="B522" s="10" t="s">
        <v>301</v>
      </c>
      <c r="C522" s="45" t="s">
        <v>213</v>
      </c>
      <c r="D522" s="28" t="s">
        <v>54</v>
      </c>
      <c r="E522" s="18"/>
      <c r="F522" s="20" t="s">
        <v>122</v>
      </c>
      <c r="G522" s="20" t="s">
        <v>124</v>
      </c>
      <c r="H522" s="21">
        <v>23854090.90909091</v>
      </c>
      <c r="I522" s="21">
        <v>25931596.413115848</v>
      </c>
      <c r="J522" s="21">
        <v>25931596.413115848</v>
      </c>
      <c r="K522" s="22">
        <v>9.0985026252136031E-2</v>
      </c>
      <c r="L522" s="22">
        <v>0.79061251664447407</v>
      </c>
      <c r="M522" s="10"/>
      <c r="N522" s="10"/>
      <c r="O522" s="10"/>
      <c r="P522" s="10"/>
      <c r="Q522" s="10"/>
      <c r="R522" s="10"/>
      <c r="S522" s="10"/>
      <c r="T522" s="10"/>
    </row>
    <row r="523" spans="1:20" ht="12.75" customHeight="1">
      <c r="A523" s="13">
        <v>139</v>
      </c>
      <c r="B523" s="10" t="s">
        <v>303</v>
      </c>
      <c r="C523" s="45" t="s">
        <v>213</v>
      </c>
      <c r="D523" s="28" t="s">
        <v>54</v>
      </c>
      <c r="E523" s="18">
        <v>1</v>
      </c>
      <c r="F523" s="20" t="s">
        <v>60</v>
      </c>
      <c r="G523" s="20" t="s">
        <v>61</v>
      </c>
      <c r="H523" s="21">
        <v>98382375</v>
      </c>
      <c r="I523" s="21">
        <v>132228523.92146018</v>
      </c>
      <c r="J523" s="21">
        <v>132228523.92146018</v>
      </c>
      <c r="K523" s="22">
        <v>0.4639442758792216</v>
      </c>
      <c r="L523" s="22">
        <v>1</v>
      </c>
      <c r="M523" s="10"/>
      <c r="N523" s="10"/>
      <c r="O523" s="10"/>
      <c r="P523" s="10"/>
      <c r="Q523" s="10"/>
      <c r="R523" s="10"/>
      <c r="S523" s="10"/>
      <c r="T523" s="10"/>
    </row>
    <row r="524" spans="1:20" ht="12.75" customHeight="1">
      <c r="A524" s="13">
        <v>139</v>
      </c>
      <c r="B524" s="10" t="s">
        <v>303</v>
      </c>
      <c r="C524" s="45" t="s">
        <v>213</v>
      </c>
      <c r="D524" s="28" t="s">
        <v>54</v>
      </c>
      <c r="E524" s="18">
        <v>1</v>
      </c>
      <c r="F524" s="20" t="s">
        <v>60</v>
      </c>
      <c r="G524" s="20" t="s">
        <v>123</v>
      </c>
      <c r="H524" s="21">
        <v>98382375</v>
      </c>
      <c r="I524" s="21">
        <v>117340161.2708869</v>
      </c>
      <c r="J524" s="21">
        <v>117340161.2708869</v>
      </c>
      <c r="K524" s="22">
        <v>0.41170614734161315</v>
      </c>
      <c r="L524" s="22">
        <v>0.88740430423758998</v>
      </c>
      <c r="M524" s="10"/>
      <c r="N524" s="10"/>
      <c r="O524" s="10"/>
      <c r="P524" s="10"/>
      <c r="Q524" s="10"/>
      <c r="R524" s="10"/>
      <c r="S524" s="10"/>
      <c r="T524" s="10"/>
    </row>
    <row r="525" spans="1:20" ht="12.75" customHeight="1">
      <c r="A525" s="13">
        <v>139</v>
      </c>
      <c r="B525" s="10" t="s">
        <v>303</v>
      </c>
      <c r="C525" s="45" t="s">
        <v>213</v>
      </c>
      <c r="D525" s="28" t="s">
        <v>54</v>
      </c>
      <c r="E525" s="18">
        <v>1</v>
      </c>
      <c r="F525" s="20" t="s">
        <v>214</v>
      </c>
      <c r="G525" s="20" t="s">
        <v>61</v>
      </c>
      <c r="H525" s="21">
        <v>72339981.617647052</v>
      </c>
      <c r="I525" s="21">
        <v>108482817.77871621</v>
      </c>
      <c r="J525" s="21">
        <v>108482817.77871621</v>
      </c>
      <c r="K525" s="22">
        <v>0.38062878452442345</v>
      </c>
      <c r="L525" s="22">
        <v>0.82041918461671537</v>
      </c>
      <c r="M525" s="10"/>
      <c r="N525" s="10"/>
      <c r="O525" s="10"/>
      <c r="P525" s="10"/>
      <c r="Q525" s="10"/>
      <c r="R525" s="10"/>
      <c r="S525" s="10"/>
      <c r="T525" s="10"/>
    </row>
    <row r="526" spans="1:20" ht="12.75" customHeight="1">
      <c r="A526" s="13">
        <v>139</v>
      </c>
      <c r="B526" s="10" t="s">
        <v>303</v>
      </c>
      <c r="C526" s="45" t="s">
        <v>213</v>
      </c>
      <c r="D526" s="28" t="s">
        <v>54</v>
      </c>
      <c r="E526" s="18">
        <v>1</v>
      </c>
      <c r="F526" s="20" t="s">
        <v>214</v>
      </c>
      <c r="G526" s="20" t="s">
        <v>123</v>
      </c>
      <c r="H526" s="21">
        <v>72339981.617647052</v>
      </c>
      <c r="I526" s="21">
        <v>102812653.67611438</v>
      </c>
      <c r="J526" s="21">
        <v>102812653.67611438</v>
      </c>
      <c r="K526" s="22">
        <v>0.3607341347114944</v>
      </c>
      <c r="L526" s="22">
        <v>0.77753763429426204</v>
      </c>
      <c r="M526" s="10"/>
      <c r="N526" s="10"/>
      <c r="O526" s="10"/>
      <c r="P526" s="10"/>
      <c r="Q526" s="10"/>
      <c r="R526" s="10"/>
      <c r="S526" s="10"/>
      <c r="T526" s="10"/>
    </row>
    <row r="527" spans="1:20" ht="12.75" customHeight="1">
      <c r="A527" s="13">
        <v>139</v>
      </c>
      <c r="B527" s="10" t="s">
        <v>303</v>
      </c>
      <c r="C527" s="45" t="s">
        <v>213</v>
      </c>
      <c r="D527" s="28" t="s">
        <v>54</v>
      </c>
      <c r="E527" s="18">
        <v>1</v>
      </c>
      <c r="F527" s="20" t="s">
        <v>60</v>
      </c>
      <c r="G527" s="20" t="s">
        <v>217</v>
      </c>
      <c r="H527" s="21">
        <v>98382375</v>
      </c>
      <c r="I527" s="21">
        <v>87231720.096982747</v>
      </c>
      <c r="J527" s="21">
        <v>98382375</v>
      </c>
      <c r="K527" s="22">
        <v>0.34518981513976649</v>
      </c>
      <c r="L527" s="22">
        <v>0.74403292181069958</v>
      </c>
      <c r="M527" s="10"/>
      <c r="N527" s="10"/>
      <c r="O527" s="10"/>
      <c r="P527" s="10"/>
      <c r="Q527" s="10"/>
      <c r="R527" s="10"/>
      <c r="S527" s="10"/>
      <c r="T527" s="10"/>
    </row>
    <row r="528" spans="1:20" ht="12.75" customHeight="1">
      <c r="A528" s="13">
        <v>139</v>
      </c>
      <c r="B528" s="10" t="s">
        <v>303</v>
      </c>
      <c r="C528" s="45" t="s">
        <v>213</v>
      </c>
      <c r="D528" s="28" t="s">
        <v>54</v>
      </c>
      <c r="E528" s="18">
        <v>1</v>
      </c>
      <c r="F528" s="20" t="s">
        <v>214</v>
      </c>
      <c r="G528" s="20" t="s">
        <v>217</v>
      </c>
      <c r="H528" s="21">
        <v>72339981.617647052</v>
      </c>
      <c r="I528" s="21">
        <v>78084022.771661922</v>
      </c>
      <c r="J528" s="21">
        <v>78084022.771661922</v>
      </c>
      <c r="K528" s="22">
        <v>0.27396989944509165</v>
      </c>
      <c r="L528" s="22">
        <v>0.59052328843995505</v>
      </c>
      <c r="M528" s="10"/>
      <c r="N528" s="10"/>
      <c r="O528" s="10"/>
      <c r="P528" s="10"/>
      <c r="Q528" s="10"/>
      <c r="R528" s="10"/>
      <c r="S528" s="10"/>
      <c r="T528" s="10"/>
    </row>
    <row r="529" spans="1:20" ht="12.75" customHeight="1">
      <c r="A529" s="13">
        <v>95</v>
      </c>
      <c r="B529" s="10" t="s">
        <v>249</v>
      </c>
      <c r="C529" s="45" t="s">
        <v>213</v>
      </c>
      <c r="D529" s="37" t="s">
        <v>121</v>
      </c>
      <c r="E529" s="18">
        <v>1</v>
      </c>
      <c r="F529" s="20" t="s">
        <v>214</v>
      </c>
      <c r="G529" s="20" t="s">
        <v>133</v>
      </c>
      <c r="H529" s="21">
        <v>19785937.5</v>
      </c>
      <c r="I529" s="21">
        <v>32694354.199683048</v>
      </c>
      <c r="J529" s="21">
        <v>32694354.199683048</v>
      </c>
      <c r="K529" s="22">
        <v>0.11471321039264035</v>
      </c>
      <c r="L529" s="22">
        <v>1</v>
      </c>
      <c r="M529" s="10"/>
      <c r="N529" s="10"/>
      <c r="O529" s="10"/>
      <c r="P529" s="10"/>
      <c r="Q529" s="10"/>
      <c r="R529" s="10"/>
      <c r="S529" s="10"/>
      <c r="T529" s="10"/>
    </row>
    <row r="530" spans="1:20" ht="12.75" customHeight="1">
      <c r="A530" s="13">
        <v>95</v>
      </c>
      <c r="B530" s="10" t="s">
        <v>249</v>
      </c>
      <c r="C530" s="45" t="s">
        <v>213</v>
      </c>
      <c r="D530" s="37" t="s">
        <v>121</v>
      </c>
      <c r="E530" s="18">
        <v>1</v>
      </c>
      <c r="F530" s="20" t="s">
        <v>33</v>
      </c>
      <c r="G530" s="20" t="s">
        <v>133</v>
      </c>
      <c r="H530" s="21">
        <v>19570090.90909091</v>
      </c>
      <c r="I530" s="21">
        <v>31171037.234042563</v>
      </c>
      <c r="J530" s="21">
        <v>31171037.234042563</v>
      </c>
      <c r="K530" s="22">
        <v>0.10936841665525894</v>
      </c>
      <c r="L530" s="22">
        <v>0.95340733888374973</v>
      </c>
      <c r="M530" s="10"/>
      <c r="N530" s="10"/>
      <c r="O530" s="10"/>
      <c r="P530" s="10"/>
      <c r="Q530" s="10"/>
      <c r="R530" s="10"/>
      <c r="S530" s="10"/>
      <c r="T530" s="10"/>
    </row>
    <row r="531" spans="1:20" ht="12.75" customHeight="1">
      <c r="A531" s="13">
        <v>95</v>
      </c>
      <c r="B531" s="10" t="s">
        <v>249</v>
      </c>
      <c r="C531" s="45" t="s">
        <v>213</v>
      </c>
      <c r="D531" s="37" t="s">
        <v>121</v>
      </c>
      <c r="E531" s="18">
        <v>1</v>
      </c>
      <c r="F531" s="20" t="s">
        <v>214</v>
      </c>
      <c r="G531" s="20" t="s">
        <v>123</v>
      </c>
      <c r="H531" s="21">
        <v>19785937.5</v>
      </c>
      <c r="I531" s="21">
        <v>28120614.553052332</v>
      </c>
      <c r="J531" s="21">
        <v>28120614.553052332</v>
      </c>
      <c r="K531" s="22">
        <v>9.8665535764762363E-2</v>
      </c>
      <c r="L531" s="22">
        <v>0.86010613273789471</v>
      </c>
      <c r="M531" s="10"/>
      <c r="N531" s="10"/>
      <c r="O531" s="10"/>
      <c r="P531" s="10"/>
      <c r="Q531" s="10"/>
      <c r="R531" s="10"/>
      <c r="S531" s="10"/>
      <c r="T531" s="10"/>
    </row>
    <row r="532" spans="1:20" ht="12.75" customHeight="1">
      <c r="A532" s="13">
        <v>95</v>
      </c>
      <c r="B532" s="10" t="s">
        <v>249</v>
      </c>
      <c r="C532" s="45" t="s">
        <v>213</v>
      </c>
      <c r="D532" s="37" t="s">
        <v>121</v>
      </c>
      <c r="E532" s="18">
        <v>1</v>
      </c>
      <c r="F532" s="20" t="s">
        <v>33</v>
      </c>
      <c r="G532" s="20" t="s">
        <v>123</v>
      </c>
      <c r="H532" s="21">
        <v>19570090.90909091</v>
      </c>
      <c r="I532" s="21">
        <v>27227342.651903354</v>
      </c>
      <c r="J532" s="21">
        <v>27227342.651903354</v>
      </c>
      <c r="K532" s="22">
        <v>9.5531352813525774E-2</v>
      </c>
      <c r="L532" s="22">
        <v>0.83278423196893447</v>
      </c>
      <c r="M532" s="10"/>
      <c r="N532" s="10"/>
      <c r="O532" s="10"/>
      <c r="P532" s="10"/>
      <c r="Q532" s="10"/>
      <c r="R532" s="10"/>
      <c r="S532" s="10"/>
      <c r="T532" s="10"/>
    </row>
    <row r="533" spans="1:20" ht="12.75" customHeight="1">
      <c r="A533" s="13">
        <v>95</v>
      </c>
      <c r="B533" s="10" t="s">
        <v>249</v>
      </c>
      <c r="C533" s="45" t="s">
        <v>213</v>
      </c>
      <c r="D533" s="37" t="s">
        <v>121</v>
      </c>
      <c r="E533" s="18">
        <v>1</v>
      </c>
      <c r="F533" s="20" t="s">
        <v>214</v>
      </c>
      <c r="G533" s="20" t="s">
        <v>250</v>
      </c>
      <c r="H533" s="21">
        <v>19785937.5</v>
      </c>
      <c r="I533" s="21">
        <v>22909198.46754808</v>
      </c>
      <c r="J533" s="21">
        <v>22909198.46754808</v>
      </c>
      <c r="K533" s="22">
        <v>8.0380474490610171E-2</v>
      </c>
      <c r="L533" s="22">
        <v>0.70070808946488294</v>
      </c>
      <c r="M533" s="10"/>
      <c r="N533" s="10"/>
      <c r="O533" s="10"/>
      <c r="P533" s="10"/>
      <c r="Q533" s="10"/>
      <c r="R533" s="10"/>
      <c r="S533" s="10"/>
      <c r="T533" s="10"/>
    </row>
    <row r="534" spans="1:20" ht="12.75" customHeight="1">
      <c r="A534" s="13">
        <v>95</v>
      </c>
      <c r="B534" s="10" t="s">
        <v>249</v>
      </c>
      <c r="C534" s="45" t="s">
        <v>213</v>
      </c>
      <c r="D534" s="37" t="s">
        <v>121</v>
      </c>
      <c r="E534" s="18">
        <v>1</v>
      </c>
      <c r="F534" s="20" t="s">
        <v>33</v>
      </c>
      <c r="G534" s="20" t="s">
        <v>250</v>
      </c>
      <c r="H534" s="21">
        <v>19570090.90909091</v>
      </c>
      <c r="I534" s="21">
        <v>22416096.58081704</v>
      </c>
      <c r="J534" s="21">
        <v>22416096.58081704</v>
      </c>
      <c r="K534" s="22">
        <v>7.8650350074262645E-2</v>
      </c>
      <c r="L534" s="22">
        <v>0.68562591705923193</v>
      </c>
      <c r="M534" s="10"/>
      <c r="N534" s="10"/>
      <c r="O534" s="10"/>
      <c r="P534" s="10"/>
      <c r="Q534" s="10"/>
      <c r="R534" s="10"/>
      <c r="S534" s="10"/>
      <c r="T534" s="10"/>
    </row>
    <row r="535" spans="1:20" ht="12.75" customHeight="1">
      <c r="A535" s="13">
        <v>46</v>
      </c>
      <c r="B535" s="10" t="s">
        <v>161</v>
      </c>
      <c r="C535" s="30" t="s">
        <v>67</v>
      </c>
      <c r="D535" s="15" t="s">
        <v>24</v>
      </c>
      <c r="E535" s="18"/>
      <c r="F535" s="20" t="s">
        <v>68</v>
      </c>
      <c r="G535" s="20" t="s">
        <v>32</v>
      </c>
      <c r="H535" s="21">
        <v>21834375</v>
      </c>
      <c r="I535" s="21">
        <v>28063898.104265422</v>
      </c>
      <c r="J535" s="21">
        <v>28063898.104265422</v>
      </c>
      <c r="K535" s="22">
        <v>9.8466537311308291E-2</v>
      </c>
      <c r="L535" s="22">
        <v>1</v>
      </c>
      <c r="M535" s="10"/>
      <c r="N535" s="10"/>
      <c r="O535" s="10"/>
      <c r="P535" s="10"/>
      <c r="Q535" s="10"/>
      <c r="R535" s="10"/>
      <c r="S535" s="10"/>
      <c r="T535" s="10"/>
    </row>
    <row r="536" spans="1:20" ht="12.75" customHeight="1">
      <c r="A536" s="13">
        <v>46</v>
      </c>
      <c r="B536" s="10" t="s">
        <v>161</v>
      </c>
      <c r="C536" s="30" t="s">
        <v>67</v>
      </c>
      <c r="D536" s="15" t="s">
        <v>24</v>
      </c>
      <c r="E536" s="18"/>
      <c r="F536" s="20" t="s">
        <v>68</v>
      </c>
      <c r="G536" s="20" t="s">
        <v>81</v>
      </c>
      <c r="H536" s="21">
        <v>21834375</v>
      </c>
      <c r="I536" s="21">
        <v>27672576.538705595</v>
      </c>
      <c r="J536" s="21">
        <v>27672576.538705595</v>
      </c>
      <c r="K536" s="22">
        <v>9.7093524931033875E-2</v>
      </c>
      <c r="L536" s="22">
        <v>0.98605605094110749</v>
      </c>
      <c r="M536" s="10"/>
      <c r="N536" s="10"/>
      <c r="O536" s="10"/>
      <c r="P536" s="10"/>
      <c r="Q536" s="10"/>
      <c r="R536" s="10"/>
      <c r="S536" s="10"/>
      <c r="T536" s="10"/>
    </row>
    <row r="537" spans="1:20" ht="12.75" customHeight="1">
      <c r="A537" s="13">
        <v>46</v>
      </c>
      <c r="B537" s="10" t="s">
        <v>161</v>
      </c>
      <c r="C537" s="30" t="s">
        <v>67</v>
      </c>
      <c r="D537" s="15" t="s">
        <v>24</v>
      </c>
      <c r="E537" s="18"/>
      <c r="F537" s="20" t="s">
        <v>41</v>
      </c>
      <c r="G537" s="20" t="s">
        <v>32</v>
      </c>
      <c r="H537" s="21">
        <v>18864900</v>
      </c>
      <c r="I537" s="21">
        <v>26283866.554054055</v>
      </c>
      <c r="J537" s="21">
        <v>26283866.554054055</v>
      </c>
      <c r="K537" s="22">
        <v>9.2221020654890781E-2</v>
      </c>
      <c r="L537" s="22">
        <v>0.93657219166068661</v>
      </c>
      <c r="M537" s="10"/>
      <c r="N537" s="10"/>
      <c r="O537" s="10"/>
      <c r="P537" s="10"/>
      <c r="Q537" s="10"/>
      <c r="R537" s="10"/>
      <c r="S537" s="10"/>
      <c r="T537" s="10"/>
    </row>
    <row r="538" spans="1:20" ht="12.75" customHeight="1">
      <c r="A538" s="13">
        <v>46</v>
      </c>
      <c r="B538" s="10" t="s">
        <v>161</v>
      </c>
      <c r="C538" s="30" t="s">
        <v>67</v>
      </c>
      <c r="D538" s="15" t="s">
        <v>24</v>
      </c>
      <c r="E538" s="18"/>
      <c r="F538" s="20" t="s">
        <v>41</v>
      </c>
      <c r="G538" s="20" t="s">
        <v>81</v>
      </c>
      <c r="H538" s="21">
        <v>18864900</v>
      </c>
      <c r="I538" s="21">
        <v>25793430.06310096</v>
      </c>
      <c r="J538" s="21">
        <v>25793430.06310096</v>
      </c>
      <c r="K538" s="22">
        <v>9.0500248192852795E-2</v>
      </c>
      <c r="L538" s="22">
        <v>0.91909648357726281</v>
      </c>
      <c r="M538" s="10"/>
      <c r="N538" s="10"/>
      <c r="O538" s="10"/>
      <c r="P538" s="10"/>
      <c r="Q538" s="10"/>
      <c r="R538" s="10"/>
      <c r="S538" s="10"/>
      <c r="T538" s="10"/>
    </row>
    <row r="539" spans="1:20" ht="12.75" customHeight="1">
      <c r="A539" s="13">
        <v>46</v>
      </c>
      <c r="B539" s="10" t="s">
        <v>161</v>
      </c>
      <c r="C539" s="30" t="s">
        <v>67</v>
      </c>
      <c r="D539" s="15" t="s">
        <v>24</v>
      </c>
      <c r="E539" s="18"/>
      <c r="F539" s="20" t="s">
        <v>68</v>
      </c>
      <c r="G539" s="20" t="s">
        <v>162</v>
      </c>
      <c r="H539" s="21">
        <v>21834375</v>
      </c>
      <c r="I539" s="21">
        <v>25523631.465517249</v>
      </c>
      <c r="J539" s="21">
        <v>25523631.465517249</v>
      </c>
      <c r="K539" s="22">
        <v>8.9553617985715706E-2</v>
      </c>
      <c r="L539" s="22">
        <v>0.90948275862068928</v>
      </c>
      <c r="M539" s="10"/>
      <c r="N539" s="10"/>
      <c r="O539" s="10"/>
      <c r="P539" s="10"/>
      <c r="Q539" s="10"/>
      <c r="R539" s="10"/>
      <c r="S539" s="10"/>
      <c r="T539" s="10"/>
    </row>
    <row r="540" spans="1:20" ht="12.75" customHeight="1">
      <c r="A540" s="13">
        <v>46</v>
      </c>
      <c r="B540" s="10" t="s">
        <v>161</v>
      </c>
      <c r="C540" s="30" t="s">
        <v>67</v>
      </c>
      <c r="D540" s="15" t="s">
        <v>24</v>
      </c>
      <c r="E540" s="18"/>
      <c r="F540" s="20" t="s">
        <v>41</v>
      </c>
      <c r="G540" s="20" t="s">
        <v>162</v>
      </c>
      <c r="H540" s="21">
        <v>18864900</v>
      </c>
      <c r="I540" s="21">
        <v>23709283.28804348</v>
      </c>
      <c r="J540" s="21">
        <v>23709283.28804348</v>
      </c>
      <c r="K540" s="22">
        <v>8.3187696122360169E-2</v>
      </c>
      <c r="L540" s="22">
        <v>0.84483214697960707</v>
      </c>
      <c r="M540" s="10"/>
      <c r="N540" s="10"/>
      <c r="O540" s="10"/>
      <c r="P540" s="10"/>
      <c r="Q540" s="10"/>
      <c r="R540" s="10"/>
      <c r="S540" s="10"/>
      <c r="T540" s="10"/>
    </row>
    <row r="541" spans="1:20" ht="12.75" customHeight="1">
      <c r="A541" s="13">
        <v>47</v>
      </c>
      <c r="B541" s="10" t="s">
        <v>163</v>
      </c>
      <c r="C541" s="30" t="s">
        <v>67</v>
      </c>
      <c r="D541" s="15" t="s">
        <v>24</v>
      </c>
      <c r="E541" s="18">
        <v>1</v>
      </c>
      <c r="F541" s="20" t="s">
        <v>68</v>
      </c>
      <c r="G541" s="20" t="s">
        <v>35</v>
      </c>
      <c r="H541" s="21">
        <v>61396875</v>
      </c>
      <c r="I541" s="21">
        <v>93913503.218884096</v>
      </c>
      <c r="J541" s="21">
        <v>93913503.218884096</v>
      </c>
      <c r="K541" s="22">
        <v>0.32951008567596041</v>
      </c>
      <c r="L541" s="22">
        <v>1</v>
      </c>
      <c r="M541" s="10"/>
      <c r="N541" s="10"/>
      <c r="O541" s="10"/>
      <c r="P541" s="10"/>
      <c r="Q541" s="10"/>
      <c r="R541" s="10"/>
      <c r="S541" s="10"/>
      <c r="T541" s="10"/>
    </row>
    <row r="542" spans="1:20" ht="12.75" customHeight="1">
      <c r="A542" s="13">
        <v>47</v>
      </c>
      <c r="B542" s="10" t="s">
        <v>163</v>
      </c>
      <c r="C542" s="30" t="s">
        <v>67</v>
      </c>
      <c r="D542" s="15" t="s">
        <v>24</v>
      </c>
      <c r="E542" s="18">
        <v>1</v>
      </c>
      <c r="F542" s="20" t="s">
        <v>139</v>
      </c>
      <c r="G542" s="20" t="s">
        <v>35</v>
      </c>
      <c r="H542" s="21">
        <v>41442890.625</v>
      </c>
      <c r="I542" s="21">
        <v>82177355.769230753</v>
      </c>
      <c r="J542" s="21">
        <v>82177355.769230753</v>
      </c>
      <c r="K542" s="22">
        <v>0.28833199286615707</v>
      </c>
      <c r="L542" s="22">
        <v>0.87503237503237508</v>
      </c>
      <c r="M542" s="10"/>
      <c r="N542" s="10"/>
      <c r="O542" s="10"/>
      <c r="P542" s="10"/>
      <c r="Q542" s="10"/>
      <c r="R542" s="10"/>
      <c r="S542" s="10"/>
      <c r="T542" s="10"/>
    </row>
    <row r="543" spans="1:20" ht="12.75" customHeight="1">
      <c r="A543" s="13">
        <v>47</v>
      </c>
      <c r="B543" s="10" t="s">
        <v>163</v>
      </c>
      <c r="C543" s="30" t="s">
        <v>67</v>
      </c>
      <c r="D543" s="15" t="s">
        <v>24</v>
      </c>
      <c r="E543" s="18">
        <v>1</v>
      </c>
      <c r="F543" s="20" t="s">
        <v>68</v>
      </c>
      <c r="G543" s="20" t="s">
        <v>81</v>
      </c>
      <c r="H543" s="21">
        <v>61396875</v>
      </c>
      <c r="I543" s="21">
        <v>77813526.729060948</v>
      </c>
      <c r="J543" s="21">
        <v>77813526.729060948</v>
      </c>
      <c r="K543" s="22">
        <v>0.27302082214398493</v>
      </c>
      <c r="L543" s="22">
        <v>0.82856590439077804</v>
      </c>
      <c r="M543" s="10"/>
      <c r="N543" s="10"/>
      <c r="O543" s="10"/>
      <c r="P543" s="10"/>
      <c r="Q543" s="10"/>
      <c r="R543" s="10"/>
      <c r="S543" s="10"/>
      <c r="T543" s="10"/>
    </row>
    <row r="544" spans="1:20" ht="12.75" customHeight="1">
      <c r="A544" s="13">
        <v>47</v>
      </c>
      <c r="B544" s="10" t="s">
        <v>163</v>
      </c>
      <c r="C544" s="30" t="s">
        <v>67</v>
      </c>
      <c r="D544" s="15" t="s">
        <v>24</v>
      </c>
      <c r="E544" s="18">
        <v>1</v>
      </c>
      <c r="F544" s="20" t="s">
        <v>68</v>
      </c>
      <c r="G544" s="20" t="s">
        <v>162</v>
      </c>
      <c r="H544" s="21">
        <v>61396875</v>
      </c>
      <c r="I544" s="21">
        <v>71770829.741379336</v>
      </c>
      <c r="J544" s="21">
        <v>71770829.741379336</v>
      </c>
      <c r="K544" s="22">
        <v>0.25181908294909927</v>
      </c>
      <c r="L544" s="22">
        <v>0.76422268663648019</v>
      </c>
      <c r="M544" s="10"/>
      <c r="N544" s="10"/>
      <c r="O544" s="10"/>
      <c r="P544" s="10"/>
      <c r="Q544" s="10"/>
      <c r="R544" s="10"/>
      <c r="S544" s="10"/>
      <c r="T544" s="10"/>
    </row>
    <row r="545" spans="1:20" ht="12.75" customHeight="1">
      <c r="A545" s="13">
        <v>47</v>
      </c>
      <c r="B545" s="10" t="s">
        <v>163</v>
      </c>
      <c r="C545" s="30" t="s">
        <v>67</v>
      </c>
      <c r="D545" s="15" t="s">
        <v>24</v>
      </c>
      <c r="E545" s="18">
        <v>1</v>
      </c>
      <c r="F545" s="20" t="s">
        <v>139</v>
      </c>
      <c r="G545" s="20" t="s">
        <v>81</v>
      </c>
      <c r="H545" s="21">
        <v>41442890.625</v>
      </c>
      <c r="I545" s="21">
        <v>67304539.425872087</v>
      </c>
      <c r="J545" s="21">
        <v>67304539.425872087</v>
      </c>
      <c r="K545" s="22">
        <v>0.23614841095759187</v>
      </c>
      <c r="L545" s="22">
        <v>0.71666519849659394</v>
      </c>
      <c r="M545" s="10"/>
      <c r="N545" s="10"/>
      <c r="O545" s="10"/>
      <c r="P545" s="10"/>
      <c r="Q545" s="10"/>
      <c r="R545" s="10"/>
      <c r="S545" s="10"/>
      <c r="T545" s="10"/>
    </row>
    <row r="546" spans="1:20" ht="12.75" customHeight="1">
      <c r="A546" s="13">
        <v>47</v>
      </c>
      <c r="B546" s="10" t="s">
        <v>163</v>
      </c>
      <c r="C546" s="30" t="s">
        <v>67</v>
      </c>
      <c r="D546" s="15" t="s">
        <v>24</v>
      </c>
      <c r="E546" s="18">
        <v>1</v>
      </c>
      <c r="F546" s="20" t="s">
        <v>139</v>
      </c>
      <c r="G546" s="20" t="s">
        <v>162</v>
      </c>
      <c r="H546" s="21">
        <v>41442890.625</v>
      </c>
      <c r="I546" s="21">
        <v>61073733.552631579</v>
      </c>
      <c r="J546" s="21">
        <v>61073733.552631579</v>
      </c>
      <c r="K546" s="22">
        <v>0.21428666257475742</v>
      </c>
      <c r="L546" s="22">
        <v>0.65031897926634785</v>
      </c>
      <c r="M546" s="10"/>
      <c r="N546" s="10"/>
      <c r="O546" s="10"/>
      <c r="P546" s="10"/>
      <c r="Q546" s="10"/>
      <c r="R546" s="10"/>
      <c r="S546" s="10"/>
      <c r="T546" s="10"/>
    </row>
    <row r="547" spans="1:20" ht="12.75" customHeight="1">
      <c r="A547" s="13">
        <v>53</v>
      </c>
      <c r="B547" s="10" t="s">
        <v>173</v>
      </c>
      <c r="C547" s="32" t="s">
        <v>84</v>
      </c>
      <c r="D547" s="33"/>
      <c r="E547" s="20">
        <v>1</v>
      </c>
      <c r="F547" s="20" t="s">
        <v>41</v>
      </c>
      <c r="G547" s="20" t="s">
        <v>153</v>
      </c>
      <c r="H547" s="21">
        <v>59879925</v>
      </c>
      <c r="I547" s="21">
        <v>67822056.332781449</v>
      </c>
      <c r="J547" s="21">
        <v>67822056.332781449</v>
      </c>
      <c r="K547" s="22">
        <v>0.23796419925735335</v>
      </c>
      <c r="L547" s="22">
        <v>1</v>
      </c>
      <c r="M547" s="10"/>
      <c r="N547" s="10"/>
      <c r="O547" s="10"/>
      <c r="P547" s="10"/>
      <c r="Q547" s="10"/>
      <c r="R547" s="10"/>
      <c r="S547" s="10"/>
      <c r="T547" s="10"/>
    </row>
    <row r="548" spans="1:20" ht="12.75" customHeight="1">
      <c r="A548" s="13">
        <v>53</v>
      </c>
      <c r="B548" s="10" t="s">
        <v>173</v>
      </c>
      <c r="C548" s="32" t="s">
        <v>84</v>
      </c>
      <c r="D548" s="33"/>
      <c r="E548" s="20">
        <v>1</v>
      </c>
      <c r="F548" s="20" t="s">
        <v>41</v>
      </c>
      <c r="G548" s="20" t="s">
        <v>172</v>
      </c>
      <c r="H548" s="21">
        <v>59879925</v>
      </c>
      <c r="I548" s="21">
        <v>53872862.460191086</v>
      </c>
      <c r="J548" s="21">
        <v>59879925</v>
      </c>
      <c r="K548" s="22">
        <v>0.2100980001888863</v>
      </c>
      <c r="L548" s="22">
        <v>0.88289751502355052</v>
      </c>
      <c r="M548" s="10"/>
      <c r="N548" s="10"/>
      <c r="O548" s="10"/>
      <c r="P548" s="10"/>
      <c r="Q548" s="10"/>
      <c r="R548" s="10"/>
      <c r="S548" s="10"/>
      <c r="T548" s="10"/>
    </row>
    <row r="549" spans="1:20" ht="12.75" customHeight="1">
      <c r="A549" s="13">
        <v>53</v>
      </c>
      <c r="B549" s="10" t="s">
        <v>173</v>
      </c>
      <c r="C549" s="32" t="s">
        <v>84</v>
      </c>
      <c r="D549" s="33"/>
      <c r="E549" s="20">
        <v>1</v>
      </c>
      <c r="F549" s="20" t="s">
        <v>41</v>
      </c>
      <c r="G549" s="20" t="s">
        <v>174</v>
      </c>
      <c r="H549" s="21">
        <v>59879925</v>
      </c>
      <c r="I549" s="21">
        <v>57981557.812500015</v>
      </c>
      <c r="J549" s="21">
        <v>59879925</v>
      </c>
      <c r="K549" s="22">
        <v>0.2100980001888863</v>
      </c>
      <c r="L549" s="22">
        <v>0.88289751502355052</v>
      </c>
      <c r="M549" s="10"/>
      <c r="N549" s="10"/>
      <c r="O549" s="10"/>
      <c r="P549" s="10"/>
      <c r="Q549" s="10"/>
      <c r="R549" s="10"/>
      <c r="S549" s="10"/>
      <c r="T549" s="10"/>
    </row>
    <row r="550" spans="1:20" ht="12.75" customHeight="1">
      <c r="A550" s="13">
        <v>53</v>
      </c>
      <c r="B550" s="10" t="s">
        <v>173</v>
      </c>
      <c r="C550" s="32" t="s">
        <v>84</v>
      </c>
      <c r="D550" s="33"/>
      <c r="E550" s="20">
        <v>1</v>
      </c>
      <c r="F550" s="20" t="s">
        <v>150</v>
      </c>
      <c r="G550" s="20" t="s">
        <v>153</v>
      </c>
      <c r="H550" s="21">
        <v>46061480.769230768</v>
      </c>
      <c r="I550" s="21">
        <v>57354125.69444444</v>
      </c>
      <c r="J550" s="21">
        <v>57354125.69444444</v>
      </c>
      <c r="K550" s="22">
        <v>0.20123584174470485</v>
      </c>
      <c r="L550" s="22">
        <v>0.8456559531758493</v>
      </c>
      <c r="M550" s="10"/>
      <c r="N550" s="10"/>
      <c r="O550" s="10"/>
      <c r="P550" s="10"/>
      <c r="Q550" s="10"/>
      <c r="R550" s="10"/>
      <c r="S550" s="10"/>
      <c r="T550" s="10"/>
    </row>
    <row r="551" spans="1:20" ht="12.75" customHeight="1">
      <c r="A551" s="13">
        <v>53</v>
      </c>
      <c r="B551" s="10" t="s">
        <v>173</v>
      </c>
      <c r="C551" s="32" t="s">
        <v>84</v>
      </c>
      <c r="D551" s="33"/>
      <c r="E551" s="20">
        <v>1</v>
      </c>
      <c r="F551" s="20" t="s">
        <v>150</v>
      </c>
      <c r="G551" s="20" t="s">
        <v>174</v>
      </c>
      <c r="H551" s="21">
        <v>46061480.769230768</v>
      </c>
      <c r="I551" s="21">
        <v>50814086.702463694</v>
      </c>
      <c r="J551" s="21">
        <v>50814086.702463694</v>
      </c>
      <c r="K551" s="22">
        <v>0.17828910102362858</v>
      </c>
      <c r="L551" s="22">
        <v>0.74922657097176459</v>
      </c>
      <c r="M551" s="10"/>
      <c r="N551" s="10"/>
      <c r="O551" s="10"/>
      <c r="P551" s="10"/>
      <c r="Q551" s="10"/>
      <c r="R551" s="10"/>
      <c r="S551" s="10"/>
      <c r="T551" s="10"/>
    </row>
    <row r="552" spans="1:20" ht="12.75" customHeight="1">
      <c r="A552" s="13">
        <v>53</v>
      </c>
      <c r="B552" s="10" t="s">
        <v>173</v>
      </c>
      <c r="C552" s="32" t="s">
        <v>84</v>
      </c>
      <c r="D552" s="33"/>
      <c r="E552" s="20">
        <v>1</v>
      </c>
      <c r="F552" s="20" t="s">
        <v>150</v>
      </c>
      <c r="G552" s="20" t="s">
        <v>172</v>
      </c>
      <c r="H552" s="21">
        <v>46061480.769230768</v>
      </c>
      <c r="I552" s="21">
        <v>48016920.990566038</v>
      </c>
      <c r="J552" s="21">
        <v>48016920.990566038</v>
      </c>
      <c r="K552" s="22">
        <v>0.16847481147222015</v>
      </c>
      <c r="L552" s="22">
        <v>0.70798385638680938</v>
      </c>
      <c r="M552" s="10"/>
      <c r="N552" s="10"/>
      <c r="O552" s="10"/>
      <c r="P552" s="10"/>
      <c r="Q552" s="10"/>
      <c r="R552" s="10"/>
      <c r="S552" s="10"/>
      <c r="T552" s="10"/>
    </row>
    <row r="553" spans="1:20" ht="12.75" customHeight="1">
      <c r="A553" s="13">
        <v>18</v>
      </c>
      <c r="B553" s="10" t="s">
        <v>90</v>
      </c>
      <c r="C553" s="32" t="s">
        <v>84</v>
      </c>
      <c r="D553" s="27" t="s">
        <v>49</v>
      </c>
      <c r="E553" s="18">
        <v>1</v>
      </c>
      <c r="F553" s="20" t="s">
        <v>50</v>
      </c>
      <c r="G553" s="20" t="s">
        <v>91</v>
      </c>
      <c r="H553" s="21">
        <v>90911775</v>
      </c>
      <c r="I553" s="21">
        <v>113770791.08996542</v>
      </c>
      <c r="J553" s="21">
        <v>113770791.08996542</v>
      </c>
      <c r="K553" s="22">
        <v>0.39918245869394958</v>
      </c>
      <c r="L553" s="22">
        <v>1</v>
      </c>
      <c r="M553" s="10"/>
      <c r="N553" s="10"/>
      <c r="O553" s="10"/>
      <c r="P553" s="10"/>
      <c r="Q553" s="10"/>
      <c r="R553" s="10"/>
      <c r="S553" s="10"/>
      <c r="T553" s="10"/>
    </row>
    <row r="554" spans="1:20" ht="12.75" customHeight="1">
      <c r="A554" s="13">
        <v>18</v>
      </c>
      <c r="B554" s="10" t="s">
        <v>90</v>
      </c>
      <c r="C554" s="32" t="s">
        <v>84</v>
      </c>
      <c r="D554" s="27" t="s">
        <v>49</v>
      </c>
      <c r="E554" s="18">
        <v>1</v>
      </c>
      <c r="F554" s="20" t="s">
        <v>89</v>
      </c>
      <c r="G554" s="20" t="s">
        <v>91</v>
      </c>
      <c r="H554" s="21">
        <v>68354718.045112789</v>
      </c>
      <c r="I554" s="21">
        <v>94887042.682926819</v>
      </c>
      <c r="J554" s="21">
        <v>94887042.682926819</v>
      </c>
      <c r="K554" s="22">
        <v>0.33292589981567983</v>
      </c>
      <c r="L554" s="22">
        <v>0.83401936273690769</v>
      </c>
      <c r="M554" s="10"/>
      <c r="N554" s="10"/>
      <c r="O554" s="10"/>
      <c r="P554" s="10"/>
      <c r="Q554" s="10"/>
      <c r="R554" s="10"/>
      <c r="S554" s="10"/>
      <c r="T554" s="10"/>
    </row>
    <row r="555" spans="1:20" ht="12.75" customHeight="1">
      <c r="A555" s="13">
        <v>18</v>
      </c>
      <c r="B555" s="10" t="s">
        <v>90</v>
      </c>
      <c r="C555" s="32" t="s">
        <v>84</v>
      </c>
      <c r="D555" s="27" t="s">
        <v>49</v>
      </c>
      <c r="E555" s="18">
        <v>1</v>
      </c>
      <c r="F555" s="20" t="s">
        <v>50</v>
      </c>
      <c r="G555" s="20" t="s">
        <v>82</v>
      </c>
      <c r="H555" s="21">
        <v>90911775</v>
      </c>
      <c r="I555" s="21">
        <v>85411670.814660698</v>
      </c>
      <c r="J555" s="21">
        <v>90911775</v>
      </c>
      <c r="K555" s="22">
        <v>0.31897805685498082</v>
      </c>
      <c r="L555" s="22">
        <v>0.79907834101382469</v>
      </c>
      <c r="M555" s="10"/>
      <c r="N555" s="10"/>
      <c r="O555" s="10"/>
      <c r="P555" s="10"/>
      <c r="Q555" s="10"/>
      <c r="R555" s="10"/>
      <c r="S555" s="10"/>
      <c r="T555" s="10"/>
    </row>
    <row r="556" spans="1:20" ht="12.75" customHeight="1">
      <c r="A556" s="13">
        <v>18</v>
      </c>
      <c r="B556" s="10" t="s">
        <v>90</v>
      </c>
      <c r="C556" s="32" t="s">
        <v>84</v>
      </c>
      <c r="D556" s="27" t="s">
        <v>49</v>
      </c>
      <c r="E556" s="18">
        <v>1</v>
      </c>
      <c r="F556" s="20" t="s">
        <v>50</v>
      </c>
      <c r="G556" s="20" t="s">
        <v>86</v>
      </c>
      <c r="H556" s="21">
        <v>90911775</v>
      </c>
      <c r="I556" s="21">
        <v>83498718.077957004</v>
      </c>
      <c r="J556" s="21">
        <v>90911775</v>
      </c>
      <c r="K556" s="22">
        <v>0.31897805685498082</v>
      </c>
      <c r="L556" s="22">
        <v>0.79907834101382469</v>
      </c>
      <c r="M556" s="10"/>
      <c r="N556" s="10"/>
      <c r="O556" s="10"/>
      <c r="P556" s="10"/>
      <c r="Q556" s="10"/>
      <c r="R556" s="10"/>
      <c r="S556" s="10"/>
      <c r="T556" s="10"/>
    </row>
    <row r="557" spans="1:20" ht="12.75" customHeight="1">
      <c r="A557" s="13">
        <v>18</v>
      </c>
      <c r="B557" s="10" t="s">
        <v>90</v>
      </c>
      <c r="C557" s="32" t="s">
        <v>84</v>
      </c>
      <c r="D557" s="27" t="s">
        <v>49</v>
      </c>
      <c r="E557" s="18">
        <v>1</v>
      </c>
      <c r="F557" s="20" t="s">
        <v>89</v>
      </c>
      <c r="G557" s="20" t="s">
        <v>82</v>
      </c>
      <c r="H557" s="21">
        <v>68354718.045112789</v>
      </c>
      <c r="I557" s="21">
        <v>74479521.767083079</v>
      </c>
      <c r="J557" s="21">
        <v>74479521.767083079</v>
      </c>
      <c r="K557" s="22">
        <v>0.26132294885621155</v>
      </c>
      <c r="L557" s="22">
        <v>0.65464537121999644</v>
      </c>
      <c r="M557" s="10"/>
      <c r="N557" s="10"/>
      <c r="O557" s="10"/>
      <c r="P557" s="10"/>
      <c r="Q557" s="10"/>
      <c r="R557" s="10"/>
      <c r="S557" s="10"/>
      <c r="T557" s="10"/>
    </row>
    <row r="558" spans="1:20" ht="12.75" customHeight="1">
      <c r="A558" s="13">
        <v>18</v>
      </c>
      <c r="B558" s="10" t="s">
        <v>90</v>
      </c>
      <c r="C558" s="32" t="s">
        <v>84</v>
      </c>
      <c r="D558" s="27" t="s">
        <v>49</v>
      </c>
      <c r="E558" s="18">
        <v>1</v>
      </c>
      <c r="F558" s="20" t="s">
        <v>89</v>
      </c>
      <c r="G558" s="20" t="s">
        <v>86</v>
      </c>
      <c r="H558" s="21">
        <v>68354718.045112789</v>
      </c>
      <c r="I558" s="21">
        <v>73315947.580645189</v>
      </c>
      <c r="J558" s="21">
        <v>73315947.580645189</v>
      </c>
      <c r="K558" s="22">
        <v>0.25724036843143627</v>
      </c>
      <c r="L558" s="22">
        <v>0.64441801694663314</v>
      </c>
      <c r="M558" s="10"/>
      <c r="N558" s="10"/>
      <c r="O558" s="10"/>
      <c r="P558" s="10"/>
      <c r="Q558" s="10"/>
      <c r="R558" s="10"/>
      <c r="S558" s="10"/>
      <c r="T558" s="10"/>
    </row>
    <row r="559" spans="1:20" ht="12.75" customHeight="1">
      <c r="A559" s="13">
        <v>17</v>
      </c>
      <c r="B559" s="10" t="s">
        <v>88</v>
      </c>
      <c r="C559" s="32" t="s">
        <v>84</v>
      </c>
      <c r="D559" s="27" t="s">
        <v>49</v>
      </c>
      <c r="E559" s="18"/>
      <c r="F559" s="20" t="s">
        <v>50</v>
      </c>
      <c r="G559" s="20" t="s">
        <v>85</v>
      </c>
      <c r="H559" s="21">
        <v>40855455</v>
      </c>
      <c r="I559" s="21">
        <v>32489527.267699119</v>
      </c>
      <c r="J559" s="21">
        <v>40855455</v>
      </c>
      <c r="K559" s="22">
        <v>0.14334769778531012</v>
      </c>
      <c r="L559" s="22">
        <v>1</v>
      </c>
      <c r="M559" s="10"/>
      <c r="N559" s="10"/>
      <c r="O559" s="10"/>
      <c r="P559" s="10"/>
      <c r="Q559" s="10"/>
      <c r="R559" s="10"/>
      <c r="S559" s="10"/>
      <c r="T559" s="10"/>
    </row>
    <row r="560" spans="1:20" ht="12.75" customHeight="1">
      <c r="A560" s="13">
        <v>17</v>
      </c>
      <c r="B560" s="10" t="s">
        <v>88</v>
      </c>
      <c r="C560" s="32" t="s">
        <v>84</v>
      </c>
      <c r="D560" s="27" t="s">
        <v>49</v>
      </c>
      <c r="E560" s="18"/>
      <c r="F560" s="20" t="s">
        <v>50</v>
      </c>
      <c r="G560" s="20" t="s">
        <v>82</v>
      </c>
      <c r="H560" s="21">
        <v>40855455</v>
      </c>
      <c r="I560" s="21">
        <v>38383726.128361076</v>
      </c>
      <c r="J560" s="21">
        <v>40855455</v>
      </c>
      <c r="K560" s="22">
        <v>0.14334769778531012</v>
      </c>
      <c r="L560" s="22">
        <v>1</v>
      </c>
      <c r="M560" s="10"/>
      <c r="N560" s="10"/>
      <c r="O560" s="10"/>
      <c r="P560" s="10"/>
      <c r="Q560" s="10"/>
      <c r="R560" s="10"/>
      <c r="S560" s="10"/>
      <c r="T560" s="10"/>
    </row>
    <row r="561" spans="1:20" ht="12.75" customHeight="1">
      <c r="A561" s="13">
        <v>17</v>
      </c>
      <c r="B561" s="10" t="s">
        <v>88</v>
      </c>
      <c r="C561" s="32" t="s">
        <v>84</v>
      </c>
      <c r="D561" s="27" t="s">
        <v>49</v>
      </c>
      <c r="E561" s="18"/>
      <c r="F561" s="20" t="s">
        <v>50</v>
      </c>
      <c r="G561" s="20" t="s">
        <v>86</v>
      </c>
      <c r="H561" s="21">
        <v>40855455</v>
      </c>
      <c r="I561" s="21">
        <v>37524051.411290325</v>
      </c>
      <c r="J561" s="21">
        <v>40855455</v>
      </c>
      <c r="K561" s="22">
        <v>0.14334769778531012</v>
      </c>
      <c r="L561" s="22">
        <v>1</v>
      </c>
      <c r="M561" s="10"/>
      <c r="N561" s="10"/>
      <c r="O561" s="10"/>
      <c r="P561" s="10"/>
      <c r="Q561" s="10"/>
      <c r="R561" s="10"/>
      <c r="S561" s="10"/>
      <c r="T561" s="10"/>
    </row>
    <row r="562" spans="1:20" ht="12.75" customHeight="1">
      <c r="A562" s="13">
        <v>17</v>
      </c>
      <c r="B562" s="10" t="s">
        <v>88</v>
      </c>
      <c r="C562" s="32" t="s">
        <v>84</v>
      </c>
      <c r="D562" s="27" t="s">
        <v>49</v>
      </c>
      <c r="E562" s="18"/>
      <c r="F562" s="20" t="s">
        <v>89</v>
      </c>
      <c r="G562" s="20" t="s">
        <v>82</v>
      </c>
      <c r="H562" s="21">
        <v>30718387.218045112</v>
      </c>
      <c r="I562" s="21">
        <v>33470854.022777386</v>
      </c>
      <c r="J562" s="21">
        <v>33470854.022777386</v>
      </c>
      <c r="K562" s="22">
        <v>0.1174376804045708</v>
      </c>
      <c r="L562" s="22">
        <v>0.81925055106539346</v>
      </c>
      <c r="M562" s="10"/>
      <c r="N562" s="10"/>
      <c r="O562" s="10"/>
      <c r="P562" s="10"/>
      <c r="Q562" s="10"/>
      <c r="R562" s="10"/>
      <c r="S562" s="10"/>
      <c r="T562" s="10"/>
    </row>
    <row r="563" spans="1:20" ht="12.75" customHeight="1">
      <c r="A563" s="13">
        <v>17</v>
      </c>
      <c r="B563" s="10" t="s">
        <v>88</v>
      </c>
      <c r="C563" s="32" t="s">
        <v>84</v>
      </c>
      <c r="D563" s="27" t="s">
        <v>49</v>
      </c>
      <c r="E563" s="18"/>
      <c r="F563" s="20" t="s">
        <v>89</v>
      </c>
      <c r="G563" s="20" t="s">
        <v>86</v>
      </c>
      <c r="H563" s="21">
        <v>30718387.218045112</v>
      </c>
      <c r="I563" s="21">
        <v>32947947.580645178</v>
      </c>
      <c r="J563" s="21">
        <v>32947947.580645178</v>
      </c>
      <c r="K563" s="22">
        <v>0.11560298208492757</v>
      </c>
      <c r="L563" s="22">
        <v>0.8064516129032262</v>
      </c>
      <c r="M563" s="10"/>
      <c r="N563" s="10"/>
      <c r="O563" s="10"/>
      <c r="P563" s="10"/>
      <c r="Q563" s="10"/>
      <c r="R563" s="10"/>
      <c r="S563" s="10"/>
      <c r="T563" s="10"/>
    </row>
    <row r="564" spans="1:20" ht="12.75" customHeight="1">
      <c r="A564" s="13">
        <v>17</v>
      </c>
      <c r="B564" s="10" t="s">
        <v>88</v>
      </c>
      <c r="C564" s="32" t="s">
        <v>84</v>
      </c>
      <c r="D564" s="27" t="s">
        <v>49</v>
      </c>
      <c r="E564" s="18"/>
      <c r="F564" s="20" t="s">
        <v>89</v>
      </c>
      <c r="G564" s="20" t="s">
        <v>85</v>
      </c>
      <c r="H564" s="21">
        <v>30718387.218045112</v>
      </c>
      <c r="I564" s="21">
        <v>28044846.228813563</v>
      </c>
      <c r="J564" s="21">
        <v>30718387.218045112</v>
      </c>
      <c r="K564" s="22">
        <v>0.1077802238987294</v>
      </c>
      <c r="L564" s="22">
        <v>0.75187969924812026</v>
      </c>
      <c r="M564" s="10"/>
      <c r="N564" s="10"/>
      <c r="O564" s="10"/>
      <c r="P564" s="10"/>
      <c r="Q564" s="10"/>
      <c r="R564" s="10"/>
      <c r="S564" s="10"/>
      <c r="T564" s="10"/>
    </row>
    <row r="565" spans="1:20" ht="12.75" customHeight="1">
      <c r="A565" s="13">
        <v>16</v>
      </c>
      <c r="B565" s="10" t="s">
        <v>83</v>
      </c>
      <c r="C565" s="32" t="s">
        <v>84</v>
      </c>
      <c r="D565" s="27" t="s">
        <v>49</v>
      </c>
      <c r="E565" s="18"/>
      <c r="F565" s="20" t="s">
        <v>33</v>
      </c>
      <c r="G565" s="20" t="s">
        <v>85</v>
      </c>
      <c r="H565" s="21">
        <v>14826477.272727273</v>
      </c>
      <c r="I565" s="21">
        <v>12342790.178571429</v>
      </c>
      <c r="J565" s="21">
        <v>14826477.272727273</v>
      </c>
      <c r="K565" s="22">
        <v>5.2020994095199231E-2</v>
      </c>
      <c r="L565" s="22">
        <v>1</v>
      </c>
      <c r="M565" s="10"/>
      <c r="N565" s="10"/>
      <c r="O565" s="10"/>
      <c r="P565" s="10"/>
      <c r="Q565" s="10"/>
      <c r="R565" s="10"/>
      <c r="S565" s="10"/>
      <c r="T565" s="10"/>
    </row>
    <row r="566" spans="1:20" ht="12.75" customHeight="1">
      <c r="A566" s="13">
        <v>16</v>
      </c>
      <c r="B566" s="10" t="s">
        <v>83</v>
      </c>
      <c r="C566" s="32" t="s">
        <v>84</v>
      </c>
      <c r="D566" s="27" t="s">
        <v>49</v>
      </c>
      <c r="E566" s="18"/>
      <c r="F566" s="20" t="s">
        <v>33</v>
      </c>
      <c r="G566" s="20" t="s">
        <v>82</v>
      </c>
      <c r="H566" s="21">
        <v>14826477.272727273</v>
      </c>
      <c r="I566" s="21">
        <v>14613264.657079645</v>
      </c>
      <c r="J566" s="21">
        <v>14826477.272727273</v>
      </c>
      <c r="K566" s="22">
        <v>5.2020994095199231E-2</v>
      </c>
      <c r="L566" s="22">
        <v>1</v>
      </c>
      <c r="M566" s="10"/>
      <c r="N566" s="10"/>
      <c r="O566" s="10"/>
      <c r="P566" s="10"/>
      <c r="Q566" s="10"/>
      <c r="R566" s="10"/>
      <c r="S566" s="10"/>
      <c r="T566" s="10"/>
    </row>
    <row r="567" spans="1:20" ht="12.75" customHeight="1">
      <c r="A567" s="13">
        <v>16</v>
      </c>
      <c r="B567" s="10" t="s">
        <v>83</v>
      </c>
      <c r="C567" s="32" t="s">
        <v>84</v>
      </c>
      <c r="D567" s="27" t="s">
        <v>49</v>
      </c>
      <c r="E567" s="18"/>
      <c r="F567" s="20" t="s">
        <v>33</v>
      </c>
      <c r="G567" s="20" t="s">
        <v>86</v>
      </c>
      <c r="H567" s="21">
        <v>14826477.272727273</v>
      </c>
      <c r="I567" s="21">
        <v>14321029.1838843</v>
      </c>
      <c r="J567" s="21">
        <v>14826477.272727273</v>
      </c>
      <c r="K567" s="22">
        <v>5.2020994095199231E-2</v>
      </c>
      <c r="L567" s="22">
        <v>1</v>
      </c>
      <c r="M567" s="10"/>
      <c r="N567" s="10"/>
      <c r="O567" s="10"/>
      <c r="P567" s="10"/>
      <c r="Q567" s="10"/>
      <c r="R567" s="10"/>
      <c r="S567" s="10"/>
      <c r="T567" s="10"/>
    </row>
    <row r="568" spans="1:20" ht="12.75" customHeight="1">
      <c r="A568" s="13">
        <v>16</v>
      </c>
      <c r="B568" s="10" t="s">
        <v>83</v>
      </c>
      <c r="C568" s="32" t="s">
        <v>84</v>
      </c>
      <c r="D568" s="27" t="s">
        <v>49</v>
      </c>
      <c r="E568" s="18"/>
      <c r="F568" s="20" t="s">
        <v>87</v>
      </c>
      <c r="G568" s="20" t="s">
        <v>82</v>
      </c>
      <c r="H568" s="21">
        <v>10218750</v>
      </c>
      <c r="I568" s="21">
        <v>12362660.268185163</v>
      </c>
      <c r="J568" s="21">
        <v>12362660.268185163</v>
      </c>
      <c r="K568" s="22">
        <v>4.3376310163386202E-2</v>
      </c>
      <c r="L568" s="22">
        <v>0.83382316923830546</v>
      </c>
      <c r="M568" s="10"/>
      <c r="N568" s="10"/>
      <c r="O568" s="10"/>
      <c r="P568" s="10"/>
      <c r="Q568" s="10"/>
      <c r="R568" s="10"/>
      <c r="S568" s="10"/>
      <c r="T568" s="10"/>
    </row>
    <row r="569" spans="1:20" ht="12.75" customHeight="1">
      <c r="A569" s="13">
        <v>16</v>
      </c>
      <c r="B569" s="10" t="s">
        <v>83</v>
      </c>
      <c r="C569" s="32" t="s">
        <v>84</v>
      </c>
      <c r="D569" s="27" t="s">
        <v>49</v>
      </c>
      <c r="E569" s="18"/>
      <c r="F569" s="20" t="s">
        <v>87</v>
      </c>
      <c r="G569" s="20" t="s">
        <v>86</v>
      </c>
      <c r="H569" s="21">
        <v>10218750</v>
      </c>
      <c r="I569" s="21">
        <v>12219717.312971866</v>
      </c>
      <c r="J569" s="21">
        <v>12219717.312971866</v>
      </c>
      <c r="K569" s="22">
        <v>4.2874772644235948E-2</v>
      </c>
      <c r="L569" s="22">
        <v>0.82418210935712688</v>
      </c>
      <c r="M569" s="10"/>
      <c r="N569" s="10"/>
      <c r="O569" s="10"/>
      <c r="P569" s="10"/>
      <c r="Q569" s="10"/>
      <c r="R569" s="10"/>
      <c r="S569" s="10"/>
      <c r="T569" s="10"/>
    </row>
    <row r="570" spans="1:20" ht="12.75" customHeight="1">
      <c r="A570" s="13">
        <v>16</v>
      </c>
      <c r="B570" s="10" t="s">
        <v>83</v>
      </c>
      <c r="C570" s="32" t="s">
        <v>84</v>
      </c>
      <c r="D570" s="27" t="s">
        <v>49</v>
      </c>
      <c r="E570" s="18"/>
      <c r="F570" s="20" t="s">
        <v>87</v>
      </c>
      <c r="G570" s="20" t="s">
        <v>85</v>
      </c>
      <c r="H570" s="21">
        <v>10218750</v>
      </c>
      <c r="I570" s="21">
        <v>10273827.330508474</v>
      </c>
      <c r="J570" s="21">
        <v>10273827.330508474</v>
      </c>
      <c r="K570" s="22">
        <v>3.6047315964837207E-2</v>
      </c>
      <c r="L570" s="22">
        <v>0.69293785310734457</v>
      </c>
      <c r="M570" s="10"/>
      <c r="N570" s="10"/>
      <c r="O570" s="10"/>
      <c r="P570" s="10"/>
      <c r="Q570" s="10"/>
      <c r="R570" s="10"/>
      <c r="S570" s="10"/>
      <c r="T570" s="10"/>
    </row>
    <row r="571" spans="1:20" ht="12.75" customHeight="1">
      <c r="A571" s="13">
        <v>25</v>
      </c>
      <c r="B571" s="10" t="s">
        <v>110</v>
      </c>
      <c r="C571" s="35" t="s">
        <v>111</v>
      </c>
      <c r="D571" s="36"/>
      <c r="E571" s="20"/>
      <c r="F571" s="20" t="s">
        <v>112</v>
      </c>
      <c r="G571" s="20" t="s">
        <v>113</v>
      </c>
      <c r="H571" s="21">
        <v>15137968.75</v>
      </c>
      <c r="I571" s="21">
        <v>25146543.130165294</v>
      </c>
      <c r="J571" s="21">
        <v>25146543.130165294</v>
      </c>
      <c r="K571" s="22">
        <v>8.8230545100236937E-2</v>
      </c>
      <c r="L571" s="22">
        <v>1</v>
      </c>
      <c r="M571" s="10"/>
      <c r="N571" s="10"/>
      <c r="O571" s="10"/>
      <c r="P571" s="10"/>
      <c r="Q571" s="10"/>
      <c r="R571" s="10"/>
      <c r="S571" s="10"/>
      <c r="T571" s="10"/>
    </row>
    <row r="572" spans="1:20" ht="12.75" customHeight="1">
      <c r="A572" s="13">
        <v>25</v>
      </c>
      <c r="B572" s="10" t="s">
        <v>110</v>
      </c>
      <c r="C572" s="35" t="s">
        <v>111</v>
      </c>
      <c r="D572" s="36"/>
      <c r="E572" s="20"/>
      <c r="F572" s="20" t="s">
        <v>112</v>
      </c>
      <c r="G572" s="20" t="s">
        <v>114</v>
      </c>
      <c r="H572" s="21">
        <v>15137968.75</v>
      </c>
      <c r="I572" s="21">
        <v>24678409.520348828</v>
      </c>
      <c r="J572" s="21">
        <v>24678409.520348828</v>
      </c>
      <c r="K572" s="22">
        <v>8.6588025754335218E-2</v>
      </c>
      <c r="L572" s="22">
        <v>0.98138377878051553</v>
      </c>
      <c r="M572" s="10"/>
      <c r="N572" s="10"/>
      <c r="O572" s="10"/>
      <c r="P572" s="10"/>
      <c r="Q572" s="10"/>
      <c r="R572" s="10"/>
      <c r="S572" s="10"/>
      <c r="T572" s="10"/>
    </row>
    <row r="573" spans="1:20" ht="12.75" customHeight="1">
      <c r="A573" s="13">
        <v>25</v>
      </c>
      <c r="B573" s="10" t="s">
        <v>110</v>
      </c>
      <c r="C573" s="35" t="s">
        <v>111</v>
      </c>
      <c r="D573" s="36"/>
      <c r="E573" s="20"/>
      <c r="F573" s="20" t="s">
        <v>112</v>
      </c>
      <c r="G573" s="20" t="s">
        <v>115</v>
      </c>
      <c r="H573" s="21">
        <v>15137968.75</v>
      </c>
      <c r="I573" s="21">
        <v>20630236.809045218</v>
      </c>
      <c r="J573" s="21">
        <v>20630236.809045218</v>
      </c>
      <c r="K573" s="22">
        <v>7.2384384198937307E-2</v>
      </c>
      <c r="L573" s="22">
        <v>0.82040051001274983</v>
      </c>
      <c r="M573" s="10"/>
      <c r="N573" s="10"/>
      <c r="O573" s="10"/>
      <c r="P573" s="10"/>
      <c r="Q573" s="10"/>
      <c r="R573" s="10"/>
      <c r="S573" s="10"/>
      <c r="T573" s="10"/>
    </row>
    <row r="574" spans="1:20" ht="12.75" customHeight="1">
      <c r="A574" s="13">
        <v>25</v>
      </c>
      <c r="B574" s="10" t="s">
        <v>110</v>
      </c>
      <c r="C574" s="35" t="s">
        <v>111</v>
      </c>
      <c r="D574" s="36"/>
      <c r="E574" s="20"/>
      <c r="F574" s="20" t="s">
        <v>87</v>
      </c>
      <c r="G574" s="20" t="s">
        <v>114</v>
      </c>
      <c r="H574" s="21">
        <v>10926654.135338346</v>
      </c>
      <c r="I574" s="21">
        <v>19772728.039686557</v>
      </c>
      <c r="J574" s="21">
        <v>19772728.039686557</v>
      </c>
      <c r="K574" s="22">
        <v>6.9375681740029962E-2</v>
      </c>
      <c r="L574" s="22">
        <v>0.78630004678327281</v>
      </c>
      <c r="M574" s="10"/>
      <c r="N574" s="10"/>
      <c r="O574" s="10"/>
      <c r="P574" s="10"/>
      <c r="Q574" s="10"/>
      <c r="R574" s="10"/>
      <c r="S574" s="10"/>
      <c r="T574" s="10"/>
    </row>
    <row r="575" spans="1:20" ht="12.75" customHeight="1">
      <c r="A575" s="13">
        <v>25</v>
      </c>
      <c r="B575" s="10" t="s">
        <v>110</v>
      </c>
      <c r="C575" s="35" t="s">
        <v>111</v>
      </c>
      <c r="D575" s="36"/>
      <c r="E575" s="20"/>
      <c r="F575" s="20" t="s">
        <v>87</v>
      </c>
      <c r="G575" s="20" t="s">
        <v>113</v>
      </c>
      <c r="H575" s="21">
        <v>10926654.135338346</v>
      </c>
      <c r="I575" s="21">
        <v>19483040.296558082</v>
      </c>
      <c r="J575" s="21">
        <v>19483040.296558082</v>
      </c>
      <c r="K575" s="22">
        <v>6.8359267382287786E-2</v>
      </c>
      <c r="L575" s="22">
        <v>0.77478006403141009</v>
      </c>
      <c r="M575" s="10"/>
      <c r="N575" s="10"/>
      <c r="O575" s="10"/>
      <c r="P575" s="10"/>
      <c r="Q575" s="10"/>
      <c r="R575" s="10"/>
      <c r="S575" s="10"/>
      <c r="T575" s="10"/>
    </row>
    <row r="576" spans="1:20" ht="12.75" customHeight="1">
      <c r="A576" s="13">
        <v>25</v>
      </c>
      <c r="B576" s="10" t="s">
        <v>110</v>
      </c>
      <c r="C576" s="35" t="s">
        <v>111</v>
      </c>
      <c r="D576" s="36"/>
      <c r="E576" s="20"/>
      <c r="F576" s="20" t="s">
        <v>87</v>
      </c>
      <c r="G576" s="20" t="s">
        <v>115</v>
      </c>
      <c r="H576" s="21">
        <v>10926654.135338346</v>
      </c>
      <c r="I576" s="21">
        <v>17074006.166260663</v>
      </c>
      <c r="J576" s="21">
        <v>17074006.166260663</v>
      </c>
      <c r="K576" s="22">
        <v>5.990679765788081E-2</v>
      </c>
      <c r="L576" s="22">
        <v>0.6789802509983579</v>
      </c>
      <c r="M576" s="10"/>
      <c r="N576" s="10"/>
      <c r="O576" s="10"/>
      <c r="P576" s="10"/>
      <c r="Q576" s="10"/>
      <c r="R576" s="10"/>
      <c r="S576" s="10"/>
      <c r="T576" s="10"/>
    </row>
    <row r="577" spans="1:20" ht="12.75" customHeight="1">
      <c r="A577" s="13">
        <v>127</v>
      </c>
      <c r="B577" s="10" t="s">
        <v>289</v>
      </c>
      <c r="C577" s="30" t="s">
        <v>67</v>
      </c>
      <c r="D577" s="31"/>
      <c r="E577" s="20">
        <v>1</v>
      </c>
      <c r="F577" s="20" t="s">
        <v>139</v>
      </c>
      <c r="G577" s="20" t="s">
        <v>81</v>
      </c>
      <c r="H577" s="21">
        <v>54373640.625</v>
      </c>
      <c r="I577" s="21">
        <v>88304478.379360452</v>
      </c>
      <c r="J577" s="21">
        <v>88304478.379360452</v>
      </c>
      <c r="K577" s="22">
        <v>0.30982995244610573</v>
      </c>
      <c r="L577" s="22">
        <v>1</v>
      </c>
      <c r="M577" s="10"/>
      <c r="N577" s="10"/>
      <c r="O577" s="10"/>
      <c r="P577" s="10"/>
      <c r="Q577" s="10"/>
      <c r="R577" s="10"/>
      <c r="S577" s="10"/>
      <c r="T577" s="10"/>
    </row>
    <row r="578" spans="1:20" ht="12.75" customHeight="1">
      <c r="A578" s="13">
        <v>127</v>
      </c>
      <c r="B578" s="10" t="s">
        <v>289</v>
      </c>
      <c r="C578" s="30" t="s">
        <v>67</v>
      </c>
      <c r="D578" s="31"/>
      <c r="E578" s="20">
        <v>1</v>
      </c>
      <c r="F578" s="20" t="s">
        <v>262</v>
      </c>
      <c r="G578" s="20" t="s">
        <v>81</v>
      </c>
      <c r="H578" s="21">
        <v>61700585.106382981</v>
      </c>
      <c r="I578" s="21">
        <v>83535134.488707632</v>
      </c>
      <c r="J578" s="21">
        <v>83535134.488707632</v>
      </c>
      <c r="K578" s="22">
        <v>0.29309597000308762</v>
      </c>
      <c r="L578" s="22">
        <v>0.94598978468381323</v>
      </c>
      <c r="M578" s="10"/>
      <c r="N578" s="10"/>
      <c r="O578" s="10"/>
      <c r="P578" s="10"/>
      <c r="Q578" s="10"/>
      <c r="R578" s="10"/>
      <c r="S578" s="10"/>
      <c r="T578" s="10"/>
    </row>
    <row r="579" spans="1:20" ht="12.75" customHeight="1">
      <c r="A579" s="13">
        <v>127</v>
      </c>
      <c r="B579" s="10" t="s">
        <v>289</v>
      </c>
      <c r="C579" s="30" t="s">
        <v>67</v>
      </c>
      <c r="D579" s="31"/>
      <c r="E579" s="20">
        <v>1</v>
      </c>
      <c r="F579" s="20" t="s">
        <v>262</v>
      </c>
      <c r="G579" s="20" t="s">
        <v>193</v>
      </c>
      <c r="H579" s="21">
        <v>61700585.106382981</v>
      </c>
      <c r="I579" s="21">
        <v>69860235.884567127</v>
      </c>
      <c r="J579" s="21">
        <v>69860235.884567127</v>
      </c>
      <c r="K579" s="22">
        <v>0.24511546819858951</v>
      </c>
      <c r="L579" s="22">
        <v>0.79112902501325089</v>
      </c>
      <c r="M579" s="10"/>
      <c r="N579" s="10"/>
      <c r="O579" s="10"/>
      <c r="P579" s="10"/>
      <c r="Q579" s="10"/>
      <c r="R579" s="10"/>
      <c r="S579" s="10"/>
      <c r="T579" s="10"/>
    </row>
    <row r="580" spans="1:20" ht="12.75" customHeight="1">
      <c r="A580" s="13">
        <v>127</v>
      </c>
      <c r="B580" s="10" t="s">
        <v>289</v>
      </c>
      <c r="C580" s="30" t="s">
        <v>67</v>
      </c>
      <c r="D580" s="31"/>
      <c r="E580" s="20">
        <v>1</v>
      </c>
      <c r="F580" s="20" t="s">
        <v>139</v>
      </c>
      <c r="G580" s="20" t="s">
        <v>193</v>
      </c>
      <c r="H580" s="21">
        <v>54373640.625</v>
      </c>
      <c r="I580" s="21">
        <v>69294779.215116277</v>
      </c>
      <c r="J580" s="21">
        <v>69294779.215116277</v>
      </c>
      <c r="K580" s="22">
        <v>0.24313147580973646</v>
      </c>
      <c r="L580" s="22">
        <v>0.7847255369928402</v>
      </c>
      <c r="M580" s="10"/>
      <c r="N580" s="10"/>
      <c r="O580" s="10"/>
      <c r="P580" s="10"/>
      <c r="Q580" s="10"/>
      <c r="R580" s="10"/>
      <c r="S580" s="10"/>
      <c r="T580" s="10"/>
    </row>
    <row r="581" spans="1:20" ht="12.75" customHeight="1">
      <c r="A581" s="13">
        <v>127</v>
      </c>
      <c r="B581" s="10" t="s">
        <v>289</v>
      </c>
      <c r="C581" s="30" t="s">
        <v>67</v>
      </c>
      <c r="D581" s="31"/>
      <c r="E581" s="20">
        <v>1</v>
      </c>
      <c r="F581" s="20" t="s">
        <v>262</v>
      </c>
      <c r="G581" s="20" t="s">
        <v>254</v>
      </c>
      <c r="H581" s="21">
        <v>61700585.106382981</v>
      </c>
      <c r="I581" s="21">
        <v>65981496.488764048</v>
      </c>
      <c r="J581" s="21">
        <v>65981496.488764048</v>
      </c>
      <c r="K581" s="22">
        <v>0.23150630969827282</v>
      </c>
      <c r="L581" s="22">
        <v>0.74720441929688142</v>
      </c>
      <c r="M581" s="10"/>
      <c r="N581" s="10"/>
      <c r="O581" s="10"/>
      <c r="P581" s="10"/>
      <c r="Q581" s="10"/>
      <c r="R581" s="10"/>
      <c r="S581" s="10"/>
      <c r="T581" s="10"/>
    </row>
    <row r="582" spans="1:20" ht="12.75" customHeight="1">
      <c r="A582" s="13">
        <v>127</v>
      </c>
      <c r="B582" s="10" t="s">
        <v>289</v>
      </c>
      <c r="C582" s="30" t="s">
        <v>67</v>
      </c>
      <c r="D582" s="31"/>
      <c r="E582" s="20">
        <v>1</v>
      </c>
      <c r="F582" s="20" t="s">
        <v>139</v>
      </c>
      <c r="G582" s="20" t="s">
        <v>254</v>
      </c>
      <c r="H582" s="21">
        <v>54373640.625</v>
      </c>
      <c r="I582" s="21">
        <v>64403729.672330074</v>
      </c>
      <c r="J582" s="21">
        <v>64403729.672330074</v>
      </c>
      <c r="K582" s="22">
        <v>0.22597047021789332</v>
      </c>
      <c r="L582" s="22">
        <v>0.72933707162221639</v>
      </c>
      <c r="M582" s="10"/>
      <c r="N582" s="10"/>
      <c r="O582" s="10"/>
      <c r="P582" s="10"/>
      <c r="Q582" s="10"/>
      <c r="R582" s="10"/>
      <c r="S582" s="10"/>
      <c r="T582" s="10"/>
    </row>
    <row r="583" spans="1:20" ht="12.75" customHeight="1">
      <c r="A583" s="13">
        <v>60</v>
      </c>
      <c r="B583" s="10" t="s">
        <v>188</v>
      </c>
      <c r="C583" s="28" t="s">
        <v>54</v>
      </c>
      <c r="D583" s="29"/>
      <c r="E583" s="20"/>
      <c r="F583" s="20" t="s">
        <v>55</v>
      </c>
      <c r="G583" s="20" t="s">
        <v>93</v>
      </c>
      <c r="H583" s="21">
        <v>17940285.326086957</v>
      </c>
      <c r="I583" s="21">
        <v>22185376.217532467</v>
      </c>
      <c r="J583" s="21">
        <v>22185376.217532467</v>
      </c>
      <c r="K583" s="22">
        <v>7.7840831910555158E-2</v>
      </c>
      <c r="L583" s="22">
        <v>1</v>
      </c>
      <c r="M583" s="10"/>
      <c r="N583" s="10"/>
      <c r="O583" s="10"/>
      <c r="P583" s="10"/>
      <c r="Q583" s="10"/>
      <c r="R583" s="10"/>
      <c r="S583" s="10"/>
      <c r="T583" s="10"/>
    </row>
    <row r="584" spans="1:20" ht="12.75" customHeight="1">
      <c r="A584" s="13">
        <v>60</v>
      </c>
      <c r="B584" s="10" t="s">
        <v>188</v>
      </c>
      <c r="C584" s="28" t="s">
        <v>54</v>
      </c>
      <c r="D584" s="29"/>
      <c r="E584" s="20"/>
      <c r="F584" s="20" t="s">
        <v>122</v>
      </c>
      <c r="G584" s="20" t="s">
        <v>93</v>
      </c>
      <c r="H584" s="21">
        <v>14404418.181818182</v>
      </c>
      <c r="I584" s="21">
        <v>20173808.823529411</v>
      </c>
      <c r="J584" s="21">
        <v>20173808.823529411</v>
      </c>
      <c r="K584" s="22">
        <v>7.0782935850645073E-2</v>
      </c>
      <c r="L584" s="22">
        <v>0.90932912859898352</v>
      </c>
      <c r="M584" s="10"/>
      <c r="N584" s="10"/>
      <c r="O584" s="10"/>
      <c r="P584" s="10"/>
      <c r="Q584" s="10"/>
      <c r="R584" s="10"/>
      <c r="S584" s="10"/>
      <c r="T584" s="10"/>
    </row>
    <row r="585" spans="1:20" ht="12.75" customHeight="1">
      <c r="A585" s="13">
        <v>60</v>
      </c>
      <c r="B585" s="10" t="s">
        <v>188</v>
      </c>
      <c r="C585" s="28" t="s">
        <v>54</v>
      </c>
      <c r="D585" s="29"/>
      <c r="E585" s="20"/>
      <c r="F585" s="20" t="s">
        <v>55</v>
      </c>
      <c r="G585" s="20" t="s">
        <v>189</v>
      </c>
      <c r="H585" s="21">
        <v>17940285.326086957</v>
      </c>
      <c r="I585" s="21">
        <v>17695331.430288464</v>
      </c>
      <c r="J585" s="21">
        <v>17940285.326086957</v>
      </c>
      <c r="K585" s="22">
        <v>6.2946272391438227E-2</v>
      </c>
      <c r="L585" s="22">
        <v>0.8086536441923966</v>
      </c>
      <c r="M585" s="10"/>
      <c r="N585" s="10"/>
      <c r="O585" s="10"/>
      <c r="P585" s="10"/>
      <c r="Q585" s="10"/>
      <c r="R585" s="10"/>
      <c r="S585" s="10"/>
      <c r="T585" s="10"/>
    </row>
    <row r="586" spans="1:20" ht="12.75" customHeight="1">
      <c r="A586" s="13">
        <v>60</v>
      </c>
      <c r="B586" s="10" t="s">
        <v>188</v>
      </c>
      <c r="C586" s="28" t="s">
        <v>54</v>
      </c>
      <c r="D586" s="29"/>
      <c r="E586" s="20"/>
      <c r="F586" s="20" t="s">
        <v>55</v>
      </c>
      <c r="G586" s="20" t="s">
        <v>168</v>
      </c>
      <c r="H586" s="21">
        <v>17940285.326086957</v>
      </c>
      <c r="I586" s="21">
        <v>16707165.306122448</v>
      </c>
      <c r="J586" s="21">
        <v>17940285.326086957</v>
      </c>
      <c r="K586" s="22">
        <v>6.2946272391438227E-2</v>
      </c>
      <c r="L586" s="22">
        <v>0.8086536441923966</v>
      </c>
      <c r="M586" s="10"/>
      <c r="N586" s="10"/>
      <c r="O586" s="10"/>
      <c r="P586" s="10"/>
      <c r="Q586" s="10"/>
      <c r="R586" s="10"/>
      <c r="S586" s="10"/>
      <c r="T586" s="10"/>
    </row>
    <row r="587" spans="1:20" ht="12.75" customHeight="1">
      <c r="A587" s="13">
        <v>60</v>
      </c>
      <c r="B587" s="10" t="s">
        <v>188</v>
      </c>
      <c r="C587" s="28" t="s">
        <v>54</v>
      </c>
      <c r="D587" s="29"/>
      <c r="E587" s="20"/>
      <c r="F587" s="20" t="s">
        <v>122</v>
      </c>
      <c r="G587" s="20" t="s">
        <v>189</v>
      </c>
      <c r="H587" s="21">
        <v>14404418.181818182</v>
      </c>
      <c r="I587" s="21">
        <v>16250579.157488987</v>
      </c>
      <c r="J587" s="21">
        <v>16250579.157488987</v>
      </c>
      <c r="K587" s="22">
        <v>5.7017676339768841E-2</v>
      </c>
      <c r="L587" s="22">
        <v>0.73249058290238145</v>
      </c>
      <c r="M587" s="10"/>
      <c r="N587" s="10"/>
      <c r="O587" s="10"/>
      <c r="P587" s="10"/>
      <c r="Q587" s="10"/>
      <c r="R587" s="10"/>
      <c r="S587" s="10"/>
      <c r="T587" s="10"/>
    </row>
    <row r="588" spans="1:20" ht="12.75" customHeight="1">
      <c r="A588" s="13">
        <v>60</v>
      </c>
      <c r="B588" s="10" t="s">
        <v>188</v>
      </c>
      <c r="C588" s="28" t="s">
        <v>54</v>
      </c>
      <c r="D588" s="29"/>
      <c r="E588" s="20"/>
      <c r="F588" s="20" t="s">
        <v>122</v>
      </c>
      <c r="G588" s="20" t="s">
        <v>168</v>
      </c>
      <c r="H588" s="21">
        <v>14404418.181818182</v>
      </c>
      <c r="I588" s="21">
        <v>15094770.774647878</v>
      </c>
      <c r="J588" s="21">
        <v>15094770.774647878</v>
      </c>
      <c r="K588" s="22">
        <v>5.2962343440863785E-2</v>
      </c>
      <c r="L588" s="22">
        <v>0.68039282393232137</v>
      </c>
      <c r="M588" s="10"/>
      <c r="N588" s="10"/>
      <c r="O588" s="10"/>
      <c r="P588" s="10"/>
      <c r="Q588" s="10"/>
      <c r="R588" s="10"/>
      <c r="S588" s="10"/>
      <c r="T588" s="10"/>
    </row>
    <row r="589" spans="1:20" ht="12.75" customHeight="1">
      <c r="A589" s="13">
        <v>61</v>
      </c>
      <c r="B589" s="10" t="s">
        <v>190</v>
      </c>
      <c r="C589" s="28" t="s">
        <v>54</v>
      </c>
      <c r="D589" s="29"/>
      <c r="E589" s="20"/>
      <c r="F589" s="20" t="s">
        <v>55</v>
      </c>
      <c r="G589" s="20" t="s">
        <v>191</v>
      </c>
      <c r="H589" s="21">
        <v>42572078.804347828</v>
      </c>
      <c r="I589" s="21">
        <v>49751125.350874059</v>
      </c>
      <c r="J589" s="21">
        <v>49751125.350874059</v>
      </c>
      <c r="K589" s="22">
        <v>0.17455953632816412</v>
      </c>
      <c r="L589" s="22">
        <v>1</v>
      </c>
      <c r="M589" s="10"/>
      <c r="N589" s="10"/>
      <c r="O589" s="10"/>
      <c r="P589" s="10"/>
      <c r="Q589" s="10"/>
      <c r="R589" s="10"/>
      <c r="S589" s="10"/>
      <c r="T589" s="10"/>
    </row>
    <row r="590" spans="1:20" ht="12.75" customHeight="1">
      <c r="A590" s="13">
        <v>61</v>
      </c>
      <c r="B590" s="10" t="s">
        <v>190</v>
      </c>
      <c r="C590" s="28" t="s">
        <v>54</v>
      </c>
      <c r="D590" s="29"/>
      <c r="E590" s="20"/>
      <c r="F590" s="20" t="s">
        <v>122</v>
      </c>
      <c r="G590" s="20" t="s">
        <v>191</v>
      </c>
      <c r="H590" s="21">
        <v>34181509.090909094</v>
      </c>
      <c r="I590" s="21">
        <v>46933802.752573147</v>
      </c>
      <c r="J590" s="21">
        <v>46933802.752573147</v>
      </c>
      <c r="K590" s="22">
        <v>0.16467452321584011</v>
      </c>
      <c r="L590" s="22">
        <v>0.94337168097341506</v>
      </c>
      <c r="M590" s="10"/>
      <c r="N590" s="10"/>
      <c r="O590" s="10"/>
      <c r="P590" s="10"/>
      <c r="Q590" s="10"/>
      <c r="R590" s="10"/>
      <c r="S590" s="10"/>
      <c r="T590" s="10"/>
    </row>
    <row r="591" spans="1:20" ht="12.75" customHeight="1">
      <c r="A591" s="13">
        <v>61</v>
      </c>
      <c r="B591" s="10" t="s">
        <v>190</v>
      </c>
      <c r="C591" s="28" t="s">
        <v>54</v>
      </c>
      <c r="D591" s="29"/>
      <c r="E591" s="20"/>
      <c r="F591" s="20" t="s">
        <v>55</v>
      </c>
      <c r="G591" s="20" t="s">
        <v>168</v>
      </c>
      <c r="H591" s="21">
        <v>42572078.804347828</v>
      </c>
      <c r="I591" s="21">
        <v>39645899.999999993</v>
      </c>
      <c r="J591" s="21">
        <v>42572078.804347828</v>
      </c>
      <c r="K591" s="22">
        <v>0.1493707385351126</v>
      </c>
      <c r="L591" s="22">
        <v>0.85570082091821253</v>
      </c>
      <c r="M591" s="10"/>
      <c r="N591" s="10"/>
      <c r="O591" s="10"/>
      <c r="P591" s="10"/>
      <c r="Q591" s="10"/>
      <c r="R591" s="10"/>
      <c r="S591" s="10"/>
      <c r="T591" s="10"/>
    </row>
    <row r="592" spans="1:20" ht="12.75" customHeight="1">
      <c r="A592" s="13">
        <v>61</v>
      </c>
      <c r="B592" s="10" t="s">
        <v>190</v>
      </c>
      <c r="C592" s="28" t="s">
        <v>54</v>
      </c>
      <c r="D592" s="29"/>
      <c r="E592" s="20"/>
      <c r="F592" s="20" t="s">
        <v>55</v>
      </c>
      <c r="G592" s="20" t="s">
        <v>189</v>
      </c>
      <c r="H592" s="21">
        <v>42572078.804347828</v>
      </c>
      <c r="I592" s="21">
        <v>41990806.189903855</v>
      </c>
      <c r="J592" s="21">
        <v>42572078.804347828</v>
      </c>
      <c r="K592" s="22">
        <v>0.1493707385351126</v>
      </c>
      <c r="L592" s="22">
        <v>0.85570082091821253</v>
      </c>
      <c r="M592" s="10"/>
      <c r="N592" s="10"/>
      <c r="O592" s="10"/>
      <c r="P592" s="10"/>
      <c r="Q592" s="10"/>
      <c r="R592" s="10"/>
      <c r="S592" s="10"/>
      <c r="T592" s="10"/>
    </row>
    <row r="593" spans="1:20" ht="12.75" customHeight="1">
      <c r="A593" s="13">
        <v>61</v>
      </c>
      <c r="B593" s="10" t="s">
        <v>190</v>
      </c>
      <c r="C593" s="28" t="s">
        <v>54</v>
      </c>
      <c r="D593" s="29"/>
      <c r="E593" s="20"/>
      <c r="F593" s="20" t="s">
        <v>122</v>
      </c>
      <c r="G593" s="20" t="s">
        <v>189</v>
      </c>
      <c r="H593" s="21">
        <v>34181509.090909094</v>
      </c>
      <c r="I593" s="21">
        <v>38562426.624449328</v>
      </c>
      <c r="J593" s="21">
        <v>38562426.624449328</v>
      </c>
      <c r="K593" s="22">
        <v>0.13530225223607859</v>
      </c>
      <c r="L593" s="22">
        <v>0.77510662025199473</v>
      </c>
      <c r="M593" s="10"/>
      <c r="N593" s="10"/>
      <c r="O593" s="10"/>
      <c r="P593" s="10"/>
      <c r="Q593" s="10"/>
      <c r="R593" s="10"/>
      <c r="S593" s="10"/>
      <c r="T593" s="10"/>
    </row>
    <row r="594" spans="1:20" ht="12.75" customHeight="1">
      <c r="A594" s="13">
        <v>61</v>
      </c>
      <c r="B594" s="10" t="s">
        <v>190</v>
      </c>
      <c r="C594" s="28" t="s">
        <v>54</v>
      </c>
      <c r="D594" s="29"/>
      <c r="E594" s="20"/>
      <c r="F594" s="20" t="s">
        <v>122</v>
      </c>
      <c r="G594" s="20" t="s">
        <v>168</v>
      </c>
      <c r="H594" s="21">
        <v>34181509.090909094</v>
      </c>
      <c r="I594" s="21">
        <v>35819707.394366175</v>
      </c>
      <c r="J594" s="21">
        <v>35819707.394366175</v>
      </c>
      <c r="K594" s="22">
        <v>0.1256789966070832</v>
      </c>
      <c r="L594" s="22">
        <v>0.71997783249614211</v>
      </c>
      <c r="M594" s="10"/>
      <c r="N594" s="10"/>
      <c r="O594" s="10"/>
      <c r="P594" s="10"/>
      <c r="Q594" s="10"/>
      <c r="R594" s="10"/>
      <c r="S594" s="10"/>
      <c r="T594" s="10"/>
    </row>
    <row r="595" spans="1:20" ht="12.75" customHeight="1">
      <c r="A595" s="13">
        <v>62</v>
      </c>
      <c r="B595" s="10" t="s">
        <v>192</v>
      </c>
      <c r="C595" s="28" t="s">
        <v>54</v>
      </c>
      <c r="D595" s="41" t="s">
        <v>179</v>
      </c>
      <c r="E595" s="18">
        <v>1</v>
      </c>
      <c r="F595" s="20" t="s">
        <v>55</v>
      </c>
      <c r="G595" s="20" t="s">
        <v>61</v>
      </c>
      <c r="H595" s="21">
        <v>112111752.7173913</v>
      </c>
      <c r="I595" s="21">
        <v>152532351.5625</v>
      </c>
      <c r="J595" s="21">
        <v>152532351.5625</v>
      </c>
      <c r="K595" s="22">
        <v>0.53518340290822664</v>
      </c>
      <c r="L595" s="22">
        <v>1</v>
      </c>
      <c r="M595" s="10"/>
      <c r="N595" s="10"/>
      <c r="O595" s="10"/>
      <c r="P595" s="10"/>
      <c r="Q595" s="10"/>
      <c r="R595" s="10"/>
      <c r="S595" s="10"/>
      <c r="T595" s="10"/>
    </row>
    <row r="596" spans="1:20" ht="12.75" customHeight="1">
      <c r="A596" s="13">
        <v>62</v>
      </c>
      <c r="B596" s="10" t="s">
        <v>192</v>
      </c>
      <c r="C596" s="28" t="s">
        <v>54</v>
      </c>
      <c r="D596" s="41" t="s">
        <v>179</v>
      </c>
      <c r="E596" s="18">
        <v>1</v>
      </c>
      <c r="F596" s="20" t="s">
        <v>122</v>
      </c>
      <c r="G596" s="20" t="s">
        <v>61</v>
      </c>
      <c r="H596" s="21">
        <v>90015545.454545453</v>
      </c>
      <c r="I596" s="21">
        <v>140590929.07157677</v>
      </c>
      <c r="J596" s="21">
        <v>140590929.07157677</v>
      </c>
      <c r="K596" s="22">
        <v>0.4932850707918528</v>
      </c>
      <c r="L596" s="22">
        <v>0.92171219830679496</v>
      </c>
      <c r="M596" s="10"/>
      <c r="N596" s="10"/>
      <c r="O596" s="10"/>
      <c r="P596" s="10"/>
      <c r="Q596" s="10"/>
      <c r="R596" s="10"/>
      <c r="S596" s="10"/>
      <c r="T596" s="10"/>
    </row>
    <row r="597" spans="1:20" ht="12.75" customHeight="1">
      <c r="A597" s="13">
        <v>62</v>
      </c>
      <c r="B597" s="10" t="s">
        <v>192</v>
      </c>
      <c r="C597" s="28" t="s">
        <v>54</v>
      </c>
      <c r="D597" s="41" t="s">
        <v>179</v>
      </c>
      <c r="E597" s="18">
        <v>1</v>
      </c>
      <c r="F597" s="20" t="s">
        <v>55</v>
      </c>
      <c r="G597" s="20" t="s">
        <v>193</v>
      </c>
      <c r="H597" s="21">
        <v>112111752.7173913</v>
      </c>
      <c r="I597" s="21">
        <v>128024811.07622674</v>
      </c>
      <c r="J597" s="21">
        <v>128024811.07622674</v>
      </c>
      <c r="K597" s="22">
        <v>0.44919489765017606</v>
      </c>
      <c r="L597" s="22">
        <v>0.83932890147418127</v>
      </c>
      <c r="M597" s="10"/>
      <c r="N597" s="10"/>
      <c r="O597" s="10"/>
      <c r="P597" s="10"/>
      <c r="Q597" s="10"/>
      <c r="R597" s="10"/>
      <c r="S597" s="10"/>
      <c r="T597" s="10"/>
    </row>
    <row r="598" spans="1:20" ht="12.75" customHeight="1">
      <c r="A598" s="13">
        <v>62</v>
      </c>
      <c r="B598" s="10" t="s">
        <v>192</v>
      </c>
      <c r="C598" s="28" t="s">
        <v>54</v>
      </c>
      <c r="D598" s="41" t="s">
        <v>179</v>
      </c>
      <c r="E598" s="18">
        <v>1</v>
      </c>
      <c r="F598" s="20" t="s">
        <v>122</v>
      </c>
      <c r="G598" s="20" t="s">
        <v>193</v>
      </c>
      <c r="H598" s="21">
        <v>90015545.454545453</v>
      </c>
      <c r="I598" s="21">
        <v>117319062.07191777</v>
      </c>
      <c r="J598" s="21">
        <v>117319062.07191777</v>
      </c>
      <c r="K598" s="22">
        <v>0.41163211753097123</v>
      </c>
      <c r="L598" s="22">
        <v>0.7691421581725657</v>
      </c>
      <c r="M598" s="10"/>
      <c r="N598" s="10"/>
      <c r="O598" s="10"/>
      <c r="P598" s="10"/>
      <c r="Q598" s="10"/>
      <c r="R598" s="10"/>
      <c r="S598" s="10"/>
      <c r="T598" s="10"/>
    </row>
    <row r="599" spans="1:20" ht="12.75" customHeight="1">
      <c r="A599" s="13">
        <v>62</v>
      </c>
      <c r="B599" s="10" t="s">
        <v>192</v>
      </c>
      <c r="C599" s="28" t="s">
        <v>54</v>
      </c>
      <c r="D599" s="41" t="s">
        <v>179</v>
      </c>
      <c r="E599" s="18">
        <v>1</v>
      </c>
      <c r="F599" s="20" t="s">
        <v>55</v>
      </c>
      <c r="G599" s="20" t="s">
        <v>194</v>
      </c>
      <c r="H599" s="21">
        <v>112111752.7173913</v>
      </c>
      <c r="I599" s="21">
        <v>110307261.22628517</v>
      </c>
      <c r="J599" s="21">
        <v>112111752.7173913</v>
      </c>
      <c r="K599" s="22">
        <v>0.3933614653591308</v>
      </c>
      <c r="L599" s="22">
        <v>0.73500310962854065</v>
      </c>
      <c r="M599" s="10"/>
      <c r="N599" s="10"/>
      <c r="O599" s="10"/>
      <c r="P599" s="10"/>
      <c r="Q599" s="10"/>
      <c r="R599" s="10"/>
      <c r="S599" s="10"/>
      <c r="T599" s="10"/>
    </row>
    <row r="600" spans="1:20" ht="12.75" customHeight="1">
      <c r="A600" s="13">
        <v>62</v>
      </c>
      <c r="B600" s="10" t="s">
        <v>192</v>
      </c>
      <c r="C600" s="28" t="s">
        <v>54</v>
      </c>
      <c r="D600" s="41" t="s">
        <v>179</v>
      </c>
      <c r="E600" s="18">
        <v>1</v>
      </c>
      <c r="F600" s="20" t="s">
        <v>122</v>
      </c>
      <c r="G600" s="20" t="s">
        <v>194</v>
      </c>
      <c r="H600" s="21">
        <v>90015545.454545453</v>
      </c>
      <c r="I600" s="21">
        <v>100772825.24912077</v>
      </c>
      <c r="J600" s="21">
        <v>100772825.24912077</v>
      </c>
      <c r="K600" s="22">
        <v>0.35357708043596214</v>
      </c>
      <c r="L600" s="22">
        <v>0.66066525702142076</v>
      </c>
      <c r="M600" s="10"/>
      <c r="N600" s="10"/>
      <c r="O600" s="10"/>
      <c r="P600" s="10"/>
      <c r="Q600" s="10"/>
      <c r="R600" s="10"/>
      <c r="S600" s="10"/>
      <c r="T600" s="10"/>
    </row>
    <row r="601" spans="1:20" ht="12.75" customHeight="1">
      <c r="A601" s="13">
        <v>77</v>
      </c>
      <c r="B601" s="10" t="s">
        <v>218</v>
      </c>
      <c r="C601" s="24" t="s">
        <v>40</v>
      </c>
      <c r="D601" s="26"/>
      <c r="E601" s="20"/>
      <c r="F601" s="20" t="s">
        <v>43</v>
      </c>
      <c r="G601" s="20" t="s">
        <v>51</v>
      </c>
      <c r="H601" s="21">
        <v>38331964.285714284</v>
      </c>
      <c r="I601" s="21">
        <v>55824204.837328769</v>
      </c>
      <c r="J601" s="21">
        <v>55824204.837328769</v>
      </c>
      <c r="K601" s="22">
        <v>0.19586787723026586</v>
      </c>
      <c r="L601" s="22">
        <v>1</v>
      </c>
      <c r="M601" s="10"/>
      <c r="N601" s="10"/>
      <c r="O601" s="10"/>
      <c r="P601" s="10"/>
      <c r="Q601" s="10"/>
      <c r="R601" s="10"/>
      <c r="S601" s="10"/>
      <c r="T601" s="10"/>
    </row>
    <row r="602" spans="1:20" ht="12.75" customHeight="1">
      <c r="A602" s="13">
        <v>77</v>
      </c>
      <c r="B602" s="10" t="s">
        <v>218</v>
      </c>
      <c r="C602" s="24" t="s">
        <v>40</v>
      </c>
      <c r="D602" s="26"/>
      <c r="E602" s="20"/>
      <c r="F602" s="20" t="s">
        <v>33</v>
      </c>
      <c r="G602" s="20" t="s">
        <v>51</v>
      </c>
      <c r="H602" s="21">
        <v>35126018.18181818</v>
      </c>
      <c r="I602" s="21">
        <v>52909534.147350997</v>
      </c>
      <c r="J602" s="21">
        <v>52909534.147350997</v>
      </c>
      <c r="K602" s="22">
        <v>0.18564130324618869</v>
      </c>
      <c r="L602" s="22">
        <v>0.94778840650805329</v>
      </c>
      <c r="M602" s="10"/>
      <c r="N602" s="10"/>
      <c r="O602" s="10"/>
      <c r="P602" s="10"/>
      <c r="Q602" s="10"/>
      <c r="R602" s="10"/>
      <c r="S602" s="10"/>
      <c r="T602" s="10"/>
    </row>
    <row r="603" spans="1:20" ht="12.75" customHeight="1">
      <c r="A603" s="13">
        <v>77</v>
      </c>
      <c r="B603" s="10" t="s">
        <v>218</v>
      </c>
      <c r="C603" s="24" t="s">
        <v>40</v>
      </c>
      <c r="D603" s="26"/>
      <c r="E603" s="20"/>
      <c r="F603" s="20" t="s">
        <v>43</v>
      </c>
      <c r="G603" s="20" t="s">
        <v>45</v>
      </c>
      <c r="H603" s="21">
        <v>38331964.285714284</v>
      </c>
      <c r="I603" s="21">
        <v>35314243.539663464</v>
      </c>
      <c r="J603" s="21">
        <v>38331964.285714284</v>
      </c>
      <c r="K603" s="22">
        <v>0.1344936393915053</v>
      </c>
      <c r="L603" s="22">
        <v>0.68665490887713099</v>
      </c>
      <c r="M603" s="10"/>
      <c r="N603" s="10"/>
      <c r="O603" s="10"/>
      <c r="P603" s="10"/>
      <c r="Q603" s="10"/>
      <c r="R603" s="10"/>
      <c r="S603" s="10"/>
      <c r="T603" s="10"/>
    </row>
    <row r="604" spans="1:20" ht="12.75" customHeight="1">
      <c r="A604" s="13">
        <v>77</v>
      </c>
      <c r="B604" s="10" t="s">
        <v>218</v>
      </c>
      <c r="C604" s="24" t="s">
        <v>40</v>
      </c>
      <c r="D604" s="26"/>
      <c r="E604" s="20"/>
      <c r="F604" s="20" t="s">
        <v>43</v>
      </c>
      <c r="G604" s="20" t="s">
        <v>185</v>
      </c>
      <c r="H604" s="21">
        <v>38331964.285714284</v>
      </c>
      <c r="I604" s="21">
        <v>36766852.941176467</v>
      </c>
      <c r="J604" s="21">
        <v>38331964.285714284</v>
      </c>
      <c r="K604" s="22">
        <v>0.1344936393915053</v>
      </c>
      <c r="L604" s="22">
        <v>0.68665490887713099</v>
      </c>
      <c r="M604" s="10"/>
      <c r="N604" s="10"/>
      <c r="O604" s="10"/>
      <c r="P604" s="10"/>
      <c r="Q604" s="10"/>
      <c r="R604" s="10"/>
      <c r="S604" s="10"/>
      <c r="T604" s="10"/>
    </row>
    <row r="605" spans="1:20" ht="12.75" customHeight="1">
      <c r="A605" s="13">
        <v>77</v>
      </c>
      <c r="B605" s="10" t="s">
        <v>218</v>
      </c>
      <c r="C605" s="24" t="s">
        <v>40</v>
      </c>
      <c r="D605" s="26"/>
      <c r="E605" s="20"/>
      <c r="F605" s="20" t="s">
        <v>33</v>
      </c>
      <c r="G605" s="20" t="s">
        <v>185</v>
      </c>
      <c r="H605" s="21">
        <v>35126018.18181818</v>
      </c>
      <c r="I605" s="21">
        <v>35593966.836734697</v>
      </c>
      <c r="J605" s="21">
        <v>35593966.836734697</v>
      </c>
      <c r="K605" s="22">
        <v>0.12488695086354064</v>
      </c>
      <c r="L605" s="22">
        <v>0.63760812967162173</v>
      </c>
      <c r="M605" s="10"/>
      <c r="N605" s="10"/>
      <c r="O605" s="10"/>
      <c r="P605" s="10"/>
      <c r="Q605" s="10"/>
      <c r="R605" s="10"/>
      <c r="S605" s="10"/>
      <c r="T605" s="10"/>
    </row>
    <row r="606" spans="1:20" ht="12.75" customHeight="1">
      <c r="A606" s="13">
        <v>77</v>
      </c>
      <c r="B606" s="10" t="s">
        <v>218</v>
      </c>
      <c r="C606" s="24" t="s">
        <v>40</v>
      </c>
      <c r="D606" s="26"/>
      <c r="E606" s="20"/>
      <c r="F606" s="20" t="s">
        <v>33</v>
      </c>
      <c r="G606" s="20" t="s">
        <v>45</v>
      </c>
      <c r="H606" s="21">
        <v>35126018.18181818</v>
      </c>
      <c r="I606" s="21">
        <v>34040411.586084902</v>
      </c>
      <c r="J606" s="21">
        <v>35126018.18181818</v>
      </c>
      <c r="K606" s="22">
        <v>0.12324508046057939</v>
      </c>
      <c r="L606" s="22">
        <v>0.62922558922558913</v>
      </c>
      <c r="M606" s="10"/>
      <c r="N606" s="10"/>
      <c r="O606" s="10"/>
      <c r="P606" s="10"/>
      <c r="Q606" s="10"/>
      <c r="R606" s="10"/>
      <c r="S606" s="10"/>
      <c r="T606" s="10"/>
    </row>
    <row r="607" spans="1:20" ht="12.75" customHeight="1">
      <c r="A607" s="13">
        <v>137</v>
      </c>
      <c r="B607" s="10" t="s">
        <v>300</v>
      </c>
      <c r="C607" s="32" t="s">
        <v>84</v>
      </c>
      <c r="D607" s="33"/>
      <c r="E607" s="20">
        <v>1</v>
      </c>
      <c r="F607" s="20" t="s">
        <v>33</v>
      </c>
      <c r="G607" s="20" t="s">
        <v>74</v>
      </c>
      <c r="H607" s="21">
        <v>58493659.090909094</v>
      </c>
      <c r="I607" s="21">
        <v>60949002.135958366</v>
      </c>
      <c r="J607" s="21">
        <v>60949002.135958366</v>
      </c>
      <c r="K607" s="22">
        <v>0.21384902306195294</v>
      </c>
      <c r="L607" s="22">
        <v>1</v>
      </c>
      <c r="M607" s="10"/>
      <c r="N607" s="10"/>
      <c r="O607" s="10"/>
      <c r="P607" s="10"/>
      <c r="Q607" s="10"/>
      <c r="R607" s="10"/>
      <c r="S607" s="10"/>
      <c r="T607" s="10"/>
    </row>
    <row r="608" spans="1:20" ht="12.75" customHeight="1">
      <c r="A608" s="13">
        <v>137</v>
      </c>
      <c r="B608" s="10" t="s">
        <v>300</v>
      </c>
      <c r="C608" s="32" t="s">
        <v>84</v>
      </c>
      <c r="D608" s="33"/>
      <c r="E608" s="20">
        <v>1</v>
      </c>
      <c r="F608" s="20" t="s">
        <v>33</v>
      </c>
      <c r="G608" s="20" t="s">
        <v>115</v>
      </c>
      <c r="H608" s="21">
        <v>58493659.090909094</v>
      </c>
      <c r="I608" s="21">
        <v>59742096.34991841</v>
      </c>
      <c r="J608" s="21">
        <v>59742096.34991841</v>
      </c>
      <c r="K608" s="22">
        <v>0.20961440700217346</v>
      </c>
      <c r="L608" s="22">
        <v>0.98019810425529652</v>
      </c>
      <c r="M608" s="10"/>
      <c r="N608" s="10"/>
      <c r="O608" s="10"/>
      <c r="P608" s="10"/>
      <c r="Q608" s="10"/>
      <c r="R608" s="10"/>
      <c r="S608" s="10"/>
      <c r="T608" s="10"/>
    </row>
    <row r="609" spans="1:20" ht="12.75" customHeight="1">
      <c r="A609" s="13">
        <v>137</v>
      </c>
      <c r="B609" s="10" t="s">
        <v>300</v>
      </c>
      <c r="C609" s="32" t="s">
        <v>84</v>
      </c>
      <c r="D609" s="33"/>
      <c r="E609" s="20">
        <v>1</v>
      </c>
      <c r="F609" s="20" t="s">
        <v>33</v>
      </c>
      <c r="G609" s="20" t="s">
        <v>165</v>
      </c>
      <c r="H609" s="21">
        <v>58493659.090909094</v>
      </c>
      <c r="I609" s="21">
        <v>51408930.916030541</v>
      </c>
      <c r="J609" s="21">
        <v>58493659.090909094</v>
      </c>
      <c r="K609" s="22">
        <v>0.20523407133075849</v>
      </c>
      <c r="L609" s="22">
        <v>0.95971479500891321</v>
      </c>
      <c r="M609" s="10"/>
      <c r="N609" s="10"/>
      <c r="O609" s="10"/>
      <c r="P609" s="10"/>
      <c r="Q609" s="10"/>
      <c r="R609" s="10"/>
      <c r="S609" s="10"/>
      <c r="T609" s="10"/>
    </row>
    <row r="610" spans="1:20" ht="12.75" customHeight="1">
      <c r="A610" s="13">
        <v>137</v>
      </c>
      <c r="B610" s="10" t="s">
        <v>300</v>
      </c>
      <c r="C610" s="32" t="s">
        <v>84</v>
      </c>
      <c r="D610" s="33"/>
      <c r="E610" s="20">
        <v>1</v>
      </c>
      <c r="F610" s="20" t="s">
        <v>87</v>
      </c>
      <c r="G610" s="20" t="s">
        <v>74</v>
      </c>
      <c r="H610" s="21">
        <v>40315178.571428575</v>
      </c>
      <c r="I610" s="21">
        <v>51099899.001109876</v>
      </c>
      <c r="J610" s="21">
        <v>51099899.001109876</v>
      </c>
      <c r="K610" s="22">
        <v>0.17929191778358528</v>
      </c>
      <c r="L610" s="22">
        <v>0.83840419383933162</v>
      </c>
      <c r="M610" s="10"/>
      <c r="N610" s="10"/>
      <c r="O610" s="10"/>
      <c r="P610" s="10"/>
      <c r="Q610" s="10"/>
      <c r="R610" s="10"/>
      <c r="S610" s="10"/>
      <c r="T610" s="10"/>
    </row>
    <row r="611" spans="1:20" ht="12.75" customHeight="1">
      <c r="A611" s="13">
        <v>137</v>
      </c>
      <c r="B611" s="10" t="s">
        <v>300</v>
      </c>
      <c r="C611" s="32" t="s">
        <v>84</v>
      </c>
      <c r="D611" s="33"/>
      <c r="E611" s="20">
        <v>1</v>
      </c>
      <c r="F611" s="20" t="s">
        <v>87</v>
      </c>
      <c r="G611" s="20" t="s">
        <v>115</v>
      </c>
      <c r="H611" s="21">
        <v>40315178.571428575</v>
      </c>
      <c r="I611" s="21">
        <v>48938665.651644349</v>
      </c>
      <c r="J611" s="21">
        <v>48938665.651644349</v>
      </c>
      <c r="K611" s="22">
        <v>0.1717088955158681</v>
      </c>
      <c r="L611" s="22">
        <v>0.80294449353702835</v>
      </c>
      <c r="M611" s="10"/>
      <c r="N611" s="10"/>
      <c r="O611" s="10"/>
      <c r="P611" s="10"/>
      <c r="Q611" s="10"/>
      <c r="R611" s="10"/>
      <c r="S611" s="10"/>
      <c r="T611" s="10"/>
    </row>
    <row r="612" spans="1:20" ht="12.75" customHeight="1">
      <c r="A612" s="13">
        <v>137</v>
      </c>
      <c r="B612" s="10" t="s">
        <v>300</v>
      </c>
      <c r="C612" s="32" t="s">
        <v>84</v>
      </c>
      <c r="D612" s="33"/>
      <c r="E612" s="20">
        <v>1</v>
      </c>
      <c r="F612" s="20" t="s">
        <v>87</v>
      </c>
      <c r="G612" s="20" t="s">
        <v>165</v>
      </c>
      <c r="H612" s="21">
        <v>40315178.571428575</v>
      </c>
      <c r="I612" s="21">
        <v>43765769.277108461</v>
      </c>
      <c r="J612" s="21">
        <v>43765769.277108461</v>
      </c>
      <c r="K612" s="22">
        <v>0.15355898661945031</v>
      </c>
      <c r="L612" s="22">
        <v>0.71807195759301479</v>
      </c>
      <c r="M612" s="10"/>
      <c r="N612" s="10"/>
      <c r="O612" s="10"/>
      <c r="P612" s="10"/>
      <c r="Q612" s="10"/>
      <c r="R612" s="10"/>
      <c r="S612" s="10"/>
      <c r="T612" s="10"/>
    </row>
    <row r="613" spans="1:20" ht="12.75" customHeight="1">
      <c r="A613" s="13">
        <v>57</v>
      </c>
      <c r="B613" s="10" t="s">
        <v>182</v>
      </c>
      <c r="C613" s="41" t="s">
        <v>179</v>
      </c>
      <c r="D613" s="42"/>
      <c r="E613" s="20">
        <v>1</v>
      </c>
      <c r="F613" s="20" t="s">
        <v>183</v>
      </c>
      <c r="G613" s="20" t="s">
        <v>176</v>
      </c>
      <c r="H613" s="21">
        <v>48099218.75</v>
      </c>
      <c r="I613" s="21">
        <v>74772421.875000015</v>
      </c>
      <c r="J613" s="21">
        <v>74772421.875000015</v>
      </c>
      <c r="K613" s="22">
        <v>0.26235063429383454</v>
      </c>
      <c r="L613" s="22">
        <v>1</v>
      </c>
      <c r="M613" s="10"/>
      <c r="N613" s="10"/>
      <c r="O613" s="10"/>
      <c r="P613" s="10"/>
      <c r="Q613" s="10"/>
      <c r="R613" s="10"/>
      <c r="S613" s="10"/>
      <c r="T613" s="10"/>
    </row>
    <row r="614" spans="1:20" ht="12.75" customHeight="1">
      <c r="A614" s="13">
        <v>57</v>
      </c>
      <c r="B614" s="10" t="s">
        <v>182</v>
      </c>
      <c r="C614" s="41" t="s">
        <v>179</v>
      </c>
      <c r="D614" s="42"/>
      <c r="E614" s="20">
        <v>1</v>
      </c>
      <c r="F614" s="20" t="s">
        <v>180</v>
      </c>
      <c r="G614" s="20" t="s">
        <v>176</v>
      </c>
      <c r="H614" s="21">
        <v>43289296.875</v>
      </c>
      <c r="I614" s="21">
        <v>67726803.175403222</v>
      </c>
      <c r="J614" s="21">
        <v>67726803.175403222</v>
      </c>
      <c r="K614" s="22">
        <v>0.23762998878736957</v>
      </c>
      <c r="L614" s="22">
        <v>0.90577249575551755</v>
      </c>
      <c r="M614" s="10"/>
      <c r="N614" s="10"/>
      <c r="O614" s="10"/>
      <c r="P614" s="10"/>
      <c r="Q614" s="10"/>
      <c r="R614" s="10"/>
      <c r="S614" s="10"/>
      <c r="T614" s="10"/>
    </row>
    <row r="615" spans="1:20" ht="12.75" customHeight="1">
      <c r="A615" s="13">
        <v>57</v>
      </c>
      <c r="B615" s="10" t="s">
        <v>182</v>
      </c>
      <c r="C615" s="41" t="s">
        <v>179</v>
      </c>
      <c r="D615" s="42"/>
      <c r="E615" s="20">
        <v>1</v>
      </c>
      <c r="F615" s="20" t="s">
        <v>183</v>
      </c>
      <c r="G615" s="20" t="s">
        <v>181</v>
      </c>
      <c r="H615" s="21">
        <v>48099218.75</v>
      </c>
      <c r="I615" s="21">
        <v>63866377.286585346</v>
      </c>
      <c r="J615" s="21">
        <v>63866377.286585346</v>
      </c>
      <c r="K615" s="22">
        <v>0.22408508606549676</v>
      </c>
      <c r="L615" s="22">
        <v>0.8541434888033087</v>
      </c>
      <c r="M615" s="10"/>
      <c r="N615" s="10"/>
      <c r="O615" s="10"/>
      <c r="P615" s="10"/>
      <c r="Q615" s="10"/>
      <c r="R615" s="10"/>
      <c r="S615" s="10"/>
      <c r="T615" s="10"/>
    </row>
    <row r="616" spans="1:20" ht="12.75" customHeight="1">
      <c r="A616" s="13">
        <v>57</v>
      </c>
      <c r="B616" s="10" t="s">
        <v>182</v>
      </c>
      <c r="C616" s="41" t="s">
        <v>179</v>
      </c>
      <c r="D616" s="42"/>
      <c r="E616" s="20">
        <v>1</v>
      </c>
      <c r="F616" s="20" t="s">
        <v>180</v>
      </c>
      <c r="G616" s="20" t="s">
        <v>181</v>
      </c>
      <c r="H616" s="21">
        <v>43289296.875</v>
      </c>
      <c r="I616" s="21">
        <v>60149338.815789476</v>
      </c>
      <c r="J616" s="21">
        <v>60149338.815789476</v>
      </c>
      <c r="K616" s="22">
        <v>0.21104328032944469</v>
      </c>
      <c r="L616" s="22">
        <v>0.80443213296398874</v>
      </c>
      <c r="M616" s="10"/>
      <c r="N616" s="10"/>
      <c r="O616" s="10"/>
      <c r="P616" s="10"/>
      <c r="Q616" s="10"/>
      <c r="R616" s="10"/>
      <c r="S616" s="10"/>
      <c r="T616" s="10"/>
    </row>
    <row r="617" spans="1:20" ht="12.75" customHeight="1">
      <c r="A617" s="13">
        <v>57</v>
      </c>
      <c r="B617" s="10" t="s">
        <v>182</v>
      </c>
      <c r="C617" s="41" t="s">
        <v>179</v>
      </c>
      <c r="D617" s="42"/>
      <c r="E617" s="20">
        <v>1</v>
      </c>
      <c r="F617" s="20" t="s">
        <v>183</v>
      </c>
      <c r="G617" s="20" t="s">
        <v>172</v>
      </c>
      <c r="H617" s="21">
        <v>48099218.75</v>
      </c>
      <c r="I617" s="21">
        <v>53462494.469026536</v>
      </c>
      <c r="J617" s="21">
        <v>53462494.469026536</v>
      </c>
      <c r="K617" s="22">
        <v>0.18758145026153372</v>
      </c>
      <c r="L617" s="22">
        <v>0.71500284634891031</v>
      </c>
      <c r="M617" s="10"/>
      <c r="N617" s="10"/>
      <c r="O617" s="10"/>
      <c r="P617" s="10"/>
      <c r="Q617" s="10"/>
      <c r="R617" s="10"/>
      <c r="S617" s="10"/>
      <c r="T617" s="10"/>
    </row>
    <row r="618" spans="1:20" ht="12.75" customHeight="1">
      <c r="A618" s="13">
        <v>57</v>
      </c>
      <c r="B618" s="10" t="s">
        <v>182</v>
      </c>
      <c r="C618" s="41" t="s">
        <v>179</v>
      </c>
      <c r="D618" s="42"/>
      <c r="E618" s="20">
        <v>1</v>
      </c>
      <c r="F618" s="20" t="s">
        <v>180</v>
      </c>
      <c r="G618" s="20" t="s">
        <v>172</v>
      </c>
      <c r="H618" s="21">
        <v>43289296.875</v>
      </c>
      <c r="I618" s="21">
        <v>50781675.180288464</v>
      </c>
      <c r="J618" s="21">
        <v>50781675.180288464</v>
      </c>
      <c r="K618" s="22">
        <v>0.17817538017324183</v>
      </c>
      <c r="L618" s="22">
        <v>0.67914979757085014</v>
      </c>
      <c r="M618" s="10"/>
      <c r="N618" s="10"/>
      <c r="O618" s="10"/>
      <c r="P618" s="10"/>
      <c r="Q618" s="10"/>
      <c r="R618" s="10"/>
      <c r="S618" s="10"/>
      <c r="T618" s="10"/>
    </row>
    <row r="619" spans="1:20" ht="12.75" customHeight="1">
      <c r="A619" s="13">
        <v>54</v>
      </c>
      <c r="B619" s="10" t="s">
        <v>175</v>
      </c>
      <c r="C619" s="28" t="s">
        <v>54</v>
      </c>
      <c r="D619" s="29"/>
      <c r="E619" s="20"/>
      <c r="F619" s="20" t="s">
        <v>60</v>
      </c>
      <c r="G619" s="20" t="s">
        <v>176</v>
      </c>
      <c r="H619" s="21">
        <v>32204025</v>
      </c>
      <c r="I619" s="21">
        <v>40678768.421052627</v>
      </c>
      <c r="J619" s="21">
        <v>40678768.421052627</v>
      </c>
      <c r="K619" s="22">
        <v>0.14272776553093505</v>
      </c>
      <c r="L619" s="22">
        <v>1</v>
      </c>
      <c r="M619" s="10"/>
      <c r="N619" s="10"/>
      <c r="O619" s="10"/>
      <c r="P619" s="10"/>
      <c r="Q619" s="10"/>
      <c r="R619" s="10"/>
      <c r="S619" s="10"/>
      <c r="T619" s="10"/>
    </row>
    <row r="620" spans="1:20" ht="12.75" customHeight="1">
      <c r="A620" s="13">
        <v>54</v>
      </c>
      <c r="B620" s="10" t="s">
        <v>175</v>
      </c>
      <c r="C620" s="28" t="s">
        <v>54</v>
      </c>
      <c r="D620" s="29"/>
      <c r="E620" s="20"/>
      <c r="F620" s="20" t="s">
        <v>60</v>
      </c>
      <c r="G620" s="20" t="s">
        <v>56</v>
      </c>
      <c r="H620" s="21">
        <v>32204025</v>
      </c>
      <c r="I620" s="21">
        <v>40327869.062876955</v>
      </c>
      <c r="J620" s="21">
        <v>40327869.062876955</v>
      </c>
      <c r="K620" s="22">
        <v>0.14149658073201835</v>
      </c>
      <c r="L620" s="22">
        <v>0.99137389425010047</v>
      </c>
      <c r="M620" s="10"/>
      <c r="N620" s="10"/>
      <c r="O620" s="10"/>
      <c r="P620" s="10"/>
      <c r="Q620" s="10"/>
      <c r="R620" s="10"/>
      <c r="S620" s="10"/>
      <c r="T620" s="10"/>
    </row>
    <row r="621" spans="1:20" ht="12.75" customHeight="1">
      <c r="A621" s="13">
        <v>54</v>
      </c>
      <c r="B621" s="10" t="s">
        <v>175</v>
      </c>
      <c r="C621" s="28" t="s">
        <v>54</v>
      </c>
      <c r="D621" s="29"/>
      <c r="E621" s="20"/>
      <c r="F621" s="20" t="s">
        <v>144</v>
      </c>
      <c r="G621" s="20" t="s">
        <v>56</v>
      </c>
      <c r="H621" s="21">
        <v>24536400</v>
      </c>
      <c r="I621" s="21">
        <v>32616686.895366624</v>
      </c>
      <c r="J621" s="21">
        <v>32616686.895366624</v>
      </c>
      <c r="K621" s="22">
        <v>0.1144407026145003</v>
      </c>
      <c r="L621" s="22">
        <v>0.80181107150939201</v>
      </c>
      <c r="M621" s="10"/>
      <c r="N621" s="10"/>
      <c r="O621" s="10"/>
      <c r="P621" s="10"/>
      <c r="Q621" s="10"/>
      <c r="R621" s="10"/>
      <c r="S621" s="10"/>
      <c r="T621" s="10"/>
    </row>
    <row r="622" spans="1:20" ht="12.75" customHeight="1">
      <c r="A622" s="13">
        <v>54</v>
      </c>
      <c r="B622" s="10" t="s">
        <v>175</v>
      </c>
      <c r="C622" s="28" t="s">
        <v>54</v>
      </c>
      <c r="D622" s="29"/>
      <c r="E622" s="20"/>
      <c r="F622" s="20" t="s">
        <v>60</v>
      </c>
      <c r="G622" s="20" t="s">
        <v>165</v>
      </c>
      <c r="H622" s="21">
        <v>32204025</v>
      </c>
      <c r="I622" s="21">
        <v>26054236.764705889</v>
      </c>
      <c r="J622" s="21">
        <v>32204025</v>
      </c>
      <c r="K622" s="22">
        <v>0.11299281437865694</v>
      </c>
      <c r="L622" s="22">
        <v>0.79166666666666674</v>
      </c>
      <c r="M622" s="10"/>
      <c r="N622" s="10"/>
      <c r="O622" s="10"/>
      <c r="P622" s="10"/>
      <c r="Q622" s="10"/>
      <c r="R622" s="10"/>
      <c r="S622" s="10"/>
      <c r="T622" s="10"/>
    </row>
    <row r="623" spans="1:20" ht="12.75" customHeight="1">
      <c r="A623" s="13">
        <v>54</v>
      </c>
      <c r="B623" s="10" t="s">
        <v>175</v>
      </c>
      <c r="C623" s="28" t="s">
        <v>54</v>
      </c>
      <c r="D623" s="29"/>
      <c r="E623" s="20"/>
      <c r="F623" s="20" t="s">
        <v>144</v>
      </c>
      <c r="G623" s="20" t="s">
        <v>176</v>
      </c>
      <c r="H623" s="21">
        <v>24536400</v>
      </c>
      <c r="I623" s="21">
        <v>31101147.431506846</v>
      </c>
      <c r="J623" s="21">
        <v>31101147.431506846</v>
      </c>
      <c r="K623" s="22">
        <v>0.109123197447881</v>
      </c>
      <c r="L623" s="22">
        <v>0.76455479452054798</v>
      </c>
      <c r="M623" s="10"/>
      <c r="N623" s="10"/>
      <c r="O623" s="10"/>
      <c r="P623" s="10"/>
      <c r="Q623" s="10"/>
      <c r="R623" s="10"/>
      <c r="S623" s="10"/>
      <c r="T623" s="10"/>
    </row>
    <row r="624" spans="1:20" ht="12.75" customHeight="1">
      <c r="A624" s="13">
        <v>54</v>
      </c>
      <c r="B624" s="10" t="s">
        <v>175</v>
      </c>
      <c r="C624" s="28" t="s">
        <v>54</v>
      </c>
      <c r="D624" s="29"/>
      <c r="E624" s="20"/>
      <c r="F624" s="20" t="s">
        <v>144</v>
      </c>
      <c r="G624" s="20" t="s">
        <v>165</v>
      </c>
      <c r="H624" s="21">
        <v>24536400</v>
      </c>
      <c r="I624" s="21">
        <v>23760124.317617878</v>
      </c>
      <c r="J624" s="21">
        <v>24536400</v>
      </c>
      <c r="K624" s="22">
        <v>8.6089763336119576E-2</v>
      </c>
      <c r="L624" s="22">
        <v>0.60317460317460325</v>
      </c>
      <c r="M624" s="10"/>
      <c r="N624" s="10"/>
      <c r="O624" s="10"/>
      <c r="P624" s="10"/>
      <c r="Q624" s="10"/>
      <c r="R624" s="10"/>
      <c r="S624" s="10"/>
      <c r="T624" s="10"/>
    </row>
    <row r="625" spans="1:20" ht="12.75" customHeight="1">
      <c r="A625" s="13">
        <v>26</v>
      </c>
      <c r="B625" s="10" t="s">
        <v>116</v>
      </c>
      <c r="C625" s="35" t="s">
        <v>111</v>
      </c>
      <c r="D625" s="36"/>
      <c r="E625" s="20">
        <v>1</v>
      </c>
      <c r="F625" s="20" t="s">
        <v>117</v>
      </c>
      <c r="G625" s="20" t="s">
        <v>113</v>
      </c>
      <c r="H625" s="21">
        <v>61315312.5</v>
      </c>
      <c r="I625" s="21">
        <v>88541141.557835832</v>
      </c>
      <c r="J625" s="21">
        <v>88541141.557835832</v>
      </c>
      <c r="K625" s="22">
        <v>0.31066032189823889</v>
      </c>
      <c r="L625" s="22">
        <v>1</v>
      </c>
      <c r="M625" s="10"/>
      <c r="N625" s="10"/>
      <c r="O625" s="10"/>
      <c r="P625" s="10"/>
      <c r="Q625" s="10"/>
      <c r="R625" s="10"/>
      <c r="S625" s="10"/>
      <c r="T625" s="10"/>
    </row>
    <row r="626" spans="1:20" ht="12.75" customHeight="1">
      <c r="A626" s="13">
        <v>26</v>
      </c>
      <c r="B626" s="10" t="s">
        <v>116</v>
      </c>
      <c r="C626" s="35" t="s">
        <v>111</v>
      </c>
      <c r="D626" s="36"/>
      <c r="E626" s="20">
        <v>1</v>
      </c>
      <c r="F626" s="20" t="s">
        <v>112</v>
      </c>
      <c r="G626" s="20" t="s">
        <v>113</v>
      </c>
      <c r="H626" s="21">
        <v>51096093.75</v>
      </c>
      <c r="I626" s="21">
        <v>84878635.072314069</v>
      </c>
      <c r="J626" s="21">
        <v>84878635.072314069</v>
      </c>
      <c r="K626" s="22">
        <v>0.29780985008674365</v>
      </c>
      <c r="L626" s="22">
        <v>0.95863497554829491</v>
      </c>
      <c r="M626" s="10"/>
      <c r="N626" s="10"/>
      <c r="O626" s="10"/>
      <c r="P626" s="10"/>
      <c r="Q626" s="10"/>
      <c r="R626" s="10"/>
      <c r="S626" s="10"/>
      <c r="T626" s="10"/>
    </row>
    <row r="627" spans="1:20" ht="12.75" customHeight="1">
      <c r="A627" s="13">
        <v>26</v>
      </c>
      <c r="B627" s="10" t="s">
        <v>116</v>
      </c>
      <c r="C627" s="35" t="s">
        <v>111</v>
      </c>
      <c r="D627" s="36"/>
      <c r="E627" s="20">
        <v>1</v>
      </c>
      <c r="F627" s="20" t="s">
        <v>117</v>
      </c>
      <c r="G627" s="20" t="s">
        <v>118</v>
      </c>
      <c r="H627" s="21">
        <v>61315312.5</v>
      </c>
      <c r="I627" s="21">
        <v>81028982.712765962</v>
      </c>
      <c r="J627" s="21">
        <v>81028982.712765962</v>
      </c>
      <c r="K627" s="22">
        <v>0.28430274796255955</v>
      </c>
      <c r="L627" s="22">
        <v>0.91515629104281582</v>
      </c>
      <c r="M627" s="10"/>
      <c r="N627" s="10"/>
      <c r="O627" s="10"/>
      <c r="P627" s="10"/>
      <c r="Q627" s="10"/>
      <c r="R627" s="10"/>
      <c r="S627" s="10"/>
      <c r="T627" s="10"/>
    </row>
    <row r="628" spans="1:20" ht="12.75" customHeight="1">
      <c r="A628" s="13">
        <v>26</v>
      </c>
      <c r="B628" s="10" t="s">
        <v>116</v>
      </c>
      <c r="C628" s="35" t="s">
        <v>111</v>
      </c>
      <c r="D628" s="36"/>
      <c r="E628" s="20">
        <v>1</v>
      </c>
      <c r="F628" s="20" t="s">
        <v>112</v>
      </c>
      <c r="G628" s="20" t="s">
        <v>118</v>
      </c>
      <c r="H628" s="21">
        <v>51096093.75</v>
      </c>
      <c r="I628" s="21">
        <v>77508843.749999955</v>
      </c>
      <c r="J628" s="21">
        <v>77508843.749999955</v>
      </c>
      <c r="K628" s="22">
        <v>0.2719517946762266</v>
      </c>
      <c r="L628" s="22">
        <v>0.87539919167826086</v>
      </c>
      <c r="M628" s="10"/>
      <c r="N628" s="10"/>
      <c r="O628" s="10"/>
      <c r="P628" s="10"/>
      <c r="Q628" s="10"/>
      <c r="R628" s="10"/>
      <c r="S628" s="10"/>
      <c r="T628" s="10"/>
    </row>
    <row r="629" spans="1:20" ht="12.75" customHeight="1">
      <c r="A629" s="13">
        <v>26</v>
      </c>
      <c r="B629" s="10" t="s">
        <v>116</v>
      </c>
      <c r="C629" s="35" t="s">
        <v>111</v>
      </c>
      <c r="D629" s="36"/>
      <c r="E629" s="20">
        <v>1</v>
      </c>
      <c r="F629" s="20" t="s">
        <v>117</v>
      </c>
      <c r="G629" s="20" t="s">
        <v>119</v>
      </c>
      <c r="H629" s="21">
        <v>61315312.5</v>
      </c>
      <c r="I629" s="21">
        <v>76345249.825905278</v>
      </c>
      <c r="J629" s="21">
        <v>76345249.825905278</v>
      </c>
      <c r="K629" s="22">
        <v>0.26786914499882253</v>
      </c>
      <c r="L629" s="22">
        <v>0.86225734706657142</v>
      </c>
      <c r="M629" s="10"/>
      <c r="N629" s="10"/>
      <c r="O629" s="10"/>
      <c r="P629" s="10"/>
      <c r="Q629" s="10"/>
      <c r="R629" s="10"/>
      <c r="S629" s="10"/>
      <c r="T629" s="10"/>
    </row>
    <row r="630" spans="1:20" ht="12.75" customHeight="1">
      <c r="A630" s="13">
        <v>26</v>
      </c>
      <c r="B630" s="10" t="s">
        <v>116</v>
      </c>
      <c r="C630" s="35" t="s">
        <v>111</v>
      </c>
      <c r="D630" s="36"/>
      <c r="E630" s="20">
        <v>1</v>
      </c>
      <c r="F630" s="20" t="s">
        <v>112</v>
      </c>
      <c r="G630" s="20" t="s">
        <v>119</v>
      </c>
      <c r="H630" s="21">
        <v>51096093.75</v>
      </c>
      <c r="I630" s="21">
        <v>71659920.437116519</v>
      </c>
      <c r="J630" s="21">
        <v>71659920.437116519</v>
      </c>
      <c r="K630" s="22">
        <v>0.25142994046056144</v>
      </c>
      <c r="L630" s="22">
        <v>0.80934037190279107</v>
      </c>
      <c r="M630" s="10"/>
      <c r="N630" s="10"/>
      <c r="O630" s="10"/>
      <c r="P630" s="10"/>
      <c r="Q630" s="10"/>
      <c r="R630" s="10"/>
      <c r="S630" s="10"/>
      <c r="T630" s="10"/>
    </row>
    <row r="631" spans="1:20" ht="12.75" customHeight="1">
      <c r="A631" s="13">
        <v>78</v>
      </c>
      <c r="B631" s="10" t="s">
        <v>219</v>
      </c>
      <c r="C631" s="24" t="s">
        <v>40</v>
      </c>
      <c r="D631" s="26"/>
      <c r="E631" s="20">
        <v>1</v>
      </c>
      <c r="F631" s="20" t="s">
        <v>43</v>
      </c>
      <c r="G631" s="20" t="s">
        <v>51</v>
      </c>
      <c r="H631" s="21">
        <v>68659226.190476194</v>
      </c>
      <c r="I631" s="21">
        <v>99990876.498287663</v>
      </c>
      <c r="J631" s="21">
        <v>99990876.498287663</v>
      </c>
      <c r="K631" s="22">
        <v>0.3508334920163001</v>
      </c>
      <c r="L631" s="22">
        <v>1</v>
      </c>
      <c r="M631" s="10"/>
      <c r="N631" s="10"/>
      <c r="O631" s="10"/>
      <c r="P631" s="10"/>
      <c r="Q631" s="10"/>
      <c r="R631" s="10"/>
      <c r="S631" s="10"/>
      <c r="T631" s="10"/>
    </row>
    <row r="632" spans="1:20" ht="12.75" customHeight="1">
      <c r="A632" s="13">
        <v>78</v>
      </c>
      <c r="B632" s="10" t="s">
        <v>219</v>
      </c>
      <c r="C632" s="24" t="s">
        <v>40</v>
      </c>
      <c r="D632" s="26"/>
      <c r="E632" s="20">
        <v>1</v>
      </c>
      <c r="F632" s="20" t="s">
        <v>43</v>
      </c>
      <c r="G632" s="20" t="s">
        <v>151</v>
      </c>
      <c r="H632" s="21">
        <v>68659226.190476194</v>
      </c>
      <c r="I632" s="21">
        <v>91753693.181818187</v>
      </c>
      <c r="J632" s="21">
        <v>91753693.181818187</v>
      </c>
      <c r="K632" s="22">
        <v>0.32193205732045677</v>
      </c>
      <c r="L632" s="22">
        <v>0.91762065095398437</v>
      </c>
      <c r="M632" s="10"/>
      <c r="N632" s="10"/>
      <c r="O632" s="10"/>
      <c r="P632" s="10"/>
      <c r="Q632" s="10"/>
      <c r="R632" s="10"/>
      <c r="S632" s="10"/>
      <c r="T632" s="10"/>
    </row>
    <row r="633" spans="1:20" ht="12.75" customHeight="1">
      <c r="A633" s="13">
        <v>78</v>
      </c>
      <c r="B633" s="10" t="s">
        <v>219</v>
      </c>
      <c r="C633" s="24" t="s">
        <v>40</v>
      </c>
      <c r="D633" s="26"/>
      <c r="E633" s="20">
        <v>1</v>
      </c>
      <c r="F633" s="20" t="s">
        <v>183</v>
      </c>
      <c r="G633" s="20" t="s">
        <v>51</v>
      </c>
      <c r="H633" s="21">
        <v>48061458.333333336</v>
      </c>
      <c r="I633" s="21">
        <v>89427331.822519109</v>
      </c>
      <c r="J633" s="21">
        <v>89427331.822519109</v>
      </c>
      <c r="K633" s="22">
        <v>0.31376965783005267</v>
      </c>
      <c r="L633" s="22">
        <v>0.89435491471114914</v>
      </c>
      <c r="M633" s="10"/>
      <c r="N633" s="10"/>
      <c r="O633" s="10"/>
      <c r="P633" s="10"/>
      <c r="Q633" s="10"/>
      <c r="R633" s="10"/>
      <c r="S633" s="10"/>
      <c r="T633" s="10"/>
    </row>
    <row r="634" spans="1:20" ht="12.75" customHeight="1">
      <c r="A634" s="13">
        <v>78</v>
      </c>
      <c r="B634" s="10" t="s">
        <v>219</v>
      </c>
      <c r="C634" s="24" t="s">
        <v>40</v>
      </c>
      <c r="D634" s="26"/>
      <c r="E634" s="20">
        <v>1</v>
      </c>
      <c r="F634" s="20" t="s">
        <v>43</v>
      </c>
      <c r="G634" s="20" t="s">
        <v>102</v>
      </c>
      <c r="H634" s="21">
        <v>68659226.190476194</v>
      </c>
      <c r="I634" s="21">
        <v>81911006.91915518</v>
      </c>
      <c r="J634" s="21">
        <v>81911006.91915518</v>
      </c>
      <c r="K634" s="22">
        <v>0.28739746663297477</v>
      </c>
      <c r="L634" s="22">
        <v>0.81918480753149414</v>
      </c>
      <c r="M634" s="10"/>
      <c r="N634" s="10"/>
      <c r="O634" s="10"/>
      <c r="P634" s="10"/>
      <c r="Q634" s="10"/>
      <c r="R634" s="10"/>
      <c r="S634" s="10"/>
      <c r="T634" s="10"/>
    </row>
    <row r="635" spans="1:20" ht="12.75" customHeight="1">
      <c r="A635" s="13">
        <v>78</v>
      </c>
      <c r="B635" s="10" t="s">
        <v>219</v>
      </c>
      <c r="C635" s="24" t="s">
        <v>40</v>
      </c>
      <c r="D635" s="26"/>
      <c r="E635" s="20">
        <v>1</v>
      </c>
      <c r="F635" s="20" t="s">
        <v>183</v>
      </c>
      <c r="G635" s="20" t="s">
        <v>151</v>
      </c>
      <c r="H635" s="21">
        <v>48061458.333333336</v>
      </c>
      <c r="I635" s="21">
        <v>79977270.507812515</v>
      </c>
      <c r="J635" s="21">
        <v>79977270.507812515</v>
      </c>
      <c r="K635" s="22">
        <v>0.28061265264204999</v>
      </c>
      <c r="L635" s="22">
        <v>0.79984567901234593</v>
      </c>
      <c r="M635" s="10"/>
      <c r="N635" s="10"/>
      <c r="O635" s="10"/>
      <c r="P635" s="10"/>
      <c r="Q635" s="10"/>
      <c r="R635" s="10"/>
      <c r="S635" s="10"/>
      <c r="T635" s="10"/>
    </row>
    <row r="636" spans="1:20" ht="12.75" customHeight="1">
      <c r="A636" s="13">
        <v>78</v>
      </c>
      <c r="B636" s="10" t="s">
        <v>219</v>
      </c>
      <c r="C636" s="24" t="s">
        <v>40</v>
      </c>
      <c r="D636" s="26"/>
      <c r="E636" s="20">
        <v>1</v>
      </c>
      <c r="F636" s="20" t="s">
        <v>183</v>
      </c>
      <c r="G636" s="20" t="s">
        <v>102</v>
      </c>
      <c r="H636" s="21">
        <v>48061458.333333336</v>
      </c>
      <c r="I636" s="21">
        <v>73911027.09288989</v>
      </c>
      <c r="J636" s="21">
        <v>73911027.09288989</v>
      </c>
      <c r="K636" s="22">
        <v>0.25932829715673089</v>
      </c>
      <c r="L636" s="22">
        <v>0.73917770981991149</v>
      </c>
      <c r="M636" s="10"/>
      <c r="N636" s="10"/>
      <c r="O636" s="10"/>
      <c r="P636" s="10"/>
      <c r="Q636" s="10"/>
      <c r="R636" s="10"/>
      <c r="S636" s="10"/>
      <c r="T636" s="10"/>
    </row>
    <row r="637" spans="1:20" ht="12.75" customHeight="1">
      <c r="A637" s="13">
        <v>20</v>
      </c>
      <c r="B637" s="10" t="s">
        <v>96</v>
      </c>
      <c r="C637" s="32" t="s">
        <v>84</v>
      </c>
      <c r="D637" s="33"/>
      <c r="E637" s="20">
        <v>1</v>
      </c>
      <c r="F637" s="20" t="s">
        <v>62</v>
      </c>
      <c r="G637" s="20" t="s">
        <v>97</v>
      </c>
      <c r="H637" s="21">
        <v>39847500</v>
      </c>
      <c r="I637" s="21">
        <v>64752187.5</v>
      </c>
      <c r="J637" s="21">
        <v>64752187.5</v>
      </c>
      <c r="K637" s="22">
        <v>0.22719308852851436</v>
      </c>
      <c r="L637" s="22">
        <v>1</v>
      </c>
      <c r="M637" s="10"/>
      <c r="N637" s="10"/>
      <c r="O637" s="10"/>
      <c r="P637" s="10"/>
      <c r="Q637" s="10"/>
      <c r="R637" s="10"/>
      <c r="S637" s="10"/>
      <c r="T637" s="10"/>
    </row>
    <row r="638" spans="1:20" ht="12.75" customHeight="1">
      <c r="A638" s="13">
        <v>20</v>
      </c>
      <c r="B638" s="10" t="s">
        <v>96</v>
      </c>
      <c r="C638" s="32" t="s">
        <v>84</v>
      </c>
      <c r="D638" s="33"/>
      <c r="E638" s="20">
        <v>1</v>
      </c>
      <c r="F638" s="20" t="s">
        <v>62</v>
      </c>
      <c r="G638" s="20" t="s">
        <v>94</v>
      </c>
      <c r="H638" s="21">
        <v>39847500</v>
      </c>
      <c r="I638" s="21">
        <v>54482329.85276442</v>
      </c>
      <c r="J638" s="21">
        <v>54482329.85276442</v>
      </c>
      <c r="K638" s="22">
        <v>0.19115970081286951</v>
      </c>
      <c r="L638" s="22">
        <v>0.84139751808021035</v>
      </c>
      <c r="M638" s="10"/>
      <c r="N638" s="10"/>
      <c r="O638" s="10"/>
      <c r="P638" s="10"/>
      <c r="Q638" s="10"/>
      <c r="R638" s="10"/>
      <c r="S638" s="10"/>
      <c r="T638" s="10"/>
    </row>
    <row r="639" spans="1:20" ht="12.75" customHeight="1">
      <c r="A639" s="13">
        <v>20</v>
      </c>
      <c r="B639" s="10" t="s">
        <v>96</v>
      </c>
      <c r="C639" s="32" t="s">
        <v>84</v>
      </c>
      <c r="D639" s="33"/>
      <c r="E639" s="20">
        <v>1</v>
      </c>
      <c r="F639" s="20" t="s">
        <v>87</v>
      </c>
      <c r="G639" s="20" t="s">
        <v>97</v>
      </c>
      <c r="H639" s="21">
        <v>31208881.578947369</v>
      </c>
      <c r="I639" s="21">
        <v>52098786.461402483</v>
      </c>
      <c r="J639" s="21">
        <v>52098786.461402483</v>
      </c>
      <c r="K639" s="22">
        <v>0.18279666929790719</v>
      </c>
      <c r="L639" s="22">
        <v>0.80458728072163554</v>
      </c>
      <c r="M639" s="10"/>
      <c r="N639" s="10"/>
      <c r="O639" s="10"/>
      <c r="P639" s="10"/>
      <c r="Q639" s="10"/>
      <c r="R639" s="10"/>
      <c r="S639" s="10"/>
      <c r="T639" s="10"/>
    </row>
    <row r="640" spans="1:20" ht="12.75" customHeight="1">
      <c r="A640" s="13">
        <v>20</v>
      </c>
      <c r="B640" s="10" t="s">
        <v>96</v>
      </c>
      <c r="C640" s="32" t="s">
        <v>84</v>
      </c>
      <c r="D640" s="33"/>
      <c r="E640" s="20">
        <v>1</v>
      </c>
      <c r="F640" s="20" t="s">
        <v>87</v>
      </c>
      <c r="G640" s="20" t="s">
        <v>94</v>
      </c>
      <c r="H640" s="21">
        <v>31208881.578947369</v>
      </c>
      <c r="I640" s="21">
        <v>45689233.472644374</v>
      </c>
      <c r="J640" s="21">
        <v>45689233.472644374</v>
      </c>
      <c r="K640" s="22">
        <v>0.1603077589486912</v>
      </c>
      <c r="L640" s="22">
        <v>0.70560138949196693</v>
      </c>
      <c r="M640" s="10"/>
      <c r="N640" s="10"/>
      <c r="O640" s="10"/>
      <c r="P640" s="10"/>
      <c r="Q640" s="10"/>
      <c r="R640" s="10"/>
      <c r="S640" s="10"/>
      <c r="T640" s="10"/>
    </row>
    <row r="641" spans="1:20" ht="12.75" customHeight="1">
      <c r="A641" s="13">
        <v>20</v>
      </c>
      <c r="B641" s="10" t="s">
        <v>96</v>
      </c>
      <c r="C641" s="32" t="s">
        <v>84</v>
      </c>
      <c r="D641" s="33"/>
      <c r="E641" s="20">
        <v>1</v>
      </c>
      <c r="F641" s="20" t="s">
        <v>62</v>
      </c>
      <c r="G641" s="20" t="s">
        <v>95</v>
      </c>
      <c r="H641" s="21">
        <v>39847500</v>
      </c>
      <c r="I641" s="21">
        <v>40722726.028896682</v>
      </c>
      <c r="J641" s="21">
        <v>40722726.028896682</v>
      </c>
      <c r="K641" s="22">
        <v>0.14288199761290782</v>
      </c>
      <c r="L641" s="22">
        <v>0.62890116305177612</v>
      </c>
      <c r="M641" s="10"/>
      <c r="N641" s="10"/>
      <c r="O641" s="10"/>
      <c r="P641" s="10"/>
      <c r="Q641" s="10"/>
      <c r="R641" s="10"/>
      <c r="S641" s="10"/>
      <c r="T641" s="10"/>
    </row>
    <row r="642" spans="1:20" ht="12.75" customHeight="1">
      <c r="A642" s="13">
        <v>20</v>
      </c>
      <c r="B642" s="10" t="s">
        <v>96</v>
      </c>
      <c r="C642" s="32" t="s">
        <v>84</v>
      </c>
      <c r="D642" s="33"/>
      <c r="E642" s="20">
        <v>1</v>
      </c>
      <c r="F642" s="20" t="s">
        <v>87</v>
      </c>
      <c r="G642" s="20" t="s">
        <v>95</v>
      </c>
      <c r="H642" s="21">
        <v>31208881.578947369</v>
      </c>
      <c r="I642" s="21">
        <v>37261573.156225227</v>
      </c>
      <c r="J642" s="21">
        <v>37261573.156225227</v>
      </c>
      <c r="K642" s="22">
        <v>0.13073800616842471</v>
      </c>
      <c r="L642" s="22">
        <v>0.57544887045283566</v>
      </c>
      <c r="M642" s="10"/>
      <c r="N642" s="10"/>
      <c r="O642" s="10"/>
      <c r="P642" s="10"/>
      <c r="Q642" s="10"/>
      <c r="R642" s="10"/>
      <c r="S642" s="10"/>
      <c r="T642" s="10"/>
    </row>
    <row r="643" spans="1:20" ht="12.75" customHeight="1">
      <c r="A643" s="13">
        <v>19</v>
      </c>
      <c r="B643" s="10" t="s">
        <v>92</v>
      </c>
      <c r="C643" s="32" t="s">
        <v>84</v>
      </c>
      <c r="D643" s="33"/>
      <c r="E643" s="20"/>
      <c r="F643" s="20" t="s">
        <v>33</v>
      </c>
      <c r="G643" s="20" t="s">
        <v>93</v>
      </c>
      <c r="H643" s="21">
        <v>11052613.636363637</v>
      </c>
      <c r="I643" s="21">
        <v>14494161.650141641</v>
      </c>
      <c r="J643" s="21">
        <v>14494161.650141641</v>
      </c>
      <c r="K643" s="22">
        <v>5.0855013213680661E-2</v>
      </c>
      <c r="L643" s="22">
        <v>1</v>
      </c>
      <c r="M643" s="10"/>
      <c r="N643" s="10"/>
      <c r="O643" s="10"/>
      <c r="P643" s="10"/>
      <c r="Q643" s="10"/>
      <c r="R643" s="10"/>
      <c r="S643" s="10"/>
      <c r="T643" s="10"/>
    </row>
    <row r="644" spans="1:20" ht="12.75" customHeight="1">
      <c r="A644" s="13">
        <v>19</v>
      </c>
      <c r="B644" s="10" t="s">
        <v>92</v>
      </c>
      <c r="C644" s="32" t="s">
        <v>84</v>
      </c>
      <c r="D644" s="33"/>
      <c r="E644" s="20"/>
      <c r="F644" s="20" t="s">
        <v>33</v>
      </c>
      <c r="G644" s="20" t="s">
        <v>94</v>
      </c>
      <c r="H644" s="21">
        <v>11052613.636363637</v>
      </c>
      <c r="I644" s="21">
        <v>13345195.107984282</v>
      </c>
      <c r="J644" s="21">
        <v>13345195.107984282</v>
      </c>
      <c r="K644" s="22">
        <v>4.6823685973521281E-2</v>
      </c>
      <c r="L644" s="22">
        <v>0.92072901007378161</v>
      </c>
      <c r="M644" s="10"/>
      <c r="N644" s="10"/>
      <c r="O644" s="10"/>
      <c r="P644" s="10"/>
      <c r="Q644" s="10"/>
      <c r="R644" s="10"/>
      <c r="S644" s="10"/>
      <c r="T644" s="10"/>
    </row>
    <row r="645" spans="1:20" ht="12.75" customHeight="1">
      <c r="A645" s="13">
        <v>19</v>
      </c>
      <c r="B645" s="10" t="s">
        <v>92</v>
      </c>
      <c r="C645" s="32" t="s">
        <v>84</v>
      </c>
      <c r="D645" s="33"/>
      <c r="E645" s="20"/>
      <c r="F645" s="20" t="s">
        <v>87</v>
      </c>
      <c r="G645" s="20" t="s">
        <v>93</v>
      </c>
      <c r="H645" s="21">
        <v>7617716.1654135343</v>
      </c>
      <c r="I645" s="21">
        <v>11793604.787608547</v>
      </c>
      <c r="J645" s="21">
        <v>11793604.787608547</v>
      </c>
      <c r="K645" s="22">
        <v>4.1379690787766196E-2</v>
      </c>
      <c r="L645" s="22">
        <v>0.8136796782236313</v>
      </c>
      <c r="M645" s="10"/>
      <c r="N645" s="10"/>
      <c r="O645" s="10"/>
      <c r="P645" s="10"/>
      <c r="Q645" s="10"/>
      <c r="R645" s="10"/>
      <c r="S645" s="10"/>
      <c r="T645" s="10"/>
    </row>
    <row r="646" spans="1:20" ht="12.75" customHeight="1">
      <c r="A646" s="13">
        <v>19</v>
      </c>
      <c r="B646" s="10" t="s">
        <v>92</v>
      </c>
      <c r="C646" s="32" t="s">
        <v>84</v>
      </c>
      <c r="D646" s="33"/>
      <c r="E646" s="20"/>
      <c r="F646" s="20" t="s">
        <v>87</v>
      </c>
      <c r="G646" s="20" t="s">
        <v>94</v>
      </c>
      <c r="H646" s="21">
        <v>7617716.1654135343</v>
      </c>
      <c r="I646" s="21">
        <v>11152197.541250544</v>
      </c>
      <c r="J646" s="21">
        <v>11152197.541250544</v>
      </c>
      <c r="K646" s="22">
        <v>3.9129214025036836E-2</v>
      </c>
      <c r="L646" s="22">
        <v>0.76942687755531969</v>
      </c>
      <c r="M646" s="10"/>
      <c r="N646" s="10"/>
      <c r="O646" s="10"/>
      <c r="P646" s="10"/>
      <c r="Q646" s="10"/>
      <c r="R646" s="10"/>
      <c r="S646" s="10"/>
      <c r="T646" s="10"/>
    </row>
    <row r="647" spans="1:20" ht="12.75" customHeight="1">
      <c r="A647" s="13">
        <v>19</v>
      </c>
      <c r="B647" s="10" t="s">
        <v>92</v>
      </c>
      <c r="C647" s="32" t="s">
        <v>84</v>
      </c>
      <c r="D647" s="33"/>
      <c r="E647" s="20"/>
      <c r="F647" s="20" t="s">
        <v>33</v>
      </c>
      <c r="G647" s="20" t="s">
        <v>95</v>
      </c>
      <c r="H647" s="21">
        <v>11052613.636363637</v>
      </c>
      <c r="I647" s="21">
        <v>10421649.655355254</v>
      </c>
      <c r="J647" s="21">
        <v>11052613.636363637</v>
      </c>
      <c r="K647" s="22">
        <v>3.8779808456012838E-2</v>
      </c>
      <c r="L647" s="22">
        <v>0.76255625562556262</v>
      </c>
      <c r="M647" s="10"/>
      <c r="N647" s="10"/>
      <c r="O647" s="10"/>
      <c r="P647" s="10"/>
      <c r="Q647" s="10"/>
      <c r="R647" s="10"/>
      <c r="S647" s="10"/>
      <c r="T647" s="10"/>
    </row>
    <row r="648" spans="1:20" ht="12.75" customHeight="1">
      <c r="A648" s="13">
        <v>19</v>
      </c>
      <c r="B648" s="10" t="s">
        <v>92</v>
      </c>
      <c r="C648" s="32" t="s">
        <v>84</v>
      </c>
      <c r="D648" s="33"/>
      <c r="E648" s="20"/>
      <c r="F648" s="20" t="s">
        <v>87</v>
      </c>
      <c r="G648" s="20" t="s">
        <v>95</v>
      </c>
      <c r="H648" s="21">
        <v>7617716.1654135343</v>
      </c>
      <c r="I648" s="21">
        <v>9095106.0666138008</v>
      </c>
      <c r="J648" s="21">
        <v>9095106.0666138008</v>
      </c>
      <c r="K648" s="22">
        <v>3.1911589670517576E-2</v>
      </c>
      <c r="L648" s="22">
        <v>0.62750135441775767</v>
      </c>
      <c r="M648" s="10"/>
      <c r="N648" s="10"/>
      <c r="O648" s="10"/>
      <c r="P648" s="10"/>
      <c r="Q648" s="10"/>
      <c r="R648" s="10"/>
      <c r="S648" s="10"/>
      <c r="T648" s="10"/>
    </row>
    <row r="649" spans="1:20" ht="12.75" customHeight="1">
      <c r="A649" s="13">
        <v>112</v>
      </c>
      <c r="B649" s="10" t="s">
        <v>271</v>
      </c>
      <c r="C649" s="37" t="s">
        <v>121</v>
      </c>
      <c r="D649" s="45" t="s">
        <v>213</v>
      </c>
      <c r="E649" s="18">
        <v>1</v>
      </c>
      <c r="F649" s="20" t="s">
        <v>238</v>
      </c>
      <c r="G649" s="20" t="s">
        <v>133</v>
      </c>
      <c r="H649" s="21">
        <v>98984375</v>
      </c>
      <c r="I649" s="21">
        <v>137279969.2622951</v>
      </c>
      <c r="J649" s="21">
        <v>137279969.2622951</v>
      </c>
      <c r="K649" s="22">
        <v>0.48166805499505855</v>
      </c>
      <c r="L649" s="22">
        <v>1</v>
      </c>
      <c r="M649" s="10"/>
      <c r="N649" s="10"/>
      <c r="O649" s="10"/>
      <c r="P649" s="10"/>
      <c r="Q649" s="10"/>
      <c r="R649" s="10"/>
      <c r="S649" s="10"/>
      <c r="T649" s="10"/>
    </row>
    <row r="650" spans="1:20" ht="12.75" customHeight="1">
      <c r="A650" s="13">
        <v>112</v>
      </c>
      <c r="B650" s="10" t="s">
        <v>271</v>
      </c>
      <c r="C650" s="37" t="s">
        <v>121</v>
      </c>
      <c r="D650" s="45" t="s">
        <v>213</v>
      </c>
      <c r="E650" s="18">
        <v>1</v>
      </c>
      <c r="F650" s="20" t="s">
        <v>238</v>
      </c>
      <c r="G650" s="20" t="s">
        <v>126</v>
      </c>
      <c r="H650" s="21">
        <v>98984375</v>
      </c>
      <c r="I650" s="21">
        <v>129406178.32568808</v>
      </c>
      <c r="J650" s="21">
        <v>129406178.32568808</v>
      </c>
      <c r="K650" s="22">
        <v>0.45404163880154269</v>
      </c>
      <c r="L650" s="22">
        <v>0.94264428394820732</v>
      </c>
      <c r="M650" s="10"/>
      <c r="N650" s="10"/>
      <c r="O650" s="10"/>
      <c r="P650" s="10"/>
      <c r="Q650" s="10"/>
      <c r="R650" s="10"/>
      <c r="S650" s="10"/>
      <c r="T650" s="10"/>
    </row>
    <row r="651" spans="1:20" ht="12.75" customHeight="1">
      <c r="A651" s="13">
        <v>112</v>
      </c>
      <c r="B651" s="10" t="s">
        <v>271</v>
      </c>
      <c r="C651" s="37" t="s">
        <v>121</v>
      </c>
      <c r="D651" s="45" t="s">
        <v>213</v>
      </c>
      <c r="E651" s="18">
        <v>1</v>
      </c>
      <c r="F651" s="20" t="s">
        <v>262</v>
      </c>
      <c r="G651" s="20" t="s">
        <v>133</v>
      </c>
      <c r="H651" s="21">
        <v>75817819.148936167</v>
      </c>
      <c r="I651" s="21">
        <v>117351963.26789106</v>
      </c>
      <c r="J651" s="21">
        <v>117351963.26789106</v>
      </c>
      <c r="K651" s="22">
        <v>0.41174755647779376</v>
      </c>
      <c r="L651" s="22">
        <v>0.85483675366849465</v>
      </c>
      <c r="M651" s="10"/>
      <c r="N651" s="10"/>
      <c r="O651" s="10"/>
      <c r="P651" s="10"/>
      <c r="Q651" s="10"/>
      <c r="R651" s="10"/>
      <c r="S651" s="10"/>
      <c r="T651" s="10"/>
    </row>
    <row r="652" spans="1:20" ht="12.75" customHeight="1">
      <c r="A652" s="13">
        <v>112</v>
      </c>
      <c r="B652" s="10" t="s">
        <v>271</v>
      </c>
      <c r="C652" s="37" t="s">
        <v>121</v>
      </c>
      <c r="D652" s="45" t="s">
        <v>213</v>
      </c>
      <c r="E652" s="18">
        <v>1</v>
      </c>
      <c r="F652" s="20" t="s">
        <v>238</v>
      </c>
      <c r="G652" s="20" t="s">
        <v>138</v>
      </c>
      <c r="H652" s="21">
        <v>98984375</v>
      </c>
      <c r="I652" s="21">
        <v>116421101.38436483</v>
      </c>
      <c r="J652" s="21">
        <v>116421101.38436483</v>
      </c>
      <c r="K652" s="22">
        <v>0.4084814832457227</v>
      </c>
      <c r="L652" s="22">
        <v>0.84805599833668299</v>
      </c>
      <c r="M652" s="10"/>
      <c r="N652" s="10"/>
      <c r="O652" s="10"/>
      <c r="P652" s="10"/>
      <c r="Q652" s="10"/>
      <c r="R652" s="10"/>
      <c r="S652" s="10"/>
      <c r="T652" s="10"/>
    </row>
    <row r="653" spans="1:20" ht="12.75" customHeight="1">
      <c r="A653" s="13">
        <v>112</v>
      </c>
      <c r="B653" s="10" t="s">
        <v>271</v>
      </c>
      <c r="C653" s="37" t="s">
        <v>121</v>
      </c>
      <c r="D653" s="45" t="s">
        <v>213</v>
      </c>
      <c r="E653" s="18">
        <v>1</v>
      </c>
      <c r="F653" s="20" t="s">
        <v>262</v>
      </c>
      <c r="G653" s="20" t="s">
        <v>126</v>
      </c>
      <c r="H653" s="21">
        <v>75817819.148936167</v>
      </c>
      <c r="I653" s="21">
        <v>111027766.98490231</v>
      </c>
      <c r="J653" s="21">
        <v>111027766.98490231</v>
      </c>
      <c r="K653" s="22">
        <v>0.3895581333638215</v>
      </c>
      <c r="L653" s="22">
        <v>0.80876887998689884</v>
      </c>
      <c r="M653" s="10"/>
      <c r="N653" s="10"/>
      <c r="O653" s="10"/>
      <c r="P653" s="10"/>
      <c r="Q653" s="10"/>
      <c r="R653" s="10"/>
      <c r="S653" s="10"/>
      <c r="T653" s="10"/>
    </row>
    <row r="654" spans="1:20" ht="12.75" customHeight="1">
      <c r="A654" s="13">
        <v>112</v>
      </c>
      <c r="B654" s="10" t="s">
        <v>271</v>
      </c>
      <c r="C654" s="37" t="s">
        <v>121</v>
      </c>
      <c r="D654" s="45" t="s">
        <v>213</v>
      </c>
      <c r="E654" s="18">
        <v>1</v>
      </c>
      <c r="F654" s="20" t="s">
        <v>262</v>
      </c>
      <c r="G654" s="20" t="s">
        <v>138</v>
      </c>
      <c r="H654" s="21">
        <v>75817819.148936167</v>
      </c>
      <c r="I654" s="21">
        <v>97327367.841409683</v>
      </c>
      <c r="J654" s="21">
        <v>97327367.841409683</v>
      </c>
      <c r="K654" s="22">
        <v>0.34148815896359752</v>
      </c>
      <c r="L654" s="22">
        <v>0.70896991283156796</v>
      </c>
      <c r="M654" s="10"/>
      <c r="N654" s="10"/>
      <c r="O654" s="10"/>
      <c r="P654" s="10"/>
      <c r="Q654" s="10"/>
      <c r="R654" s="10"/>
      <c r="S654" s="10"/>
      <c r="T654" s="10"/>
    </row>
    <row r="655" spans="1:20" ht="12.75" customHeight="1">
      <c r="A655" s="13">
        <v>111</v>
      </c>
      <c r="B655" s="10" t="s">
        <v>270</v>
      </c>
      <c r="C655" s="37" t="s">
        <v>121</v>
      </c>
      <c r="D655" s="45" t="s">
        <v>213</v>
      </c>
      <c r="E655" s="18"/>
      <c r="F655" s="20" t="s">
        <v>238</v>
      </c>
      <c r="G655" s="20" t="s">
        <v>265</v>
      </c>
      <c r="H655" s="21">
        <v>39800347.222222224</v>
      </c>
      <c r="I655" s="21">
        <v>40723958.333333313</v>
      </c>
      <c r="J655" s="21">
        <v>40723958.333333313</v>
      </c>
      <c r="K655" s="22">
        <v>0.14288632134407081</v>
      </c>
      <c r="L655" s="22">
        <v>1</v>
      </c>
      <c r="M655" s="10"/>
      <c r="N655" s="10"/>
      <c r="O655" s="10"/>
      <c r="P655" s="10"/>
      <c r="Q655" s="10"/>
      <c r="R655" s="10"/>
      <c r="S655" s="10"/>
      <c r="T655" s="10"/>
    </row>
    <row r="656" spans="1:20" ht="12.75" customHeight="1">
      <c r="A656" s="13">
        <v>111</v>
      </c>
      <c r="B656" s="10" t="s">
        <v>270</v>
      </c>
      <c r="C656" s="37" t="s">
        <v>121</v>
      </c>
      <c r="D656" s="45" t="s">
        <v>213</v>
      </c>
      <c r="E656" s="18"/>
      <c r="F656" s="20" t="s">
        <v>238</v>
      </c>
      <c r="G656" s="20" t="s">
        <v>128</v>
      </c>
      <c r="H656" s="21">
        <v>39800347.222222224</v>
      </c>
      <c r="I656" s="21">
        <v>38703235.035211258</v>
      </c>
      <c r="J656" s="21">
        <v>39800347.222222224</v>
      </c>
      <c r="K656" s="22">
        <v>0.13964568857112269</v>
      </c>
      <c r="L656" s="22">
        <v>0.97732020292450061</v>
      </c>
      <c r="M656" s="10"/>
      <c r="N656" s="10"/>
      <c r="O656" s="10"/>
      <c r="P656" s="10"/>
      <c r="Q656" s="10"/>
      <c r="R656" s="10"/>
      <c r="S656" s="10"/>
      <c r="T656" s="10"/>
    </row>
    <row r="657" spans="1:20" ht="12.75" customHeight="1">
      <c r="A657" s="13">
        <v>111</v>
      </c>
      <c r="B657" s="10" t="s">
        <v>270</v>
      </c>
      <c r="C657" s="37" t="s">
        <v>121</v>
      </c>
      <c r="D657" s="45" t="s">
        <v>213</v>
      </c>
      <c r="E657" s="18"/>
      <c r="F657" s="20" t="s">
        <v>238</v>
      </c>
      <c r="G657" s="20" t="s">
        <v>135</v>
      </c>
      <c r="H657" s="21">
        <v>39800347.222222224</v>
      </c>
      <c r="I657" s="21">
        <v>36981569.513715684</v>
      </c>
      <c r="J657" s="21">
        <v>39800347.222222224</v>
      </c>
      <c r="K657" s="22">
        <v>0.13964568857112269</v>
      </c>
      <c r="L657" s="22">
        <v>0.97732020292450061</v>
      </c>
      <c r="M657" s="10"/>
      <c r="N657" s="10"/>
      <c r="O657" s="10"/>
      <c r="P657" s="10"/>
      <c r="Q657" s="10"/>
      <c r="R657" s="10"/>
      <c r="S657" s="10"/>
      <c r="T657" s="10"/>
    </row>
    <row r="658" spans="1:20" ht="12.75" customHeight="1">
      <c r="A658" s="13">
        <v>111</v>
      </c>
      <c r="B658" s="10" t="s">
        <v>270</v>
      </c>
      <c r="C658" s="37" t="s">
        <v>121</v>
      </c>
      <c r="D658" s="45" t="s">
        <v>213</v>
      </c>
      <c r="E658" s="18"/>
      <c r="F658" s="20" t="s">
        <v>262</v>
      </c>
      <c r="G658" s="20" t="s">
        <v>265</v>
      </c>
      <c r="H658" s="21">
        <v>30485372.340425532</v>
      </c>
      <c r="I658" s="21">
        <v>35269230.769230783</v>
      </c>
      <c r="J658" s="21">
        <v>35269230.769230783</v>
      </c>
      <c r="K658" s="22">
        <v>0.12374756402610262</v>
      </c>
      <c r="L658" s="22">
        <v>0.86605605674540398</v>
      </c>
      <c r="M658" s="10"/>
      <c r="N658" s="10"/>
      <c r="O658" s="10"/>
      <c r="P658" s="10"/>
      <c r="Q658" s="10"/>
      <c r="R658" s="10"/>
      <c r="S658" s="10"/>
      <c r="T658" s="10"/>
    </row>
    <row r="659" spans="1:20" ht="12.75" customHeight="1">
      <c r="A659" s="13">
        <v>111</v>
      </c>
      <c r="B659" s="10" t="s">
        <v>270</v>
      </c>
      <c r="C659" s="37" t="s">
        <v>121</v>
      </c>
      <c r="D659" s="45" t="s">
        <v>213</v>
      </c>
      <c r="E659" s="18"/>
      <c r="F659" s="20" t="s">
        <v>262</v>
      </c>
      <c r="G659" s="20" t="s">
        <v>128</v>
      </c>
      <c r="H659" s="21">
        <v>30485372.340425532</v>
      </c>
      <c r="I659" s="21">
        <v>34407282.421104558</v>
      </c>
      <c r="J659" s="21">
        <v>34407282.421104558</v>
      </c>
      <c r="K659" s="22">
        <v>0.12072328461681088</v>
      </c>
      <c r="L659" s="22">
        <v>0.84489042394834102</v>
      </c>
      <c r="M659" s="10"/>
      <c r="N659" s="10"/>
      <c r="O659" s="10"/>
      <c r="P659" s="10"/>
      <c r="Q659" s="10"/>
      <c r="R659" s="10"/>
      <c r="S659" s="10"/>
      <c r="T659" s="10"/>
    </row>
    <row r="660" spans="1:20" ht="12.75" customHeight="1">
      <c r="A660" s="13">
        <v>111</v>
      </c>
      <c r="B660" s="10" t="s">
        <v>270</v>
      </c>
      <c r="C660" s="37" t="s">
        <v>121</v>
      </c>
      <c r="D660" s="45" t="s">
        <v>213</v>
      </c>
      <c r="E660" s="18"/>
      <c r="F660" s="20" t="s">
        <v>262</v>
      </c>
      <c r="G660" s="20" t="s">
        <v>135</v>
      </c>
      <c r="H660" s="21">
        <v>30485372.340425532</v>
      </c>
      <c r="I660" s="21">
        <v>31724072.384428237</v>
      </c>
      <c r="J660" s="21">
        <v>31724072.384428237</v>
      </c>
      <c r="K660" s="22">
        <v>0.11130882621873435</v>
      </c>
      <c r="L660" s="22">
        <v>0.77900267269602563</v>
      </c>
      <c r="M660" s="10"/>
      <c r="N660" s="10"/>
      <c r="O660" s="10"/>
      <c r="P660" s="10"/>
      <c r="Q660" s="10"/>
      <c r="R660" s="10"/>
      <c r="S660" s="10"/>
      <c r="T660" s="10"/>
    </row>
    <row r="661" spans="1:20" ht="12.75" customHeight="1">
      <c r="A661" s="13">
        <v>27</v>
      </c>
      <c r="B661" s="10" t="s">
        <v>120</v>
      </c>
      <c r="C661" s="37" t="s">
        <v>121</v>
      </c>
      <c r="D661" s="38"/>
      <c r="E661" s="20"/>
      <c r="F661" s="20" t="s">
        <v>122</v>
      </c>
      <c r="G661" s="20" t="s">
        <v>123</v>
      </c>
      <c r="H661" s="21">
        <v>21241022.727272727</v>
      </c>
      <c r="I661" s="21">
        <v>23288297.626387171</v>
      </c>
      <c r="J661" s="21">
        <v>23288297.626387171</v>
      </c>
      <c r="K661" s="22">
        <v>8.1710602662036266E-2</v>
      </c>
      <c r="L661" s="22">
        <v>1</v>
      </c>
      <c r="M661" s="10"/>
      <c r="N661" s="10"/>
      <c r="O661" s="10"/>
      <c r="P661" s="10"/>
      <c r="Q661" s="10"/>
      <c r="R661" s="10"/>
      <c r="S661" s="10"/>
      <c r="T661" s="10"/>
    </row>
    <row r="662" spans="1:20" ht="12.75" customHeight="1">
      <c r="A662" s="13">
        <v>27</v>
      </c>
      <c r="B662" s="10" t="s">
        <v>120</v>
      </c>
      <c r="C662" s="37" t="s">
        <v>121</v>
      </c>
      <c r="D662" s="38"/>
      <c r="E662" s="20"/>
      <c r="F662" s="20" t="s">
        <v>122</v>
      </c>
      <c r="G662" s="20" t="s">
        <v>95</v>
      </c>
      <c r="H662" s="21">
        <v>21241022.727272727</v>
      </c>
      <c r="I662" s="21">
        <v>23207700.398936182</v>
      </c>
      <c r="J662" s="21">
        <v>23207700.398936182</v>
      </c>
      <c r="K662" s="22">
        <v>8.1427814794345688E-2</v>
      </c>
      <c r="L662" s="22">
        <v>0.99653915332309795</v>
      </c>
      <c r="M662" s="10"/>
      <c r="N662" s="10"/>
      <c r="O662" s="10"/>
      <c r="P662" s="10"/>
      <c r="Q662" s="10"/>
      <c r="R662" s="10"/>
      <c r="S662" s="10"/>
      <c r="T662" s="10"/>
    </row>
    <row r="663" spans="1:20" ht="12.75" customHeight="1">
      <c r="A663" s="13">
        <v>27</v>
      </c>
      <c r="B663" s="10" t="s">
        <v>120</v>
      </c>
      <c r="C663" s="37" t="s">
        <v>121</v>
      </c>
      <c r="D663" s="38"/>
      <c r="E663" s="20"/>
      <c r="F663" s="20" t="s">
        <v>41</v>
      </c>
      <c r="G663" s="20" t="s">
        <v>95</v>
      </c>
      <c r="H663" s="21">
        <v>18692100</v>
      </c>
      <c r="I663" s="21">
        <v>22527976.986646239</v>
      </c>
      <c r="J663" s="21">
        <v>22527976.986646239</v>
      </c>
      <c r="K663" s="22">
        <v>7.9042899823198301E-2</v>
      </c>
      <c r="L663" s="22">
        <v>0.96735181540794812</v>
      </c>
      <c r="M663" s="10"/>
      <c r="N663" s="10"/>
      <c r="O663" s="10"/>
      <c r="P663" s="10"/>
      <c r="Q663" s="10"/>
      <c r="R663" s="10"/>
      <c r="S663" s="10"/>
      <c r="T663" s="10"/>
    </row>
    <row r="664" spans="1:20" ht="12.75" customHeight="1">
      <c r="A664" s="13">
        <v>27</v>
      </c>
      <c r="B664" s="10" t="s">
        <v>120</v>
      </c>
      <c r="C664" s="37" t="s">
        <v>121</v>
      </c>
      <c r="D664" s="38"/>
      <c r="E664" s="20"/>
      <c r="F664" s="20" t="s">
        <v>41</v>
      </c>
      <c r="G664" s="20" t="s">
        <v>123</v>
      </c>
      <c r="H664" s="21">
        <v>18692100</v>
      </c>
      <c r="I664" s="21">
        <v>22293973.168380465</v>
      </c>
      <c r="J664" s="21">
        <v>22293973.168380465</v>
      </c>
      <c r="K664" s="22">
        <v>7.8221861148647487E-2</v>
      </c>
      <c r="L664" s="22">
        <v>0.95730368642832564</v>
      </c>
      <c r="M664" s="10"/>
      <c r="N664" s="10"/>
      <c r="O664" s="10"/>
      <c r="P664" s="10"/>
      <c r="Q664" s="10"/>
      <c r="R664" s="10"/>
      <c r="S664" s="10"/>
      <c r="T664" s="10"/>
    </row>
    <row r="665" spans="1:20" ht="12.75" customHeight="1">
      <c r="A665" s="13">
        <v>27</v>
      </c>
      <c r="B665" s="10" t="s">
        <v>120</v>
      </c>
      <c r="C665" s="37" t="s">
        <v>121</v>
      </c>
      <c r="D665" s="38"/>
      <c r="E665" s="20"/>
      <c r="F665" s="20" t="s">
        <v>122</v>
      </c>
      <c r="G665" s="20" t="s">
        <v>124</v>
      </c>
      <c r="H665" s="21">
        <v>21241022.727272727</v>
      </c>
      <c r="I665" s="21">
        <v>17578289.780292943</v>
      </c>
      <c r="J665" s="21">
        <v>21241022.727272727</v>
      </c>
      <c r="K665" s="22">
        <v>7.4527421284623904E-2</v>
      </c>
      <c r="L665" s="22">
        <v>0.91208997188378649</v>
      </c>
      <c r="M665" s="10"/>
      <c r="N665" s="10"/>
      <c r="O665" s="10"/>
      <c r="P665" s="10"/>
      <c r="Q665" s="10"/>
      <c r="R665" s="10"/>
      <c r="S665" s="10"/>
      <c r="T665" s="10"/>
    </row>
    <row r="666" spans="1:20" ht="12.75" customHeight="1">
      <c r="A666" s="13">
        <v>27</v>
      </c>
      <c r="B666" s="10" t="s">
        <v>120</v>
      </c>
      <c r="C666" s="37" t="s">
        <v>121</v>
      </c>
      <c r="D666" s="38"/>
      <c r="E666" s="20"/>
      <c r="F666" s="20" t="s">
        <v>41</v>
      </c>
      <c r="G666" s="20" t="s">
        <v>124</v>
      </c>
      <c r="H666" s="21">
        <v>18692100</v>
      </c>
      <c r="I666" s="21">
        <v>16574434.400826447</v>
      </c>
      <c r="J666" s="21">
        <v>18692100</v>
      </c>
      <c r="K666" s="22">
        <v>6.5584130730469037E-2</v>
      </c>
      <c r="L666" s="22">
        <v>0.8026391752577321</v>
      </c>
      <c r="M666" s="10"/>
      <c r="N666" s="10"/>
      <c r="O666" s="10"/>
      <c r="P666" s="10"/>
      <c r="Q666" s="10"/>
      <c r="R666" s="10"/>
      <c r="S666" s="10"/>
      <c r="T666" s="10"/>
    </row>
    <row r="667" spans="1:20" ht="12.75" customHeight="1">
      <c r="A667" s="13">
        <v>28</v>
      </c>
      <c r="B667" s="10" t="s">
        <v>125</v>
      </c>
      <c r="C667" s="37" t="s">
        <v>121</v>
      </c>
      <c r="D667" s="38"/>
      <c r="E667" s="20">
        <v>1</v>
      </c>
      <c r="F667" s="20" t="s">
        <v>122</v>
      </c>
      <c r="G667" s="20" t="s">
        <v>126</v>
      </c>
      <c r="H667" s="21">
        <v>69423750</v>
      </c>
      <c r="I667" s="21">
        <v>98396780.873493984</v>
      </c>
      <c r="J667" s="21">
        <v>98396780.873493984</v>
      </c>
      <c r="K667" s="22">
        <v>0.34524036038029676</v>
      </c>
      <c r="L667" s="22">
        <v>1</v>
      </c>
      <c r="M667" s="10"/>
      <c r="N667" s="10"/>
      <c r="O667" s="10"/>
      <c r="P667" s="10"/>
      <c r="Q667" s="10"/>
      <c r="R667" s="10"/>
      <c r="S667" s="10"/>
      <c r="T667" s="10"/>
    </row>
    <row r="668" spans="1:20" ht="12.75" customHeight="1">
      <c r="A668" s="13">
        <v>28</v>
      </c>
      <c r="B668" s="10" t="s">
        <v>125</v>
      </c>
      <c r="C668" s="37" t="s">
        <v>121</v>
      </c>
      <c r="D668" s="38"/>
      <c r="E668" s="20">
        <v>1</v>
      </c>
      <c r="F668" s="20" t="s">
        <v>127</v>
      </c>
      <c r="G668" s="20" t="s">
        <v>126</v>
      </c>
      <c r="H668" s="21">
        <v>64648571.428571425</v>
      </c>
      <c r="I668" s="21">
        <v>92543808.379120871</v>
      </c>
      <c r="J668" s="21">
        <v>92543808.379120871</v>
      </c>
      <c r="K668" s="22">
        <v>0.32470429898362085</v>
      </c>
      <c r="L668" s="22">
        <v>0.94051662623091181</v>
      </c>
      <c r="M668" s="10"/>
      <c r="N668" s="10"/>
      <c r="O668" s="10"/>
      <c r="P668" s="10"/>
      <c r="Q668" s="10"/>
      <c r="R668" s="10"/>
      <c r="S668" s="10"/>
      <c r="T668" s="10"/>
    </row>
    <row r="669" spans="1:20" ht="12.75" customHeight="1">
      <c r="A669" s="13">
        <v>28</v>
      </c>
      <c r="B669" s="10" t="s">
        <v>125</v>
      </c>
      <c r="C669" s="37" t="s">
        <v>121</v>
      </c>
      <c r="D669" s="38"/>
      <c r="E669" s="20">
        <v>1</v>
      </c>
      <c r="F669" s="20" t="s">
        <v>122</v>
      </c>
      <c r="G669" s="20" t="s">
        <v>124</v>
      </c>
      <c r="H669" s="21">
        <v>69423750</v>
      </c>
      <c r="I669" s="21">
        <v>57452544.107856199</v>
      </c>
      <c r="J669" s="21">
        <v>69423750</v>
      </c>
      <c r="K669" s="22">
        <v>0.2435839898031468</v>
      </c>
      <c r="L669" s="22">
        <v>0.70554899645808733</v>
      </c>
      <c r="M669" s="10"/>
      <c r="N669" s="10"/>
      <c r="O669" s="10"/>
      <c r="P669" s="10"/>
      <c r="Q669" s="10"/>
      <c r="R669" s="10"/>
      <c r="S669" s="10"/>
      <c r="T669" s="10"/>
    </row>
    <row r="670" spans="1:20" ht="12.75" customHeight="1">
      <c r="A670" s="13">
        <v>28</v>
      </c>
      <c r="B670" s="10" t="s">
        <v>125</v>
      </c>
      <c r="C670" s="37" t="s">
        <v>121</v>
      </c>
      <c r="D670" s="38"/>
      <c r="E670" s="20">
        <v>1</v>
      </c>
      <c r="F670" s="20" t="s">
        <v>122</v>
      </c>
      <c r="G670" s="20" t="s">
        <v>128</v>
      </c>
      <c r="H670" s="21">
        <v>69423750</v>
      </c>
      <c r="I670" s="21">
        <v>67981273.614347547</v>
      </c>
      <c r="J670" s="21">
        <v>69423750</v>
      </c>
      <c r="K670" s="22">
        <v>0.2435839898031468</v>
      </c>
      <c r="L670" s="22">
        <v>0.70554899645808733</v>
      </c>
      <c r="M670" s="10"/>
      <c r="N670" s="10"/>
      <c r="O670" s="10"/>
      <c r="P670" s="10"/>
      <c r="Q670" s="10"/>
      <c r="R670" s="10"/>
      <c r="S670" s="10"/>
      <c r="T670" s="10"/>
    </row>
    <row r="671" spans="1:20" ht="12.75" customHeight="1">
      <c r="A671" s="13">
        <v>28</v>
      </c>
      <c r="B671" s="10" t="s">
        <v>125</v>
      </c>
      <c r="C671" s="37" t="s">
        <v>121</v>
      </c>
      <c r="D671" s="38"/>
      <c r="E671" s="20">
        <v>1</v>
      </c>
      <c r="F671" s="20" t="s">
        <v>127</v>
      </c>
      <c r="G671" s="20" t="s">
        <v>128</v>
      </c>
      <c r="H671" s="21">
        <v>64648571.428571425</v>
      </c>
      <c r="I671" s="21">
        <v>66152598.273546144</v>
      </c>
      <c r="J671" s="21">
        <v>66152598.273546144</v>
      </c>
      <c r="K671" s="22">
        <v>0.23210664683649515</v>
      </c>
      <c r="L671" s="22">
        <v>0.67230449702004691</v>
      </c>
      <c r="M671" s="10"/>
      <c r="N671" s="10"/>
      <c r="O671" s="10"/>
      <c r="P671" s="10"/>
      <c r="Q671" s="10"/>
      <c r="R671" s="10"/>
      <c r="S671" s="10"/>
      <c r="T671" s="10"/>
    </row>
    <row r="672" spans="1:20" ht="12.75" customHeight="1">
      <c r="A672" s="13">
        <v>28</v>
      </c>
      <c r="B672" s="10" t="s">
        <v>125</v>
      </c>
      <c r="C672" s="37" t="s">
        <v>121</v>
      </c>
      <c r="D672" s="38"/>
      <c r="E672" s="20">
        <v>1</v>
      </c>
      <c r="F672" s="20" t="s">
        <v>127</v>
      </c>
      <c r="G672" s="20" t="s">
        <v>124</v>
      </c>
      <c r="H672" s="21">
        <v>64648571.428571425</v>
      </c>
      <c r="I672" s="21">
        <v>56156295.037926681</v>
      </c>
      <c r="J672" s="21">
        <v>64648571.428571425</v>
      </c>
      <c r="K672" s="22">
        <v>0.22682953547806262</v>
      </c>
      <c r="L672" s="22">
        <v>0.65701917130488552</v>
      </c>
      <c r="M672" s="10"/>
      <c r="N672" s="10"/>
      <c r="O672" s="10"/>
      <c r="P672" s="10"/>
      <c r="Q672" s="10"/>
      <c r="R672" s="10"/>
      <c r="S672" s="10"/>
      <c r="T672" s="10"/>
    </row>
    <row r="673" spans="1:20" ht="12.75" customHeight="1">
      <c r="A673" s="13">
        <v>123</v>
      </c>
      <c r="B673" s="10" t="s">
        <v>284</v>
      </c>
      <c r="C673" s="30" t="s">
        <v>67</v>
      </c>
      <c r="D673" s="27" t="s">
        <v>49</v>
      </c>
      <c r="E673" s="20">
        <v>1</v>
      </c>
      <c r="F673" s="20" t="s">
        <v>139</v>
      </c>
      <c r="G673" s="20" t="s">
        <v>72</v>
      </c>
      <c r="H673" s="21">
        <v>54121640.625</v>
      </c>
      <c r="I673" s="21">
        <v>96943158.482142881</v>
      </c>
      <c r="J673" s="21">
        <v>96943158.482142881</v>
      </c>
      <c r="K673" s="22">
        <v>0.34014010086172436</v>
      </c>
      <c r="L673" s="22">
        <v>1</v>
      </c>
      <c r="M673" s="10"/>
      <c r="N673" s="10"/>
      <c r="O673" s="10"/>
      <c r="P673" s="10"/>
      <c r="Q673" s="10"/>
      <c r="R673" s="10"/>
      <c r="S673" s="10"/>
      <c r="T673" s="10"/>
    </row>
    <row r="674" spans="1:20" ht="12.75" customHeight="1">
      <c r="A674" s="13">
        <v>123</v>
      </c>
      <c r="B674" s="10" t="s">
        <v>284</v>
      </c>
      <c r="C674" s="30" t="s">
        <v>67</v>
      </c>
      <c r="D674" s="27" t="s">
        <v>49</v>
      </c>
      <c r="E674" s="20">
        <v>1</v>
      </c>
      <c r="F674" s="20" t="s">
        <v>89</v>
      </c>
      <c r="G674" s="20" t="s">
        <v>72</v>
      </c>
      <c r="H674" s="21">
        <v>65108740.60150376</v>
      </c>
      <c r="I674" s="21">
        <v>93503770.611702174</v>
      </c>
      <c r="J674" s="21">
        <v>93503770.611702174</v>
      </c>
      <c r="K674" s="22">
        <v>0.32807247530184758</v>
      </c>
      <c r="L674" s="22">
        <v>0.96452160292390055</v>
      </c>
      <c r="M674" s="10"/>
      <c r="N674" s="10"/>
      <c r="O674" s="10"/>
      <c r="P674" s="10"/>
      <c r="Q674" s="10"/>
      <c r="R674" s="10"/>
      <c r="S674" s="10"/>
      <c r="T674" s="10"/>
    </row>
    <row r="675" spans="1:20" ht="12.75" customHeight="1">
      <c r="A675" s="13">
        <v>123</v>
      </c>
      <c r="B675" s="10" t="s">
        <v>284</v>
      </c>
      <c r="C675" s="30" t="s">
        <v>67</v>
      </c>
      <c r="D675" s="27" t="s">
        <v>49</v>
      </c>
      <c r="E675" s="20">
        <v>1</v>
      </c>
      <c r="F675" s="20" t="s">
        <v>139</v>
      </c>
      <c r="G675" s="20" t="s">
        <v>81</v>
      </c>
      <c r="H675" s="21">
        <v>54121640.625</v>
      </c>
      <c r="I675" s="21">
        <v>87895222.565406963</v>
      </c>
      <c r="J675" s="21">
        <v>87895222.565406963</v>
      </c>
      <c r="K675" s="22">
        <v>0.30839401497495322</v>
      </c>
      <c r="L675" s="22">
        <v>0.90666761782470118</v>
      </c>
      <c r="M675" s="10"/>
      <c r="N675" s="10"/>
      <c r="O675" s="10"/>
      <c r="P675" s="10"/>
      <c r="Q675" s="10"/>
      <c r="R675" s="10"/>
      <c r="S675" s="10"/>
      <c r="T675" s="10"/>
    </row>
    <row r="676" spans="1:20" ht="12.75" customHeight="1">
      <c r="A676" s="13">
        <v>123</v>
      </c>
      <c r="B676" s="10" t="s">
        <v>284</v>
      </c>
      <c r="C676" s="30" t="s">
        <v>67</v>
      </c>
      <c r="D676" s="27" t="s">
        <v>49</v>
      </c>
      <c r="E676" s="20">
        <v>1</v>
      </c>
      <c r="F676" s="20" t="s">
        <v>89</v>
      </c>
      <c r="G676" s="20" t="s">
        <v>81</v>
      </c>
      <c r="H676" s="21">
        <v>65108740.60150376</v>
      </c>
      <c r="I676" s="21">
        <v>86325152.654146746</v>
      </c>
      <c r="J676" s="21">
        <v>86325152.654146746</v>
      </c>
      <c r="K676" s="22">
        <v>0.30288518127964525</v>
      </c>
      <c r="L676" s="22">
        <v>0.89047183943411545</v>
      </c>
      <c r="M676" s="10"/>
      <c r="N676" s="10"/>
      <c r="O676" s="10"/>
      <c r="P676" s="10"/>
      <c r="Q676" s="10"/>
      <c r="R676" s="10"/>
      <c r="S676" s="10"/>
      <c r="T676" s="10"/>
    </row>
    <row r="677" spans="1:20" ht="12.75" customHeight="1">
      <c r="A677" s="13">
        <v>123</v>
      </c>
      <c r="B677" s="10" t="s">
        <v>284</v>
      </c>
      <c r="C677" s="30" t="s">
        <v>67</v>
      </c>
      <c r="D677" s="27" t="s">
        <v>49</v>
      </c>
      <c r="E677" s="20">
        <v>1</v>
      </c>
      <c r="F677" s="20" t="s">
        <v>89</v>
      </c>
      <c r="G677" s="20" t="s">
        <v>172</v>
      </c>
      <c r="H677" s="21">
        <v>65108740.60150376</v>
      </c>
      <c r="I677" s="21">
        <v>68589801.980198026</v>
      </c>
      <c r="J677" s="21">
        <v>68589801.980198026</v>
      </c>
      <c r="K677" s="22">
        <v>0.2406579538867378</v>
      </c>
      <c r="L677" s="22">
        <v>0.70752596732065831</v>
      </c>
      <c r="M677" s="10"/>
      <c r="N677" s="10"/>
      <c r="O677" s="10"/>
      <c r="P677" s="10"/>
      <c r="Q677" s="10"/>
      <c r="R677" s="10"/>
      <c r="S677" s="10"/>
      <c r="T677" s="10"/>
    </row>
    <row r="678" spans="1:20" ht="12.75" customHeight="1">
      <c r="A678" s="13">
        <v>123</v>
      </c>
      <c r="B678" s="10" t="s">
        <v>284</v>
      </c>
      <c r="C678" s="30" t="s">
        <v>67</v>
      </c>
      <c r="D678" s="27" t="s">
        <v>49</v>
      </c>
      <c r="E678" s="20">
        <v>1</v>
      </c>
      <c r="F678" s="20" t="s">
        <v>139</v>
      </c>
      <c r="G678" s="20" t="s">
        <v>172</v>
      </c>
      <c r="H678" s="21">
        <v>54121640.625</v>
      </c>
      <c r="I678" s="21">
        <v>65276482.585877888</v>
      </c>
      <c r="J678" s="21">
        <v>65276482.585877888</v>
      </c>
      <c r="K678" s="22">
        <v>0.22903265912002405</v>
      </c>
      <c r="L678" s="22">
        <v>0.67334800730576505</v>
      </c>
      <c r="M678" s="10"/>
      <c r="N678" s="10"/>
      <c r="O678" s="10"/>
      <c r="P678" s="10"/>
      <c r="Q678" s="10"/>
      <c r="R678" s="10"/>
      <c r="S678" s="10"/>
      <c r="T678" s="10"/>
    </row>
    <row r="679" spans="1:20" ht="12.75" customHeight="1">
      <c r="A679" s="13">
        <v>117</v>
      </c>
      <c r="B679" s="10" t="s">
        <v>277</v>
      </c>
      <c r="C679" s="28" t="s">
        <v>54</v>
      </c>
      <c r="D679" s="29"/>
      <c r="E679" s="20">
        <v>1</v>
      </c>
      <c r="F679" s="20" t="s">
        <v>60</v>
      </c>
      <c r="G679" s="20" t="s">
        <v>61</v>
      </c>
      <c r="H679" s="21">
        <v>59090625</v>
      </c>
      <c r="I679" s="21">
        <v>79419368.777654856</v>
      </c>
      <c r="J679" s="21">
        <v>79419368.777654856</v>
      </c>
      <c r="K679" s="22">
        <v>0.27865516792896716</v>
      </c>
      <c r="L679" s="22">
        <v>1</v>
      </c>
      <c r="M679" s="10"/>
      <c r="N679" s="10"/>
      <c r="O679" s="10"/>
      <c r="P679" s="10"/>
      <c r="Q679" s="10"/>
      <c r="R679" s="10"/>
      <c r="S679" s="10"/>
      <c r="T679" s="10"/>
    </row>
    <row r="680" spans="1:20" ht="12.75" customHeight="1">
      <c r="A680" s="13">
        <v>117</v>
      </c>
      <c r="B680" s="10" t="s">
        <v>277</v>
      </c>
      <c r="C680" s="28" t="s">
        <v>54</v>
      </c>
      <c r="D680" s="29"/>
      <c r="E680" s="20">
        <v>1</v>
      </c>
      <c r="F680" s="20" t="s">
        <v>60</v>
      </c>
      <c r="G680" s="20" t="s">
        <v>211</v>
      </c>
      <c r="H680" s="21">
        <v>59090625</v>
      </c>
      <c r="I680" s="21">
        <v>74295230.263157889</v>
      </c>
      <c r="J680" s="21">
        <v>74295230.263157889</v>
      </c>
      <c r="K680" s="22">
        <v>0.2606763335435423</v>
      </c>
      <c r="L680" s="22">
        <v>0.93547998941111354</v>
      </c>
      <c r="M680" s="10"/>
      <c r="N680" s="10"/>
      <c r="O680" s="10"/>
      <c r="P680" s="10"/>
      <c r="Q680" s="10"/>
      <c r="R680" s="10"/>
      <c r="S680" s="10"/>
      <c r="T680" s="10"/>
    </row>
    <row r="681" spans="1:20" ht="12.75" customHeight="1">
      <c r="A681" s="13">
        <v>117</v>
      </c>
      <c r="B681" s="10" t="s">
        <v>277</v>
      </c>
      <c r="C681" s="28" t="s">
        <v>54</v>
      </c>
      <c r="D681" s="29"/>
      <c r="E681" s="20">
        <v>1</v>
      </c>
      <c r="F681" s="20" t="s">
        <v>278</v>
      </c>
      <c r="G681" s="20" t="s">
        <v>61</v>
      </c>
      <c r="H681" s="21">
        <v>47272500</v>
      </c>
      <c r="I681" s="21">
        <v>71575480.503318578</v>
      </c>
      <c r="J681" s="21">
        <v>71575480.503318578</v>
      </c>
      <c r="K681" s="22">
        <v>0.25113366986190871</v>
      </c>
      <c r="L681" s="22">
        <v>0.90123456790123457</v>
      </c>
      <c r="M681" s="10"/>
      <c r="N681" s="10"/>
      <c r="O681" s="10"/>
      <c r="P681" s="10"/>
      <c r="Q681" s="10"/>
      <c r="R681" s="10"/>
      <c r="S681" s="10"/>
      <c r="T681" s="10"/>
    </row>
    <row r="682" spans="1:20" ht="12.75" customHeight="1">
      <c r="A682" s="13">
        <v>117</v>
      </c>
      <c r="B682" s="10" t="s">
        <v>277</v>
      </c>
      <c r="C682" s="28" t="s">
        <v>54</v>
      </c>
      <c r="D682" s="29"/>
      <c r="E682" s="20">
        <v>1</v>
      </c>
      <c r="F682" s="20" t="s">
        <v>278</v>
      </c>
      <c r="G682" s="20" t="s">
        <v>211</v>
      </c>
      <c r="H682" s="21">
        <v>47272500</v>
      </c>
      <c r="I682" s="21">
        <v>66520148.026315786</v>
      </c>
      <c r="J682" s="21">
        <v>66520148.026315786</v>
      </c>
      <c r="K682" s="22">
        <v>0.23339625212619486</v>
      </c>
      <c r="L682" s="22">
        <v>0.83758092075181101</v>
      </c>
      <c r="M682" s="10"/>
      <c r="N682" s="10"/>
      <c r="O682" s="10"/>
      <c r="P682" s="10"/>
      <c r="Q682" s="10"/>
      <c r="R682" s="10"/>
      <c r="S682" s="10"/>
      <c r="T682" s="10"/>
    </row>
    <row r="683" spans="1:20" ht="12.75" customHeight="1">
      <c r="A683" s="13">
        <v>117</v>
      </c>
      <c r="B683" s="10" t="s">
        <v>277</v>
      </c>
      <c r="C683" s="28" t="s">
        <v>54</v>
      </c>
      <c r="D683" s="29"/>
      <c r="E683" s="20">
        <v>1</v>
      </c>
      <c r="F683" s="20" t="s">
        <v>60</v>
      </c>
      <c r="G683" s="20" t="s">
        <v>276</v>
      </c>
      <c r="H683" s="21">
        <v>59090625</v>
      </c>
      <c r="I683" s="21">
        <v>66025729.892928272</v>
      </c>
      <c r="J683" s="21">
        <v>66025729.892928272</v>
      </c>
      <c r="K683" s="22">
        <v>0.23166150945439226</v>
      </c>
      <c r="L683" s="22">
        <v>0.83135551074166969</v>
      </c>
      <c r="M683" s="10"/>
      <c r="N683" s="10"/>
      <c r="O683" s="10"/>
      <c r="P683" s="10"/>
      <c r="Q683" s="10"/>
      <c r="R683" s="10"/>
      <c r="S683" s="10"/>
      <c r="T683" s="10"/>
    </row>
    <row r="684" spans="1:20" ht="12.75" customHeight="1">
      <c r="A684" s="13">
        <v>117</v>
      </c>
      <c r="B684" s="10" t="s">
        <v>277</v>
      </c>
      <c r="C684" s="28" t="s">
        <v>54</v>
      </c>
      <c r="D684" s="29"/>
      <c r="E684" s="20">
        <v>1</v>
      </c>
      <c r="F684" s="20" t="s">
        <v>278</v>
      </c>
      <c r="G684" s="20" t="s">
        <v>276</v>
      </c>
      <c r="H684" s="21">
        <v>47272500</v>
      </c>
      <c r="I684" s="21">
        <v>60140209.474601589</v>
      </c>
      <c r="J684" s="21">
        <v>60140209.474601589</v>
      </c>
      <c r="K684" s="22">
        <v>0.21101124862054363</v>
      </c>
      <c r="L684" s="22">
        <v>0.7572486460194886</v>
      </c>
      <c r="M684" s="10"/>
      <c r="N684" s="10"/>
      <c r="O684" s="10"/>
      <c r="P684" s="10"/>
      <c r="Q684" s="10"/>
      <c r="R684" s="10"/>
      <c r="S684" s="10"/>
      <c r="T684" s="10"/>
    </row>
    <row r="685" spans="1:20" ht="12.75" customHeight="1">
      <c r="A685" s="13">
        <v>119</v>
      </c>
      <c r="B685" s="10" t="s">
        <v>280</v>
      </c>
      <c r="C685" s="28" t="s">
        <v>54</v>
      </c>
      <c r="D685" s="29"/>
      <c r="E685" s="20">
        <v>1</v>
      </c>
      <c r="F685" s="20" t="s">
        <v>80</v>
      </c>
      <c r="G685" s="20" t="s">
        <v>138</v>
      </c>
      <c r="H685" s="21">
        <v>65450000</v>
      </c>
      <c r="I685" s="21">
        <v>84440054.744525537</v>
      </c>
      <c r="J685" s="21">
        <v>84440054.744525537</v>
      </c>
      <c r="K685" s="22">
        <v>0.29627102301255215</v>
      </c>
      <c r="L685" s="22">
        <v>1</v>
      </c>
      <c r="M685" s="10"/>
      <c r="N685" s="10"/>
      <c r="O685" s="10"/>
      <c r="P685" s="10"/>
      <c r="Q685" s="10"/>
      <c r="R685" s="10"/>
      <c r="S685" s="10"/>
      <c r="T685" s="10"/>
    </row>
    <row r="686" spans="1:20" ht="12.75" customHeight="1">
      <c r="A686" s="13">
        <v>119</v>
      </c>
      <c r="B686" s="10" t="s">
        <v>280</v>
      </c>
      <c r="C686" s="28" t="s">
        <v>54</v>
      </c>
      <c r="D686" s="29"/>
      <c r="E686" s="20">
        <v>1</v>
      </c>
      <c r="F686" s="20" t="s">
        <v>80</v>
      </c>
      <c r="G686" s="20" t="s">
        <v>102</v>
      </c>
      <c r="H686" s="21">
        <v>65450000</v>
      </c>
      <c r="I686" s="21">
        <v>79959354.515659183</v>
      </c>
      <c r="J686" s="21">
        <v>79959354.515659183</v>
      </c>
      <c r="K686" s="22">
        <v>0.28054979160602139</v>
      </c>
      <c r="L686" s="22">
        <v>0.94693631781240828</v>
      </c>
      <c r="M686" s="10"/>
      <c r="N686" s="10"/>
      <c r="O686" s="10"/>
      <c r="P686" s="10"/>
      <c r="Q686" s="10"/>
      <c r="R686" s="10"/>
      <c r="S686" s="10"/>
      <c r="T686" s="10"/>
    </row>
    <row r="687" spans="1:20" ht="12.75" customHeight="1">
      <c r="A687" s="13">
        <v>119</v>
      </c>
      <c r="B687" s="10" t="s">
        <v>280</v>
      </c>
      <c r="C687" s="28" t="s">
        <v>54</v>
      </c>
      <c r="D687" s="29"/>
      <c r="E687" s="20">
        <v>1</v>
      </c>
      <c r="F687" s="20" t="s">
        <v>99</v>
      </c>
      <c r="G687" s="20" t="s">
        <v>102</v>
      </c>
      <c r="H687" s="21">
        <v>49798913.043478258</v>
      </c>
      <c r="I687" s="21">
        <v>71038720.465601131</v>
      </c>
      <c r="J687" s="21">
        <v>71038720.465601131</v>
      </c>
      <c r="K687" s="22">
        <v>0.24925036405439899</v>
      </c>
      <c r="L687" s="22">
        <v>0.8412917386248705</v>
      </c>
      <c r="M687" s="10"/>
      <c r="N687" s="10"/>
      <c r="O687" s="10"/>
      <c r="P687" s="10"/>
      <c r="Q687" s="10"/>
      <c r="R687" s="10"/>
      <c r="S687" s="10"/>
      <c r="T687" s="10"/>
    </row>
    <row r="688" spans="1:20" ht="12.75" customHeight="1">
      <c r="A688" s="13">
        <v>119</v>
      </c>
      <c r="B688" s="10" t="s">
        <v>280</v>
      </c>
      <c r="C688" s="28" t="s">
        <v>54</v>
      </c>
      <c r="D688" s="29"/>
      <c r="E688" s="20">
        <v>1</v>
      </c>
      <c r="F688" s="20" t="s">
        <v>99</v>
      </c>
      <c r="G688" s="20" t="s">
        <v>138</v>
      </c>
      <c r="H688" s="21">
        <v>49798913.043478258</v>
      </c>
      <c r="I688" s="21">
        <v>70904166.666666657</v>
      </c>
      <c r="J688" s="21">
        <v>70904166.666666657</v>
      </c>
      <c r="K688" s="22">
        <v>0.24877826119064372</v>
      </c>
      <c r="L688" s="22">
        <v>0.83969825553983968</v>
      </c>
      <c r="M688" s="10"/>
      <c r="N688" s="10"/>
      <c r="O688" s="10"/>
      <c r="P688" s="10"/>
      <c r="Q688" s="10"/>
      <c r="R688" s="10"/>
      <c r="S688" s="10"/>
      <c r="T688" s="10"/>
    </row>
    <row r="689" spans="1:20" ht="12.75" customHeight="1">
      <c r="A689" s="13">
        <v>119</v>
      </c>
      <c r="B689" s="10" t="s">
        <v>280</v>
      </c>
      <c r="C689" s="28" t="s">
        <v>54</v>
      </c>
      <c r="D689" s="29"/>
      <c r="E689" s="20">
        <v>1</v>
      </c>
      <c r="F689" s="20" t="s">
        <v>80</v>
      </c>
      <c r="G689" s="20" t="s">
        <v>232</v>
      </c>
      <c r="H689" s="21">
        <v>65450000</v>
      </c>
      <c r="I689" s="21">
        <v>48168842.690677963</v>
      </c>
      <c r="J689" s="21">
        <v>65450000</v>
      </c>
      <c r="K689" s="22">
        <v>0.22964147186828654</v>
      </c>
      <c r="L689" s="22">
        <v>0.77510608203677522</v>
      </c>
      <c r="M689" s="10"/>
      <c r="N689" s="10"/>
      <c r="O689" s="10"/>
      <c r="P689" s="10"/>
      <c r="Q689" s="10"/>
      <c r="R689" s="10"/>
      <c r="S689" s="10"/>
      <c r="T689" s="10"/>
    </row>
    <row r="690" spans="1:20" ht="12.75" customHeight="1">
      <c r="A690" s="13">
        <v>119</v>
      </c>
      <c r="B690" s="10" t="s">
        <v>280</v>
      </c>
      <c r="C690" s="28" t="s">
        <v>54</v>
      </c>
      <c r="D690" s="29"/>
      <c r="E690" s="20">
        <v>1</v>
      </c>
      <c r="F690" s="20" t="s">
        <v>99</v>
      </c>
      <c r="G690" s="20" t="s">
        <v>232</v>
      </c>
      <c r="H690" s="21">
        <v>49798913.043478258</v>
      </c>
      <c r="I690" s="21">
        <v>42834208.504098363</v>
      </c>
      <c r="J690" s="21">
        <v>49798913.043478258</v>
      </c>
      <c r="K690" s="22">
        <v>0.17472720685630497</v>
      </c>
      <c r="L690" s="22">
        <v>0.58975462763667674</v>
      </c>
      <c r="M690" s="10"/>
      <c r="N690" s="10"/>
      <c r="O690" s="10"/>
      <c r="P690" s="10"/>
      <c r="Q690" s="10"/>
      <c r="R690" s="10"/>
      <c r="S690" s="10"/>
      <c r="T690" s="10"/>
    </row>
    <row r="691" spans="1:20" ht="12.75" customHeight="1">
      <c r="A691" s="13">
        <v>86</v>
      </c>
      <c r="B691" s="10" t="s">
        <v>231</v>
      </c>
      <c r="C691" s="28" t="s">
        <v>54</v>
      </c>
      <c r="D691" s="29"/>
      <c r="E691" s="20"/>
      <c r="F691" s="20" t="s">
        <v>60</v>
      </c>
      <c r="G691" s="20" t="s">
        <v>56</v>
      </c>
      <c r="H691" s="21">
        <v>39600225</v>
      </c>
      <c r="I691" s="21">
        <v>49589847.500753917</v>
      </c>
      <c r="J691" s="21">
        <v>49589847.500753917</v>
      </c>
      <c r="K691" s="22">
        <v>0.17399366798773111</v>
      </c>
      <c r="L691" s="22">
        <v>1</v>
      </c>
      <c r="M691" s="10"/>
      <c r="N691" s="10"/>
      <c r="O691" s="10"/>
      <c r="P691" s="10"/>
      <c r="Q691" s="10"/>
      <c r="R691" s="10"/>
      <c r="S691" s="10"/>
      <c r="T691" s="10"/>
    </row>
    <row r="692" spans="1:20" ht="12.75" customHeight="1">
      <c r="A692" s="13">
        <v>86</v>
      </c>
      <c r="B692" s="10" t="s">
        <v>231</v>
      </c>
      <c r="C692" s="28" t="s">
        <v>54</v>
      </c>
      <c r="D692" s="29"/>
      <c r="E692" s="20"/>
      <c r="F692" s="20" t="s">
        <v>60</v>
      </c>
      <c r="G692" s="20" t="s">
        <v>57</v>
      </c>
      <c r="H692" s="21">
        <v>39600225</v>
      </c>
      <c r="I692" s="21">
        <v>37351346.437854439</v>
      </c>
      <c r="J692" s="21">
        <v>39600225</v>
      </c>
      <c r="K692" s="22">
        <v>0.13894352872903465</v>
      </c>
      <c r="L692" s="22">
        <v>0.79855508729680924</v>
      </c>
      <c r="M692" s="10"/>
      <c r="N692" s="10"/>
      <c r="O692" s="10"/>
      <c r="P692" s="10"/>
      <c r="Q692" s="10"/>
      <c r="R692" s="10"/>
      <c r="S692" s="10"/>
      <c r="T692" s="10"/>
    </row>
    <row r="693" spans="1:20" ht="12.75" customHeight="1">
      <c r="A693" s="13">
        <v>86</v>
      </c>
      <c r="B693" s="10" t="s">
        <v>231</v>
      </c>
      <c r="C693" s="28" t="s">
        <v>54</v>
      </c>
      <c r="D693" s="29"/>
      <c r="E693" s="20"/>
      <c r="F693" s="20" t="s">
        <v>60</v>
      </c>
      <c r="G693" s="20" t="s">
        <v>232</v>
      </c>
      <c r="H693" s="21">
        <v>39600225</v>
      </c>
      <c r="I693" s="21">
        <v>23758331.711065579</v>
      </c>
      <c r="J693" s="21">
        <v>39600225</v>
      </c>
      <c r="K693" s="22">
        <v>0.13894352872903465</v>
      </c>
      <c r="L693" s="22">
        <v>0.79855508729680924</v>
      </c>
      <c r="M693" s="10"/>
      <c r="N693" s="10"/>
      <c r="O693" s="10"/>
      <c r="P693" s="10"/>
      <c r="Q693" s="10"/>
      <c r="R693" s="10"/>
      <c r="S693" s="10"/>
      <c r="T693" s="10"/>
    </row>
    <row r="694" spans="1:20" ht="12.75" customHeight="1">
      <c r="A694" s="13">
        <v>86</v>
      </c>
      <c r="B694" s="10" t="s">
        <v>231</v>
      </c>
      <c r="C694" s="28" t="s">
        <v>54</v>
      </c>
      <c r="D694" s="29"/>
      <c r="E694" s="20"/>
      <c r="F694" s="20" t="s">
        <v>233</v>
      </c>
      <c r="G694" s="20" t="s">
        <v>56</v>
      </c>
      <c r="H694" s="21">
        <v>28285875</v>
      </c>
      <c r="I694" s="21">
        <v>38763458.534877814</v>
      </c>
      <c r="J694" s="21">
        <v>38763458.534877814</v>
      </c>
      <c r="K694" s="22">
        <v>0.13600760386026944</v>
      </c>
      <c r="L694" s="22">
        <v>0.78168134181675986</v>
      </c>
      <c r="M694" s="10"/>
      <c r="N694" s="10"/>
      <c r="O694" s="10"/>
      <c r="P694" s="10"/>
      <c r="Q694" s="10"/>
      <c r="R694" s="10"/>
      <c r="S694" s="10"/>
      <c r="T694" s="10"/>
    </row>
    <row r="695" spans="1:20" ht="12.75" customHeight="1">
      <c r="A695" s="13">
        <v>86</v>
      </c>
      <c r="B695" s="10" t="s">
        <v>231</v>
      </c>
      <c r="C695" s="28" t="s">
        <v>54</v>
      </c>
      <c r="D695" s="29"/>
      <c r="E695" s="20"/>
      <c r="F695" s="20" t="s">
        <v>233</v>
      </c>
      <c r="G695" s="20" t="s">
        <v>57</v>
      </c>
      <c r="H695" s="21">
        <v>28285875</v>
      </c>
      <c r="I695" s="21">
        <v>32148759.174822062</v>
      </c>
      <c r="J695" s="21">
        <v>32148759.174822062</v>
      </c>
      <c r="K695" s="22">
        <v>0.11279890566302857</v>
      </c>
      <c r="L695" s="22">
        <v>0.6482931647316178</v>
      </c>
      <c r="M695" s="10"/>
      <c r="N695" s="10"/>
      <c r="O695" s="10"/>
      <c r="P695" s="10"/>
      <c r="Q695" s="10"/>
      <c r="R695" s="10"/>
      <c r="S695" s="10"/>
      <c r="T695" s="10"/>
    </row>
    <row r="696" spans="1:20" ht="12.75" customHeight="1">
      <c r="A696" s="13">
        <v>86</v>
      </c>
      <c r="B696" s="10" t="s">
        <v>231</v>
      </c>
      <c r="C696" s="28" t="s">
        <v>54</v>
      </c>
      <c r="D696" s="29"/>
      <c r="E696" s="20"/>
      <c r="F696" s="20" t="s">
        <v>233</v>
      </c>
      <c r="G696" s="20" t="s">
        <v>232</v>
      </c>
      <c r="H696" s="21">
        <v>28285875</v>
      </c>
      <c r="I696" s="21">
        <v>21790884.680706523</v>
      </c>
      <c r="J696" s="21">
        <v>28285875</v>
      </c>
      <c r="K696" s="22">
        <v>9.9245377663596174E-2</v>
      </c>
      <c r="L696" s="22">
        <v>0.5703964909262923</v>
      </c>
      <c r="M696" s="10"/>
      <c r="N696" s="10"/>
      <c r="O696" s="10"/>
      <c r="P696" s="10"/>
      <c r="Q696" s="10"/>
      <c r="R696" s="10"/>
      <c r="S696" s="10"/>
      <c r="T696" s="10"/>
    </row>
    <row r="697" spans="1:20" ht="12.75" customHeight="1">
      <c r="A697" s="13">
        <v>90</v>
      </c>
      <c r="B697" s="10" t="s">
        <v>241</v>
      </c>
      <c r="C697" s="28" t="s">
        <v>54</v>
      </c>
      <c r="D697" s="29"/>
      <c r="E697" s="20"/>
      <c r="F697" s="20" t="s">
        <v>33</v>
      </c>
      <c r="G697" s="20" t="s">
        <v>58</v>
      </c>
      <c r="H697" s="21">
        <v>14027727.272727273</v>
      </c>
      <c r="I697" s="21">
        <v>15907389.59194215</v>
      </c>
      <c r="J697" s="21">
        <v>15907389.59194215</v>
      </c>
      <c r="K697" s="22">
        <v>5.581354254355779E-2</v>
      </c>
      <c r="L697" s="22">
        <v>1</v>
      </c>
      <c r="M697" s="10"/>
      <c r="N697" s="10"/>
      <c r="O697" s="10"/>
      <c r="P697" s="10"/>
      <c r="Q697" s="10"/>
      <c r="R697" s="10"/>
      <c r="S697" s="10"/>
      <c r="T697" s="10"/>
    </row>
    <row r="698" spans="1:20" ht="12.75" customHeight="1">
      <c r="A698" s="13">
        <v>90</v>
      </c>
      <c r="B698" s="10" t="s">
        <v>241</v>
      </c>
      <c r="C698" s="28" t="s">
        <v>54</v>
      </c>
      <c r="D698" s="29"/>
      <c r="E698" s="20"/>
      <c r="F698" s="20" t="s">
        <v>233</v>
      </c>
      <c r="G698" s="20" t="s">
        <v>58</v>
      </c>
      <c r="H698" s="21">
        <v>13777232.142857144</v>
      </c>
      <c r="I698" s="21">
        <v>15739471.975536199</v>
      </c>
      <c r="J698" s="21">
        <v>15739471.975536199</v>
      </c>
      <c r="K698" s="22">
        <v>5.5224377553732322E-2</v>
      </c>
      <c r="L698" s="22">
        <v>0.98944404954468401</v>
      </c>
      <c r="M698" s="10"/>
      <c r="N698" s="10"/>
      <c r="O698" s="10"/>
      <c r="P698" s="10"/>
      <c r="Q698" s="10"/>
      <c r="R698" s="10"/>
      <c r="S698" s="10"/>
      <c r="T698" s="10"/>
    </row>
    <row r="699" spans="1:20" ht="12.75" customHeight="1">
      <c r="A699" s="13">
        <v>90</v>
      </c>
      <c r="B699" s="10" t="s">
        <v>241</v>
      </c>
      <c r="C699" s="28" t="s">
        <v>54</v>
      </c>
      <c r="D699" s="29"/>
      <c r="E699" s="20"/>
      <c r="F699" s="20" t="s">
        <v>33</v>
      </c>
      <c r="G699" s="20" t="s">
        <v>189</v>
      </c>
      <c r="H699" s="21">
        <v>14027727.272727273</v>
      </c>
      <c r="I699" s="21">
        <v>15575587.665929202</v>
      </c>
      <c r="J699" s="21">
        <v>15575587.665929202</v>
      </c>
      <c r="K699" s="22">
        <v>5.4649364046104078E-2</v>
      </c>
      <c r="L699" s="22">
        <v>0.9791416483455575</v>
      </c>
      <c r="M699" s="10"/>
      <c r="N699" s="10"/>
      <c r="O699" s="10"/>
      <c r="P699" s="10"/>
      <c r="Q699" s="10"/>
      <c r="R699" s="10"/>
      <c r="S699" s="10"/>
      <c r="T699" s="10"/>
    </row>
    <row r="700" spans="1:20" ht="12.75" customHeight="1">
      <c r="A700" s="13">
        <v>90</v>
      </c>
      <c r="B700" s="10" t="s">
        <v>241</v>
      </c>
      <c r="C700" s="28" t="s">
        <v>54</v>
      </c>
      <c r="D700" s="29"/>
      <c r="E700" s="20"/>
      <c r="F700" s="20" t="s">
        <v>233</v>
      </c>
      <c r="G700" s="20" t="s">
        <v>189</v>
      </c>
      <c r="H700" s="21">
        <v>13777232.142857144</v>
      </c>
      <c r="I700" s="21">
        <v>15405629.924785106</v>
      </c>
      <c r="J700" s="21">
        <v>15405629.924785106</v>
      </c>
      <c r="K700" s="22">
        <v>5.4053040962349461E-2</v>
      </c>
      <c r="L700" s="22">
        <v>0.96845744776306919</v>
      </c>
      <c r="M700" s="10"/>
      <c r="N700" s="10"/>
      <c r="O700" s="10"/>
      <c r="P700" s="10"/>
      <c r="Q700" s="10"/>
      <c r="R700" s="10"/>
      <c r="S700" s="10"/>
      <c r="T700" s="10"/>
    </row>
    <row r="701" spans="1:20" ht="12.75" customHeight="1">
      <c r="A701" s="13">
        <v>90</v>
      </c>
      <c r="B701" s="10" t="s">
        <v>241</v>
      </c>
      <c r="C701" s="28" t="s">
        <v>54</v>
      </c>
      <c r="D701" s="29"/>
      <c r="E701" s="20"/>
      <c r="F701" s="20" t="s">
        <v>33</v>
      </c>
      <c r="G701" s="20" t="s">
        <v>232</v>
      </c>
      <c r="H701" s="21">
        <v>14027727.272727273</v>
      </c>
      <c r="I701" s="21">
        <v>10635257.8125</v>
      </c>
      <c r="J701" s="21">
        <v>14027727.272727273</v>
      </c>
      <c r="K701" s="22">
        <v>4.9218455888097722E-2</v>
      </c>
      <c r="L701" s="22">
        <v>0.88183716075156571</v>
      </c>
      <c r="M701" s="10"/>
      <c r="N701" s="10"/>
      <c r="O701" s="10"/>
      <c r="P701" s="10"/>
      <c r="Q701" s="10"/>
      <c r="R701" s="10"/>
      <c r="S701" s="10"/>
      <c r="T701" s="10"/>
    </row>
    <row r="702" spans="1:20" ht="12.75" customHeight="1">
      <c r="A702" s="13">
        <v>90</v>
      </c>
      <c r="B702" s="10" t="s">
        <v>241</v>
      </c>
      <c r="C702" s="28" t="s">
        <v>54</v>
      </c>
      <c r="D702" s="29"/>
      <c r="E702" s="20"/>
      <c r="F702" s="20" t="s">
        <v>233</v>
      </c>
      <c r="G702" s="20" t="s">
        <v>232</v>
      </c>
      <c r="H702" s="21">
        <v>13777232.142857144</v>
      </c>
      <c r="I702" s="21">
        <v>10613710.088315217</v>
      </c>
      <c r="J702" s="21">
        <v>13777232.142857144</v>
      </c>
      <c r="K702" s="22">
        <v>4.8339554890095983E-2</v>
      </c>
      <c r="L702" s="22">
        <v>0.86609006859528781</v>
      </c>
      <c r="M702" s="10"/>
      <c r="N702" s="10"/>
      <c r="O702" s="10"/>
      <c r="P702" s="10"/>
      <c r="Q702" s="10"/>
      <c r="R702" s="10"/>
      <c r="S702" s="10"/>
      <c r="T702" s="10"/>
    </row>
    <row r="703" spans="1:20" ht="12.75" customHeight="1">
      <c r="A703" s="13">
        <v>80</v>
      </c>
      <c r="B703" s="10" t="s">
        <v>221</v>
      </c>
      <c r="C703" s="28" t="s">
        <v>54</v>
      </c>
      <c r="D703" s="43" t="s">
        <v>73</v>
      </c>
      <c r="E703" s="18">
        <v>1</v>
      </c>
      <c r="F703" s="20" t="s">
        <v>60</v>
      </c>
      <c r="G703" s="20" t="s">
        <v>73</v>
      </c>
      <c r="H703" s="21">
        <v>130340025</v>
      </c>
      <c r="I703" s="21">
        <v>169165620.07777467</v>
      </c>
      <c r="J703" s="21">
        <v>169165620.07777467</v>
      </c>
      <c r="K703" s="22">
        <v>0.59354380418902275</v>
      </c>
      <c r="L703" s="22">
        <v>1</v>
      </c>
      <c r="M703" s="10"/>
      <c r="N703" s="10"/>
      <c r="O703" s="10"/>
      <c r="P703" s="10"/>
      <c r="Q703" s="10"/>
      <c r="R703" s="10"/>
      <c r="S703" s="10"/>
      <c r="T703" s="10"/>
    </row>
    <row r="704" spans="1:20" ht="12.75" customHeight="1">
      <c r="A704" s="13">
        <v>80</v>
      </c>
      <c r="B704" s="10" t="s">
        <v>221</v>
      </c>
      <c r="C704" s="28" t="s">
        <v>54</v>
      </c>
      <c r="D704" s="43" t="s">
        <v>73</v>
      </c>
      <c r="E704" s="18">
        <v>1</v>
      </c>
      <c r="F704" s="20" t="s">
        <v>75</v>
      </c>
      <c r="G704" s="20" t="s">
        <v>73</v>
      </c>
      <c r="H704" s="21">
        <v>107897371.68874173</v>
      </c>
      <c r="I704" s="21">
        <v>145761321.91314304</v>
      </c>
      <c r="J704" s="21">
        <v>145761321.91314304</v>
      </c>
      <c r="K704" s="22">
        <v>0.51142619565471803</v>
      </c>
      <c r="L704" s="22">
        <v>0.86164861303454332</v>
      </c>
      <c r="M704" s="10"/>
      <c r="N704" s="10"/>
      <c r="O704" s="10"/>
      <c r="P704" s="10"/>
      <c r="Q704" s="10"/>
      <c r="R704" s="10"/>
      <c r="S704" s="10"/>
      <c r="T704" s="10"/>
    </row>
    <row r="705" spans="1:20" ht="12.75" customHeight="1">
      <c r="A705" s="13">
        <v>80</v>
      </c>
      <c r="B705" s="10" t="s">
        <v>221</v>
      </c>
      <c r="C705" s="28" t="s">
        <v>54</v>
      </c>
      <c r="D705" s="43" t="s">
        <v>73</v>
      </c>
      <c r="E705" s="18">
        <v>1</v>
      </c>
      <c r="F705" s="20" t="s">
        <v>60</v>
      </c>
      <c r="G705" s="20" t="s">
        <v>63</v>
      </c>
      <c r="H705" s="21">
        <v>130340025</v>
      </c>
      <c r="I705" s="21">
        <v>144628867.17359054</v>
      </c>
      <c r="J705" s="21">
        <v>144628867.17359054</v>
      </c>
      <c r="K705" s="22">
        <v>0.50745280263386161</v>
      </c>
      <c r="L705" s="22">
        <v>0.85495425788701485</v>
      </c>
      <c r="M705" s="10"/>
      <c r="N705" s="10"/>
      <c r="O705" s="10"/>
      <c r="P705" s="10"/>
      <c r="Q705" s="10"/>
      <c r="R705" s="10"/>
      <c r="S705" s="10"/>
      <c r="T705" s="10"/>
    </row>
    <row r="706" spans="1:20" ht="12.75" customHeight="1">
      <c r="A706" s="13">
        <v>80</v>
      </c>
      <c r="B706" s="10" t="s">
        <v>221</v>
      </c>
      <c r="C706" s="28" t="s">
        <v>54</v>
      </c>
      <c r="D706" s="43" t="s">
        <v>73</v>
      </c>
      <c r="E706" s="18">
        <v>1</v>
      </c>
      <c r="F706" s="20" t="s">
        <v>60</v>
      </c>
      <c r="G706" s="20" t="s">
        <v>58</v>
      </c>
      <c r="H706" s="21">
        <v>130340025</v>
      </c>
      <c r="I706" s="21">
        <v>122384462.84673458</v>
      </c>
      <c r="J706" s="21">
        <v>130340025</v>
      </c>
      <c r="K706" s="22">
        <v>0.45731818463482454</v>
      </c>
      <c r="L706" s="22">
        <v>0.77048767320496669</v>
      </c>
      <c r="M706" s="10"/>
      <c r="N706" s="10"/>
      <c r="O706" s="10"/>
      <c r="P706" s="10"/>
      <c r="Q706" s="10"/>
      <c r="R706" s="10"/>
      <c r="S706" s="10"/>
      <c r="T706" s="10"/>
    </row>
    <row r="707" spans="1:20" ht="12.75" customHeight="1">
      <c r="A707" s="13">
        <v>80</v>
      </c>
      <c r="B707" s="10" t="s">
        <v>221</v>
      </c>
      <c r="C707" s="28" t="s">
        <v>54</v>
      </c>
      <c r="D707" s="43" t="s">
        <v>73</v>
      </c>
      <c r="E707" s="18">
        <v>1</v>
      </c>
      <c r="F707" s="20" t="s">
        <v>75</v>
      </c>
      <c r="G707" s="20" t="s">
        <v>63</v>
      </c>
      <c r="H707" s="21">
        <v>107897371.68874173</v>
      </c>
      <c r="I707" s="21">
        <v>128366736.04857825</v>
      </c>
      <c r="J707" s="21">
        <v>128366736.04857825</v>
      </c>
      <c r="K707" s="22">
        <v>0.45039459442510843</v>
      </c>
      <c r="L707" s="22">
        <v>0.75882283876334355</v>
      </c>
      <c r="M707" s="10"/>
      <c r="N707" s="10"/>
      <c r="O707" s="10"/>
      <c r="P707" s="10"/>
      <c r="Q707" s="10"/>
      <c r="R707" s="10"/>
      <c r="S707" s="10"/>
      <c r="T707" s="10"/>
    </row>
    <row r="708" spans="1:20" ht="12.75" customHeight="1">
      <c r="A708" s="13">
        <v>80</v>
      </c>
      <c r="B708" s="10" t="s">
        <v>221</v>
      </c>
      <c r="C708" s="28" t="s">
        <v>54</v>
      </c>
      <c r="D708" s="43" t="s">
        <v>73</v>
      </c>
      <c r="E708" s="18">
        <v>1</v>
      </c>
      <c r="F708" s="20" t="s">
        <v>75</v>
      </c>
      <c r="G708" s="20" t="s">
        <v>58</v>
      </c>
      <c r="H708" s="21">
        <v>107897371.68874173</v>
      </c>
      <c r="I708" s="21">
        <v>113500880.41617037</v>
      </c>
      <c r="J708" s="21">
        <v>113500880.41617037</v>
      </c>
      <c r="K708" s="22">
        <v>0.39823543525004956</v>
      </c>
      <c r="L708" s="22">
        <v>0.67094531598079932</v>
      </c>
      <c r="M708" s="10"/>
      <c r="N708" s="10"/>
      <c r="O708" s="10"/>
      <c r="P708" s="10"/>
      <c r="Q708" s="10"/>
      <c r="R708" s="10"/>
      <c r="S708" s="10"/>
      <c r="T708" s="10"/>
    </row>
    <row r="709" spans="1:20" ht="12.75" customHeight="1">
      <c r="A709" s="13">
        <v>79</v>
      </c>
      <c r="B709" s="10" t="s">
        <v>220</v>
      </c>
      <c r="C709" s="28" t="s">
        <v>54</v>
      </c>
      <c r="D709" s="43" t="s">
        <v>73</v>
      </c>
      <c r="E709" s="18"/>
      <c r="F709" s="20" t="s">
        <v>60</v>
      </c>
      <c r="G709" s="20" t="s">
        <v>73</v>
      </c>
      <c r="H709" s="21">
        <v>45703125</v>
      </c>
      <c r="I709" s="21">
        <v>59317139.766676016</v>
      </c>
      <c r="J709" s="21">
        <v>59317139.766676016</v>
      </c>
      <c r="K709" s="22">
        <v>0.20812338094784341</v>
      </c>
      <c r="L709" s="22">
        <v>1</v>
      </c>
      <c r="M709" s="10"/>
      <c r="N709" s="10"/>
      <c r="O709" s="10"/>
      <c r="P709" s="10"/>
      <c r="Q709" s="10"/>
      <c r="R709" s="10"/>
      <c r="S709" s="10"/>
      <c r="T709" s="10"/>
    </row>
    <row r="710" spans="1:20" ht="12.75" customHeight="1">
      <c r="A710" s="13">
        <v>79</v>
      </c>
      <c r="B710" s="10" t="s">
        <v>220</v>
      </c>
      <c r="C710" s="28" t="s">
        <v>54</v>
      </c>
      <c r="D710" s="43" t="s">
        <v>73</v>
      </c>
      <c r="E710" s="18"/>
      <c r="F710" s="20" t="s">
        <v>60</v>
      </c>
      <c r="G710" s="20" t="s">
        <v>196</v>
      </c>
      <c r="H710" s="21">
        <v>45703125</v>
      </c>
      <c r="I710" s="21">
        <v>52179886.122881345</v>
      </c>
      <c r="J710" s="21">
        <v>52179886.122881345</v>
      </c>
      <c r="K710" s="22">
        <v>0.18308122003327809</v>
      </c>
      <c r="L710" s="22">
        <v>0.87967636888985101</v>
      </c>
      <c r="M710" s="10"/>
      <c r="N710" s="10"/>
      <c r="O710" s="10"/>
      <c r="P710" s="10"/>
      <c r="Q710" s="10"/>
      <c r="R710" s="10"/>
      <c r="S710" s="10"/>
      <c r="T710" s="10"/>
    </row>
    <row r="711" spans="1:20" ht="12.75" customHeight="1">
      <c r="A711" s="13">
        <v>79</v>
      </c>
      <c r="B711" s="10" t="s">
        <v>220</v>
      </c>
      <c r="C711" s="28" t="s">
        <v>54</v>
      </c>
      <c r="D711" s="43" t="s">
        <v>73</v>
      </c>
      <c r="E711" s="18"/>
      <c r="F711" s="20" t="s">
        <v>75</v>
      </c>
      <c r="G711" s="20" t="s">
        <v>73</v>
      </c>
      <c r="H711" s="21">
        <v>37833712.748344369</v>
      </c>
      <c r="I711" s="21">
        <v>51110531.209132537</v>
      </c>
      <c r="J711" s="21">
        <v>51110531.209132537</v>
      </c>
      <c r="K711" s="22">
        <v>0.17932922253376915</v>
      </c>
      <c r="L711" s="22">
        <v>0.86164861303454321</v>
      </c>
      <c r="M711" s="10"/>
      <c r="N711" s="10"/>
      <c r="O711" s="10"/>
      <c r="P711" s="10"/>
      <c r="Q711" s="10"/>
      <c r="R711" s="10"/>
      <c r="S711" s="10"/>
      <c r="T711" s="10"/>
    </row>
    <row r="712" spans="1:20" ht="12.75" customHeight="1">
      <c r="A712" s="13">
        <v>79</v>
      </c>
      <c r="B712" s="10" t="s">
        <v>220</v>
      </c>
      <c r="C712" s="28" t="s">
        <v>54</v>
      </c>
      <c r="D712" s="43" t="s">
        <v>73</v>
      </c>
      <c r="E712" s="18"/>
      <c r="F712" s="20" t="s">
        <v>75</v>
      </c>
      <c r="G712" s="20" t="s">
        <v>196</v>
      </c>
      <c r="H712" s="21">
        <v>37833712.748344369</v>
      </c>
      <c r="I712" s="21">
        <v>46461105.999657623</v>
      </c>
      <c r="J712" s="21">
        <v>46461105.999657623</v>
      </c>
      <c r="K712" s="22">
        <v>0.16301599337494049</v>
      </c>
      <c r="L712" s="22">
        <v>0.78326612143492413</v>
      </c>
      <c r="M712" s="10"/>
      <c r="N712" s="10"/>
      <c r="O712" s="10"/>
      <c r="P712" s="10"/>
      <c r="Q712" s="10"/>
      <c r="R712" s="10"/>
      <c r="S712" s="10"/>
      <c r="T712" s="10"/>
    </row>
    <row r="713" spans="1:20" ht="12.75" customHeight="1">
      <c r="A713" s="13">
        <v>79</v>
      </c>
      <c r="B713" s="10" t="s">
        <v>220</v>
      </c>
      <c r="C713" s="28" t="s">
        <v>54</v>
      </c>
      <c r="D713" s="43" t="s">
        <v>73</v>
      </c>
      <c r="E713" s="18"/>
      <c r="F713" s="20" t="s">
        <v>60</v>
      </c>
      <c r="G713" s="20" t="s">
        <v>58</v>
      </c>
      <c r="H713" s="21">
        <v>45703125</v>
      </c>
      <c r="I713" s="21">
        <v>42913544.044066019</v>
      </c>
      <c r="J713" s="21">
        <v>45703125</v>
      </c>
      <c r="K713" s="22">
        <v>0.16035649952605474</v>
      </c>
      <c r="L713" s="22">
        <v>0.77048767320496658</v>
      </c>
      <c r="M713" s="10"/>
      <c r="N713" s="10"/>
      <c r="O713" s="10"/>
      <c r="P713" s="10"/>
      <c r="Q713" s="10"/>
      <c r="R713" s="10"/>
      <c r="S713" s="10"/>
      <c r="T713" s="10"/>
    </row>
    <row r="714" spans="1:20" ht="12.75" customHeight="1">
      <c r="A714" s="13">
        <v>79</v>
      </c>
      <c r="B714" s="10" t="s">
        <v>220</v>
      </c>
      <c r="C714" s="28" t="s">
        <v>54</v>
      </c>
      <c r="D714" s="43" t="s">
        <v>73</v>
      </c>
      <c r="E714" s="18"/>
      <c r="F714" s="20" t="s">
        <v>75</v>
      </c>
      <c r="G714" s="20" t="s">
        <v>58</v>
      </c>
      <c r="H714" s="21">
        <v>37833712.748344369</v>
      </c>
      <c r="I714" s="21">
        <v>39798557.083829664</v>
      </c>
      <c r="J714" s="21">
        <v>39798557.083829664</v>
      </c>
      <c r="K714" s="22">
        <v>0.13963940759304302</v>
      </c>
      <c r="L714" s="22">
        <v>0.6709453159807991</v>
      </c>
      <c r="M714" s="10"/>
      <c r="N714" s="10"/>
      <c r="O714" s="10"/>
      <c r="P714" s="10"/>
      <c r="Q714" s="10"/>
      <c r="R714" s="10"/>
      <c r="S714" s="10"/>
      <c r="T714" s="10"/>
    </row>
    <row r="715" spans="1:20" ht="12.75" customHeight="1">
      <c r="A715" s="13">
        <v>143</v>
      </c>
      <c r="B715" s="10" t="s">
        <v>307</v>
      </c>
      <c r="C715" s="32" t="s">
        <v>84</v>
      </c>
      <c r="D715" s="33"/>
      <c r="E715" s="20">
        <v>1</v>
      </c>
      <c r="F715" s="20" t="s">
        <v>245</v>
      </c>
      <c r="G715" s="20" t="s">
        <v>97</v>
      </c>
      <c r="H715" s="21">
        <v>127383750</v>
      </c>
      <c r="I715" s="21">
        <v>225280520.83333337</v>
      </c>
      <c r="J715" s="21">
        <v>225280520.83333337</v>
      </c>
      <c r="K715" s="22">
        <v>0.79043163311567399</v>
      </c>
      <c r="L715" s="22">
        <v>1</v>
      </c>
      <c r="M715" s="10"/>
      <c r="N715" s="10"/>
      <c r="O715" s="10"/>
      <c r="P715" s="10"/>
      <c r="Q715" s="10"/>
      <c r="R715" s="10"/>
      <c r="S715" s="10"/>
      <c r="T715" s="10"/>
    </row>
    <row r="716" spans="1:20" ht="12.75" customHeight="1">
      <c r="A716" s="13">
        <v>143</v>
      </c>
      <c r="B716" s="10" t="s">
        <v>307</v>
      </c>
      <c r="C716" s="32" t="s">
        <v>84</v>
      </c>
      <c r="D716" s="33"/>
      <c r="E716" s="20">
        <v>1</v>
      </c>
      <c r="F716" s="20" t="s">
        <v>144</v>
      </c>
      <c r="G716" s="20" t="s">
        <v>97</v>
      </c>
      <c r="H716" s="21">
        <v>145581428.57142857</v>
      </c>
      <c r="I716" s="21">
        <v>215502906.60511366</v>
      </c>
      <c r="J716" s="21">
        <v>215502906.60511366</v>
      </c>
      <c r="K716" s="22">
        <v>0.75612535774930767</v>
      </c>
      <c r="L716" s="22">
        <v>0.95659804854831021</v>
      </c>
      <c r="M716" s="10"/>
      <c r="N716" s="10"/>
      <c r="O716" s="10"/>
      <c r="P716" s="10"/>
      <c r="Q716" s="10"/>
      <c r="R716" s="10"/>
      <c r="S716" s="10"/>
      <c r="T716" s="10"/>
    </row>
    <row r="717" spans="1:20" ht="12.75" customHeight="1">
      <c r="A717" s="13">
        <v>143</v>
      </c>
      <c r="B717" s="10" t="s">
        <v>307</v>
      </c>
      <c r="C717" s="32" t="s">
        <v>84</v>
      </c>
      <c r="D717" s="33"/>
      <c r="E717" s="20">
        <v>1</v>
      </c>
      <c r="F717" s="20" t="s">
        <v>245</v>
      </c>
      <c r="G717" s="20" t="s">
        <v>93</v>
      </c>
      <c r="H717" s="21">
        <v>127383750</v>
      </c>
      <c r="I717" s="21">
        <v>206683470.96915019</v>
      </c>
      <c r="J717" s="21">
        <v>206683470.96915019</v>
      </c>
      <c r="K717" s="22">
        <v>0.72518100052256562</v>
      </c>
      <c r="L717" s="22">
        <v>0.91744936581560188</v>
      </c>
      <c r="M717" s="10"/>
      <c r="N717" s="10"/>
      <c r="O717" s="10"/>
      <c r="P717" s="10"/>
      <c r="Q717" s="10"/>
      <c r="R717" s="10"/>
      <c r="S717" s="10"/>
      <c r="T717" s="10"/>
    </row>
    <row r="718" spans="1:20" ht="12.75" customHeight="1">
      <c r="A718" s="13">
        <v>143</v>
      </c>
      <c r="B718" s="10" t="s">
        <v>307</v>
      </c>
      <c r="C718" s="32" t="s">
        <v>84</v>
      </c>
      <c r="D718" s="33"/>
      <c r="E718" s="20">
        <v>1</v>
      </c>
      <c r="F718" s="20" t="s">
        <v>144</v>
      </c>
      <c r="G718" s="20" t="s">
        <v>93</v>
      </c>
      <c r="H718" s="21">
        <v>145581428.57142857</v>
      </c>
      <c r="I718" s="21">
        <v>203165020.57033381</v>
      </c>
      <c r="J718" s="21">
        <v>203165020.57033381</v>
      </c>
      <c r="K718" s="22">
        <v>0.7128359718246321</v>
      </c>
      <c r="L718" s="22">
        <v>0.90183128048003314</v>
      </c>
      <c r="M718" s="10"/>
      <c r="N718" s="10"/>
      <c r="O718" s="10"/>
      <c r="P718" s="10"/>
      <c r="Q718" s="10"/>
      <c r="R718" s="10"/>
      <c r="S718" s="10"/>
      <c r="T718" s="10"/>
    </row>
    <row r="719" spans="1:20" ht="12.75" customHeight="1">
      <c r="A719" s="13">
        <v>143</v>
      </c>
      <c r="B719" s="10" t="s">
        <v>307</v>
      </c>
      <c r="C719" s="32" t="s">
        <v>84</v>
      </c>
      <c r="D719" s="33"/>
      <c r="E719" s="20">
        <v>1</v>
      </c>
      <c r="F719" s="20" t="s">
        <v>245</v>
      </c>
      <c r="G719" s="20" t="s">
        <v>126</v>
      </c>
      <c r="H719" s="21">
        <v>127383750</v>
      </c>
      <c r="I719" s="21">
        <v>188066560.03937009</v>
      </c>
      <c r="J719" s="21">
        <v>188066560.03937009</v>
      </c>
      <c r="K719" s="22">
        <v>0.65986068230170247</v>
      </c>
      <c r="L719" s="22">
        <v>0.83481057014470039</v>
      </c>
      <c r="M719" s="10"/>
      <c r="N719" s="10"/>
      <c r="O719" s="10"/>
      <c r="P719" s="10"/>
      <c r="Q719" s="10"/>
      <c r="R719" s="10"/>
      <c r="S719" s="10"/>
      <c r="T719" s="10"/>
    </row>
    <row r="720" spans="1:20" ht="12.75" customHeight="1">
      <c r="A720" s="13">
        <v>143</v>
      </c>
      <c r="B720" s="10" t="s">
        <v>307</v>
      </c>
      <c r="C720" s="32" t="s">
        <v>84</v>
      </c>
      <c r="D720" s="33"/>
      <c r="E720" s="20">
        <v>1</v>
      </c>
      <c r="F720" s="20" t="s">
        <v>144</v>
      </c>
      <c r="G720" s="20" t="s">
        <v>126</v>
      </c>
      <c r="H720" s="21">
        <v>145581428.57142857</v>
      </c>
      <c r="I720" s="21">
        <v>186905323.66071427</v>
      </c>
      <c r="J720" s="21">
        <v>186905323.66071427</v>
      </c>
      <c r="K720" s="22">
        <v>0.65578630443796648</v>
      </c>
      <c r="L720" s="22">
        <v>0.82965594614809257</v>
      </c>
      <c r="M720" s="10"/>
      <c r="N720" s="10"/>
      <c r="O720" s="10"/>
      <c r="P720" s="10"/>
      <c r="Q720" s="10"/>
      <c r="R720" s="10"/>
      <c r="S720" s="10"/>
      <c r="T720" s="10"/>
    </row>
    <row r="721" spans="1:20" ht="12.75" customHeight="1">
      <c r="A721" s="13">
        <v>21</v>
      </c>
      <c r="B721" s="10" t="s">
        <v>98</v>
      </c>
      <c r="C721" s="32" t="s">
        <v>84</v>
      </c>
      <c r="D721" s="27" t="s">
        <v>49</v>
      </c>
      <c r="E721" s="18"/>
      <c r="F721" s="20" t="s">
        <v>99</v>
      </c>
      <c r="G721" s="20" t="s">
        <v>100</v>
      </c>
      <c r="H721" s="21">
        <v>11235815.217391305</v>
      </c>
      <c r="I721" s="21">
        <v>14721599.307159359</v>
      </c>
      <c r="J721" s="21">
        <v>14721599.307159359</v>
      </c>
      <c r="K721" s="22">
        <v>5.165301349352517E-2</v>
      </c>
      <c r="L721" s="22">
        <v>1</v>
      </c>
      <c r="M721" s="10"/>
      <c r="N721" s="10"/>
      <c r="O721" s="10"/>
      <c r="P721" s="10"/>
      <c r="Q721" s="10"/>
      <c r="R721" s="10"/>
      <c r="S721" s="10"/>
      <c r="T721" s="10"/>
    </row>
    <row r="722" spans="1:20" ht="12.75" customHeight="1">
      <c r="A722" s="13">
        <v>21</v>
      </c>
      <c r="B722" s="10" t="s">
        <v>98</v>
      </c>
      <c r="C722" s="32" t="s">
        <v>84</v>
      </c>
      <c r="D722" s="27" t="s">
        <v>49</v>
      </c>
      <c r="E722" s="18"/>
      <c r="F722" s="20" t="s">
        <v>87</v>
      </c>
      <c r="G722" s="20" t="s">
        <v>100</v>
      </c>
      <c r="H722" s="21">
        <v>9715178.5714285709</v>
      </c>
      <c r="I722" s="21">
        <v>13922160.342115615</v>
      </c>
      <c r="J722" s="21">
        <v>13922160.342115615</v>
      </c>
      <c r="K722" s="22">
        <v>4.8848057945755807E-2</v>
      </c>
      <c r="L722" s="22">
        <v>0.94569618773315178</v>
      </c>
      <c r="M722" s="10"/>
      <c r="N722" s="10"/>
      <c r="O722" s="10"/>
      <c r="P722" s="10"/>
      <c r="Q722" s="10"/>
      <c r="R722" s="10"/>
      <c r="S722" s="10"/>
      <c r="T722" s="10"/>
    </row>
    <row r="723" spans="1:20" ht="12.75" customHeight="1">
      <c r="A723" s="13">
        <v>21</v>
      </c>
      <c r="B723" s="10" t="s">
        <v>98</v>
      </c>
      <c r="C723" s="32" t="s">
        <v>84</v>
      </c>
      <c r="D723" s="27" t="s">
        <v>49</v>
      </c>
      <c r="E723" s="18"/>
      <c r="F723" s="20" t="s">
        <v>99</v>
      </c>
      <c r="G723" s="20" t="s">
        <v>82</v>
      </c>
      <c r="H723" s="21">
        <v>11235815.217391305</v>
      </c>
      <c r="I723" s="21">
        <v>12473700.487012986</v>
      </c>
      <c r="J723" s="21">
        <v>12473700.487012986</v>
      </c>
      <c r="K723" s="22">
        <v>4.3765911985971351E-2</v>
      </c>
      <c r="L723" s="22">
        <v>0.84730607230607191</v>
      </c>
      <c r="M723" s="10"/>
      <c r="N723" s="10"/>
      <c r="O723" s="10"/>
      <c r="P723" s="10"/>
      <c r="Q723" s="10"/>
      <c r="R723" s="10"/>
      <c r="S723" s="10"/>
      <c r="T723" s="10"/>
    </row>
    <row r="724" spans="1:20" ht="12.75" customHeight="1">
      <c r="A724" s="13">
        <v>21</v>
      </c>
      <c r="B724" s="10" t="s">
        <v>98</v>
      </c>
      <c r="C724" s="32" t="s">
        <v>84</v>
      </c>
      <c r="D724" s="27" t="s">
        <v>49</v>
      </c>
      <c r="E724" s="18"/>
      <c r="F724" s="20" t="s">
        <v>87</v>
      </c>
      <c r="G724" s="20" t="s">
        <v>82</v>
      </c>
      <c r="H724" s="21">
        <v>9715178.5714285709</v>
      </c>
      <c r="I724" s="21">
        <v>11753438.739897139</v>
      </c>
      <c r="J724" s="21">
        <v>11753438.739897139</v>
      </c>
      <c r="K724" s="22">
        <v>4.1238761982333359E-2</v>
      </c>
      <c r="L724" s="22">
        <v>0.79838056278173841</v>
      </c>
      <c r="M724" s="10"/>
      <c r="N724" s="10"/>
      <c r="O724" s="10"/>
      <c r="P724" s="10"/>
      <c r="Q724" s="10"/>
      <c r="R724" s="10"/>
      <c r="S724" s="10"/>
      <c r="T724" s="10"/>
    </row>
    <row r="725" spans="1:20" ht="12.75" customHeight="1">
      <c r="A725" s="13">
        <v>21</v>
      </c>
      <c r="B725" s="10" t="s">
        <v>98</v>
      </c>
      <c r="C725" s="32" t="s">
        <v>84</v>
      </c>
      <c r="D725" s="27" t="s">
        <v>49</v>
      </c>
      <c r="E725" s="18"/>
      <c r="F725" s="20" t="s">
        <v>99</v>
      </c>
      <c r="G725" s="20" t="s">
        <v>85</v>
      </c>
      <c r="H725" s="21">
        <v>11235815.217391305</v>
      </c>
      <c r="I725" s="21">
        <v>10466161.875</v>
      </c>
      <c r="J725" s="21">
        <v>11235815.217391305</v>
      </c>
      <c r="K725" s="22">
        <v>3.9422599605222784E-2</v>
      </c>
      <c r="L725" s="22">
        <v>0.76321974148061078</v>
      </c>
      <c r="M725" s="10"/>
      <c r="N725" s="10"/>
      <c r="O725" s="10"/>
      <c r="P725" s="10"/>
      <c r="Q725" s="10"/>
      <c r="R725" s="10"/>
      <c r="S725" s="10"/>
      <c r="T725" s="10"/>
    </row>
    <row r="726" spans="1:20" ht="12.75" customHeight="1">
      <c r="A726" s="13">
        <v>21</v>
      </c>
      <c r="B726" s="10" t="s">
        <v>98</v>
      </c>
      <c r="C726" s="32" t="s">
        <v>84</v>
      </c>
      <c r="D726" s="27" t="s">
        <v>49</v>
      </c>
      <c r="E726" s="18"/>
      <c r="F726" s="20" t="s">
        <v>87</v>
      </c>
      <c r="G726" s="20" t="s">
        <v>85</v>
      </c>
      <c r="H726" s="21">
        <v>9715178.5714285709</v>
      </c>
      <c r="I726" s="21">
        <v>9767541.7372881342</v>
      </c>
      <c r="J726" s="21">
        <v>9767541.7372881342</v>
      </c>
      <c r="K726" s="22">
        <v>3.427093447037078E-2</v>
      </c>
      <c r="L726" s="22">
        <v>0.66348373797526305</v>
      </c>
      <c r="M726" s="10"/>
      <c r="N726" s="10"/>
      <c r="O726" s="10"/>
      <c r="P726" s="10"/>
      <c r="Q726" s="10"/>
      <c r="R726" s="10"/>
      <c r="S726" s="10"/>
      <c r="T726" s="10"/>
    </row>
    <row r="727" spans="1:20" ht="12.75" customHeight="1">
      <c r="A727" s="13">
        <v>7</v>
      </c>
      <c r="B727" s="10" t="s">
        <v>53</v>
      </c>
      <c r="C727" s="28" t="s">
        <v>54</v>
      </c>
      <c r="D727" s="29"/>
      <c r="E727" s="20"/>
      <c r="F727" s="20" t="s">
        <v>55</v>
      </c>
      <c r="G727" s="20" t="s">
        <v>56</v>
      </c>
      <c r="H727" s="21">
        <v>27903763.586956523</v>
      </c>
      <c r="I727" s="21">
        <v>35506033.56564749</v>
      </c>
      <c r="J727" s="21">
        <v>35506033.56564749</v>
      </c>
      <c r="K727" s="22">
        <v>0.1245784233494282</v>
      </c>
      <c r="L727" s="22">
        <v>1</v>
      </c>
      <c r="M727" s="10"/>
      <c r="N727" s="10"/>
      <c r="O727" s="10"/>
      <c r="P727" s="10"/>
      <c r="Q727" s="10"/>
      <c r="R727" s="10"/>
      <c r="S727" s="10"/>
      <c r="T727" s="10"/>
    </row>
    <row r="728" spans="1:20" ht="12.75" customHeight="1">
      <c r="A728" s="13">
        <v>7</v>
      </c>
      <c r="B728" s="10" t="s">
        <v>53</v>
      </c>
      <c r="C728" s="28" t="s">
        <v>54</v>
      </c>
      <c r="D728" s="29"/>
      <c r="E728" s="20"/>
      <c r="F728" s="20" t="s">
        <v>33</v>
      </c>
      <c r="G728" s="20" t="s">
        <v>56</v>
      </c>
      <c r="H728" s="21">
        <v>22404185.454545453</v>
      </c>
      <c r="I728" s="21">
        <v>30781228.125</v>
      </c>
      <c r="J728" s="21">
        <v>30781228.125</v>
      </c>
      <c r="K728" s="22">
        <v>0.10800071096315506</v>
      </c>
      <c r="L728" s="22">
        <v>0.86692950560327309</v>
      </c>
      <c r="M728" s="10"/>
      <c r="N728" s="10"/>
      <c r="O728" s="10"/>
      <c r="P728" s="10"/>
      <c r="Q728" s="10"/>
      <c r="R728" s="10"/>
      <c r="S728" s="10"/>
      <c r="T728" s="10"/>
    </row>
    <row r="729" spans="1:20" ht="12.75" customHeight="1">
      <c r="A729" s="13">
        <v>7</v>
      </c>
      <c r="B729" s="10" t="s">
        <v>53</v>
      </c>
      <c r="C729" s="28" t="s">
        <v>54</v>
      </c>
      <c r="D729" s="29"/>
      <c r="E729" s="20"/>
      <c r="F729" s="20" t="s">
        <v>55</v>
      </c>
      <c r="G729" s="20" t="s">
        <v>57</v>
      </c>
      <c r="H729" s="21">
        <v>27903763.586956523</v>
      </c>
      <c r="I729" s="21">
        <v>27953710.657816224</v>
      </c>
      <c r="J729" s="21">
        <v>27953710.657816224</v>
      </c>
      <c r="K729" s="22">
        <v>9.8079927572820871E-2</v>
      </c>
      <c r="L729" s="22">
        <v>0.78729466095198453</v>
      </c>
      <c r="M729" s="10"/>
      <c r="N729" s="10"/>
      <c r="O729" s="10"/>
      <c r="P729" s="10"/>
      <c r="Q729" s="10"/>
      <c r="R729" s="10"/>
      <c r="S729" s="10"/>
      <c r="T729" s="10"/>
    </row>
    <row r="730" spans="1:20" ht="12.75" customHeight="1">
      <c r="A730" s="13">
        <v>7</v>
      </c>
      <c r="B730" s="10" t="s">
        <v>53</v>
      </c>
      <c r="C730" s="28" t="s">
        <v>54</v>
      </c>
      <c r="D730" s="29"/>
      <c r="E730" s="20"/>
      <c r="F730" s="20" t="s">
        <v>55</v>
      </c>
      <c r="G730" s="20" t="s">
        <v>58</v>
      </c>
      <c r="H730" s="21">
        <v>27903763.586956523</v>
      </c>
      <c r="I730" s="21">
        <v>27906254.994419646</v>
      </c>
      <c r="J730" s="21">
        <v>27906254.994419646</v>
      </c>
      <c r="K730" s="22">
        <v>9.7913422020630247E-2</v>
      </c>
      <c r="L730" s="22">
        <v>0.78595810886122974</v>
      </c>
      <c r="M730" s="10"/>
      <c r="N730" s="10"/>
      <c r="O730" s="10"/>
      <c r="P730" s="10"/>
      <c r="Q730" s="10"/>
      <c r="R730" s="10"/>
      <c r="S730" s="10"/>
      <c r="T730" s="10"/>
    </row>
    <row r="731" spans="1:20" ht="12.75" customHeight="1">
      <c r="A731" s="13">
        <v>7</v>
      </c>
      <c r="B731" s="10" t="s">
        <v>53</v>
      </c>
      <c r="C731" s="28" t="s">
        <v>54</v>
      </c>
      <c r="D731" s="29"/>
      <c r="E731" s="20"/>
      <c r="F731" s="20" t="s">
        <v>33</v>
      </c>
      <c r="G731" s="20" t="s">
        <v>58</v>
      </c>
      <c r="H731" s="21">
        <v>22404185.454545453</v>
      </c>
      <c r="I731" s="21">
        <v>25406261.441115707</v>
      </c>
      <c r="J731" s="21">
        <v>25406261.441115707</v>
      </c>
      <c r="K731" s="22">
        <v>8.9141807058950431E-2</v>
      </c>
      <c r="L731" s="22">
        <v>0.71554772216788998</v>
      </c>
      <c r="M731" s="10"/>
      <c r="N731" s="10"/>
      <c r="O731" s="10"/>
      <c r="P731" s="10"/>
      <c r="Q731" s="10"/>
      <c r="R731" s="10"/>
      <c r="S731" s="10"/>
      <c r="T731" s="10"/>
    </row>
    <row r="732" spans="1:20" ht="12.75" customHeight="1">
      <c r="A732" s="13">
        <v>7</v>
      </c>
      <c r="B732" s="10" t="s">
        <v>53</v>
      </c>
      <c r="C732" s="28" t="s">
        <v>54</v>
      </c>
      <c r="D732" s="29"/>
      <c r="E732" s="20"/>
      <c r="F732" s="20" t="s">
        <v>33</v>
      </c>
      <c r="G732" s="20" t="s">
        <v>57</v>
      </c>
      <c r="H732" s="21">
        <v>22404185.454545453</v>
      </c>
      <c r="I732" s="21">
        <v>25290622.122252744</v>
      </c>
      <c r="J732" s="21">
        <v>25290622.122252744</v>
      </c>
      <c r="K732" s="22">
        <v>8.8736068580882635E-2</v>
      </c>
      <c r="L732" s="22">
        <v>0.71229083010617444</v>
      </c>
      <c r="M732" s="10"/>
      <c r="N732" s="10"/>
      <c r="O732" s="10"/>
      <c r="P732" s="10"/>
      <c r="Q732" s="10"/>
      <c r="R732" s="10"/>
      <c r="S732" s="10"/>
      <c r="T732" s="10"/>
    </row>
    <row r="733" spans="1:20" ht="12.75" customHeight="1">
      <c r="A733" s="13">
        <v>121</v>
      </c>
      <c r="B733" s="10" t="s">
        <v>282</v>
      </c>
      <c r="C733" s="28" t="s">
        <v>54</v>
      </c>
      <c r="D733" s="43" t="s">
        <v>73</v>
      </c>
      <c r="E733" s="18">
        <v>1</v>
      </c>
      <c r="F733" s="20" t="s">
        <v>60</v>
      </c>
      <c r="G733" s="20" t="s">
        <v>61</v>
      </c>
      <c r="H733" s="21">
        <v>87607575</v>
      </c>
      <c r="I733" s="21">
        <v>117746906.66482301</v>
      </c>
      <c r="J733" s="21">
        <v>117746906.66482301</v>
      </c>
      <c r="K733" s="22">
        <v>0.41313327661493832</v>
      </c>
      <c r="L733" s="22">
        <v>1</v>
      </c>
      <c r="M733" s="10"/>
      <c r="N733" s="10"/>
      <c r="O733" s="10"/>
      <c r="P733" s="10"/>
      <c r="Q733" s="10"/>
      <c r="R733" s="10"/>
      <c r="S733" s="10"/>
      <c r="T733" s="10"/>
    </row>
    <row r="734" spans="1:20" ht="12.75" customHeight="1">
      <c r="A734" s="13">
        <v>121</v>
      </c>
      <c r="B734" s="10" t="s">
        <v>282</v>
      </c>
      <c r="C734" s="28" t="s">
        <v>54</v>
      </c>
      <c r="D734" s="43" t="s">
        <v>73</v>
      </c>
      <c r="E734" s="18">
        <v>1</v>
      </c>
      <c r="F734" s="20" t="s">
        <v>60</v>
      </c>
      <c r="G734" s="20" t="s">
        <v>174</v>
      </c>
      <c r="H734" s="21">
        <v>87607575</v>
      </c>
      <c r="I734" s="21">
        <v>84830160.937500015</v>
      </c>
      <c r="J734" s="21">
        <v>87607575</v>
      </c>
      <c r="K734" s="22">
        <v>0.30738475889704053</v>
      </c>
      <c r="L734" s="22">
        <v>0.74403292181069958</v>
      </c>
      <c r="M734" s="10"/>
      <c r="N734" s="10"/>
      <c r="O734" s="10"/>
      <c r="P734" s="10"/>
      <c r="Q734" s="10"/>
      <c r="R734" s="10"/>
      <c r="S734" s="10"/>
      <c r="T734" s="10"/>
    </row>
    <row r="735" spans="1:20" ht="12.75" customHeight="1">
      <c r="A735" s="13">
        <v>121</v>
      </c>
      <c r="B735" s="10" t="s">
        <v>282</v>
      </c>
      <c r="C735" s="28" t="s">
        <v>54</v>
      </c>
      <c r="D735" s="43" t="s">
        <v>73</v>
      </c>
      <c r="E735" s="18">
        <v>1</v>
      </c>
      <c r="F735" s="20" t="s">
        <v>60</v>
      </c>
      <c r="G735" s="20" t="s">
        <v>165</v>
      </c>
      <c r="H735" s="21">
        <v>87607575</v>
      </c>
      <c r="I735" s="21">
        <v>81595290.441176489</v>
      </c>
      <c r="J735" s="21">
        <v>87607575</v>
      </c>
      <c r="K735" s="22">
        <v>0.30738475889704053</v>
      </c>
      <c r="L735" s="22">
        <v>0.74403292181069958</v>
      </c>
      <c r="M735" s="10"/>
      <c r="N735" s="10"/>
      <c r="O735" s="10"/>
      <c r="P735" s="10"/>
      <c r="Q735" s="10"/>
      <c r="R735" s="10"/>
      <c r="S735" s="10"/>
      <c r="T735" s="10"/>
    </row>
    <row r="736" spans="1:20" ht="12.75" customHeight="1">
      <c r="A736" s="13">
        <v>121</v>
      </c>
      <c r="B736" s="10" t="s">
        <v>282</v>
      </c>
      <c r="C736" s="28" t="s">
        <v>54</v>
      </c>
      <c r="D736" s="43" t="s">
        <v>73</v>
      </c>
      <c r="E736" s="18">
        <v>1</v>
      </c>
      <c r="F736" s="20" t="s">
        <v>87</v>
      </c>
      <c r="G736" s="20" t="s">
        <v>61</v>
      </c>
      <c r="H736" s="21">
        <v>43913571.428571425</v>
      </c>
      <c r="I736" s="21">
        <v>76038597.515060231</v>
      </c>
      <c r="J736" s="21">
        <v>76038597.515060231</v>
      </c>
      <c r="K736" s="22">
        <v>0.26679320782518973</v>
      </c>
      <c r="L736" s="22">
        <v>0.64578000109600187</v>
      </c>
      <c r="M736" s="10"/>
      <c r="N736" s="10"/>
      <c r="O736" s="10"/>
      <c r="P736" s="10"/>
      <c r="Q736" s="10"/>
      <c r="R736" s="10"/>
      <c r="S736" s="10"/>
      <c r="T736" s="10"/>
    </row>
    <row r="737" spans="1:20" ht="12.75" customHeight="1">
      <c r="A737" s="13">
        <v>121</v>
      </c>
      <c r="B737" s="10" t="s">
        <v>282</v>
      </c>
      <c r="C737" s="28" t="s">
        <v>54</v>
      </c>
      <c r="D737" s="43" t="s">
        <v>73</v>
      </c>
      <c r="E737" s="18">
        <v>1</v>
      </c>
      <c r="F737" s="20" t="s">
        <v>87</v>
      </c>
      <c r="G737" s="20" t="s">
        <v>165</v>
      </c>
      <c r="H737" s="21">
        <v>43913571.428571425</v>
      </c>
      <c r="I737" s="21">
        <v>64071487.951807268</v>
      </c>
      <c r="J737" s="21">
        <v>64071487.951807268</v>
      </c>
      <c r="K737" s="22">
        <v>0.22480474863321939</v>
      </c>
      <c r="L737" s="22">
        <v>0.54414582740752948</v>
      </c>
      <c r="M737" s="10"/>
      <c r="N737" s="10"/>
      <c r="O737" s="10"/>
      <c r="P737" s="10"/>
      <c r="Q737" s="10"/>
      <c r="R737" s="10"/>
      <c r="S737" s="10"/>
      <c r="T737" s="10"/>
    </row>
    <row r="738" spans="1:20" ht="12.75" customHeight="1">
      <c r="A738" s="13">
        <v>121</v>
      </c>
      <c r="B738" s="10" t="s">
        <v>282</v>
      </c>
      <c r="C738" s="28" t="s">
        <v>54</v>
      </c>
      <c r="D738" s="43" t="s">
        <v>73</v>
      </c>
      <c r="E738" s="18">
        <v>1</v>
      </c>
      <c r="F738" s="20" t="s">
        <v>87</v>
      </c>
      <c r="G738" s="20" t="s">
        <v>174</v>
      </c>
      <c r="H738" s="21">
        <v>43913571.428571425</v>
      </c>
      <c r="I738" s="21">
        <v>61010231.414410993</v>
      </c>
      <c r="J738" s="21">
        <v>61010231.414410993</v>
      </c>
      <c r="K738" s="22">
        <v>0.21406385547792381</v>
      </c>
      <c r="L738" s="22">
        <v>0.51814721203744241</v>
      </c>
      <c r="M738" s="10"/>
      <c r="N738" s="10"/>
      <c r="O738" s="10"/>
      <c r="P738" s="10"/>
      <c r="Q738" s="10"/>
      <c r="R738" s="10"/>
      <c r="S738" s="10"/>
      <c r="T738" s="10"/>
    </row>
    <row r="739" spans="1:20" ht="12.75" customHeight="1">
      <c r="A739" s="13">
        <v>120</v>
      </c>
      <c r="B739" s="10" t="s">
        <v>281</v>
      </c>
      <c r="C739" s="28" t="s">
        <v>54</v>
      </c>
      <c r="D739" s="29"/>
      <c r="E739" s="20"/>
      <c r="F739" s="20" t="s">
        <v>60</v>
      </c>
      <c r="G739" s="20" t="s">
        <v>229</v>
      </c>
      <c r="H739" s="21">
        <v>23326875</v>
      </c>
      <c r="I739" s="21">
        <v>18696316.231343284</v>
      </c>
      <c r="J739" s="21">
        <v>23326875</v>
      </c>
      <c r="K739" s="22">
        <v>8.184595735809834E-2</v>
      </c>
      <c r="L739" s="22">
        <v>1</v>
      </c>
      <c r="M739" s="10"/>
      <c r="N739" s="10"/>
      <c r="O739" s="10"/>
      <c r="P739" s="10"/>
      <c r="Q739" s="10"/>
      <c r="R739" s="10"/>
      <c r="S739" s="10"/>
      <c r="T739" s="10"/>
    </row>
    <row r="740" spans="1:20" ht="12.75" customHeight="1">
      <c r="A740" s="13">
        <v>120</v>
      </c>
      <c r="B740" s="10" t="s">
        <v>281</v>
      </c>
      <c r="C740" s="28" t="s">
        <v>54</v>
      </c>
      <c r="D740" s="29"/>
      <c r="E740" s="20"/>
      <c r="F740" s="20" t="s">
        <v>60</v>
      </c>
      <c r="G740" s="20" t="s">
        <v>189</v>
      </c>
      <c r="H740" s="21">
        <v>23326875</v>
      </c>
      <c r="I740" s="21">
        <v>21646699.933307931</v>
      </c>
      <c r="J740" s="21">
        <v>23326875</v>
      </c>
      <c r="K740" s="22">
        <v>8.184595735809834E-2</v>
      </c>
      <c r="L740" s="22">
        <v>1</v>
      </c>
      <c r="M740" s="10"/>
      <c r="N740" s="10"/>
      <c r="O740" s="10"/>
      <c r="P740" s="10"/>
      <c r="Q740" s="10"/>
      <c r="R740" s="10"/>
      <c r="S740" s="10"/>
      <c r="T740" s="10"/>
    </row>
    <row r="741" spans="1:20" ht="12.75" customHeight="1">
      <c r="A741" s="13">
        <v>120</v>
      </c>
      <c r="B741" s="10" t="s">
        <v>281</v>
      </c>
      <c r="C741" s="28" t="s">
        <v>54</v>
      </c>
      <c r="D741" s="29"/>
      <c r="E741" s="20"/>
      <c r="F741" s="20" t="s">
        <v>60</v>
      </c>
      <c r="G741" s="20" t="s">
        <v>174</v>
      </c>
      <c r="H741" s="21">
        <v>23326875</v>
      </c>
      <c r="I741" s="21">
        <v>22587345.44836957</v>
      </c>
      <c r="J741" s="21">
        <v>23326875</v>
      </c>
      <c r="K741" s="22">
        <v>8.184595735809834E-2</v>
      </c>
      <c r="L741" s="22">
        <v>1</v>
      </c>
      <c r="M741" s="10"/>
      <c r="N741" s="10"/>
      <c r="O741" s="10"/>
      <c r="P741" s="10"/>
      <c r="Q741" s="10"/>
      <c r="R741" s="10"/>
      <c r="S741" s="10"/>
      <c r="T741" s="10"/>
    </row>
    <row r="742" spans="1:20" ht="12.75" customHeight="1">
      <c r="A742" s="13">
        <v>120</v>
      </c>
      <c r="B742" s="10" t="s">
        <v>281</v>
      </c>
      <c r="C742" s="28" t="s">
        <v>54</v>
      </c>
      <c r="D742" s="29"/>
      <c r="E742" s="20"/>
      <c r="F742" s="20" t="s">
        <v>87</v>
      </c>
      <c r="G742" s="20" t="s">
        <v>189</v>
      </c>
      <c r="H742" s="21">
        <v>11692669.172932331</v>
      </c>
      <c r="I742" s="21">
        <v>16253969.966936084</v>
      </c>
      <c r="J742" s="21">
        <v>16253969.966936084</v>
      </c>
      <c r="K742" s="22">
        <v>5.7029573520399189E-2</v>
      </c>
      <c r="L742" s="22">
        <v>0.69679157482243481</v>
      </c>
      <c r="M742" s="10"/>
      <c r="N742" s="10"/>
      <c r="O742" s="10"/>
      <c r="P742" s="10"/>
      <c r="Q742" s="10"/>
      <c r="R742" s="10"/>
      <c r="S742" s="10"/>
      <c r="T742" s="10"/>
    </row>
    <row r="743" spans="1:20" ht="12.75" customHeight="1">
      <c r="A743" s="13">
        <v>120</v>
      </c>
      <c r="B743" s="10" t="s">
        <v>281</v>
      </c>
      <c r="C743" s="28" t="s">
        <v>54</v>
      </c>
      <c r="D743" s="29"/>
      <c r="E743" s="20"/>
      <c r="F743" s="20" t="s">
        <v>87</v>
      </c>
      <c r="G743" s="20" t="s">
        <v>174</v>
      </c>
      <c r="H743" s="21">
        <v>11692669.172932331</v>
      </c>
      <c r="I743" s="21">
        <v>16244919.939001147</v>
      </c>
      <c r="J743" s="21">
        <v>16244919.939001147</v>
      </c>
      <c r="K743" s="22">
        <v>5.6997820094342233E-2</v>
      </c>
      <c r="L743" s="22">
        <v>0.69640360909899623</v>
      </c>
      <c r="M743" s="10"/>
      <c r="N743" s="10"/>
      <c r="O743" s="10"/>
      <c r="P743" s="10"/>
      <c r="Q743" s="10"/>
      <c r="R743" s="10"/>
      <c r="S743" s="10"/>
      <c r="T743" s="10"/>
    </row>
    <row r="744" spans="1:20" ht="12.75" customHeight="1">
      <c r="A744" s="13">
        <v>120</v>
      </c>
      <c r="B744" s="10" t="s">
        <v>281</v>
      </c>
      <c r="C744" s="28" t="s">
        <v>54</v>
      </c>
      <c r="D744" s="29"/>
      <c r="E744" s="20"/>
      <c r="F744" s="20" t="s">
        <v>87</v>
      </c>
      <c r="G744" s="20" t="s">
        <v>229</v>
      </c>
      <c r="H744" s="21">
        <v>11692669.172932331</v>
      </c>
      <c r="I744" s="21">
        <v>13900684.115523472</v>
      </c>
      <c r="J744" s="21">
        <v>13900684.115523472</v>
      </c>
      <c r="K744" s="22">
        <v>4.8772705275247075E-2</v>
      </c>
      <c r="L744" s="22">
        <v>0.59590854392298465</v>
      </c>
      <c r="M744" s="10"/>
      <c r="N744" s="10"/>
      <c r="O744" s="10"/>
      <c r="P744" s="10"/>
      <c r="Q744" s="10"/>
      <c r="R744" s="10"/>
      <c r="S744" s="10"/>
      <c r="T744" s="10"/>
    </row>
    <row r="745" spans="1:20" ht="12.75" customHeight="1">
      <c r="A745" s="13">
        <v>114</v>
      </c>
      <c r="B745" s="10" t="s">
        <v>273</v>
      </c>
      <c r="C745" s="15" t="s">
        <v>24</v>
      </c>
      <c r="D745" s="49"/>
      <c r="E745" s="20">
        <v>1</v>
      </c>
      <c r="F745" s="20" t="s">
        <v>29</v>
      </c>
      <c r="G745" s="20" t="s">
        <v>35</v>
      </c>
      <c r="H745" s="21">
        <v>58348836.538461536</v>
      </c>
      <c r="I745" s="21">
        <v>84322745.733788371</v>
      </c>
      <c r="J745" s="21">
        <v>84322745.733788371</v>
      </c>
      <c r="K745" s="22">
        <v>0.29585942616168742</v>
      </c>
      <c r="L745" s="22">
        <v>1</v>
      </c>
      <c r="M745" s="10"/>
      <c r="N745" s="10"/>
      <c r="O745" s="10"/>
      <c r="P745" s="10"/>
      <c r="Q745" s="10"/>
      <c r="R745" s="10"/>
      <c r="S745" s="10"/>
      <c r="T745" s="10"/>
    </row>
    <row r="746" spans="1:20" ht="12.75" customHeight="1">
      <c r="A746" s="13">
        <v>114</v>
      </c>
      <c r="B746" s="10" t="s">
        <v>273</v>
      </c>
      <c r="C746" s="15" t="s">
        <v>24</v>
      </c>
      <c r="D746" s="49"/>
      <c r="E746" s="20">
        <v>1</v>
      </c>
      <c r="F746" s="20" t="s">
        <v>29</v>
      </c>
      <c r="G746" s="20" t="s">
        <v>31</v>
      </c>
      <c r="H746" s="21">
        <v>58348836.538461536</v>
      </c>
      <c r="I746" s="21">
        <v>75551282.370517924</v>
      </c>
      <c r="J746" s="21">
        <v>75551282.370517924</v>
      </c>
      <c r="K746" s="22">
        <v>0.2650833870909437</v>
      </c>
      <c r="L746" s="22">
        <v>0.89597749353463363</v>
      </c>
      <c r="M746" s="10"/>
      <c r="N746" s="10"/>
      <c r="O746" s="10"/>
      <c r="P746" s="10"/>
      <c r="Q746" s="10"/>
      <c r="R746" s="10"/>
      <c r="S746" s="10"/>
      <c r="T746" s="10"/>
    </row>
    <row r="747" spans="1:20" ht="12.75" customHeight="1">
      <c r="A747" s="13">
        <v>114</v>
      </c>
      <c r="B747" s="10" t="s">
        <v>273</v>
      </c>
      <c r="C747" s="15" t="s">
        <v>24</v>
      </c>
      <c r="D747" s="49"/>
      <c r="E747" s="20">
        <v>1</v>
      </c>
      <c r="F747" s="20" t="s">
        <v>29</v>
      </c>
      <c r="G747" s="20" t="s">
        <v>30</v>
      </c>
      <c r="H747" s="21">
        <v>58348836.538461536</v>
      </c>
      <c r="I747" s="21">
        <v>71140696.856508926</v>
      </c>
      <c r="J747" s="21">
        <v>71140696.856508926</v>
      </c>
      <c r="K747" s="22">
        <v>0.24960816403154004</v>
      </c>
      <c r="L747" s="22">
        <v>0.84367149382331652</v>
      </c>
      <c r="M747" s="10"/>
      <c r="N747" s="10"/>
      <c r="O747" s="10"/>
      <c r="P747" s="10"/>
      <c r="Q747" s="10"/>
      <c r="R747" s="10"/>
      <c r="S747" s="10"/>
      <c r="T747" s="10"/>
    </row>
    <row r="748" spans="1:20" ht="12.75" customHeight="1">
      <c r="A748" s="13">
        <v>128</v>
      </c>
      <c r="B748" s="10" t="s">
        <v>290</v>
      </c>
      <c r="C748" s="32" t="s">
        <v>84</v>
      </c>
      <c r="D748" s="33"/>
      <c r="E748" s="20">
        <v>1</v>
      </c>
      <c r="F748" s="20" t="s">
        <v>33</v>
      </c>
      <c r="G748" s="20" t="s">
        <v>126</v>
      </c>
      <c r="H748" s="21">
        <v>72983250</v>
      </c>
      <c r="I748" s="21">
        <v>88908323.190789491</v>
      </c>
      <c r="J748" s="21">
        <v>88908323.190789491</v>
      </c>
      <c r="K748" s="22">
        <v>0.31194863558249369</v>
      </c>
      <c r="L748" s="22">
        <v>1</v>
      </c>
      <c r="M748" s="10"/>
      <c r="N748" s="10"/>
      <c r="O748" s="10"/>
      <c r="P748" s="10"/>
      <c r="Q748" s="10"/>
      <c r="R748" s="10"/>
      <c r="S748" s="10"/>
      <c r="T748" s="10"/>
    </row>
    <row r="749" spans="1:20" ht="12.75" customHeight="1">
      <c r="A749" s="13">
        <v>128</v>
      </c>
      <c r="B749" s="10" t="s">
        <v>290</v>
      </c>
      <c r="C749" s="32" t="s">
        <v>84</v>
      </c>
      <c r="D749" s="33"/>
      <c r="E749" s="20">
        <v>1</v>
      </c>
      <c r="F749" s="20" t="s">
        <v>144</v>
      </c>
      <c r="G749" s="20" t="s">
        <v>126</v>
      </c>
      <c r="H749" s="21">
        <v>61166914.285714284</v>
      </c>
      <c r="I749" s="21">
        <v>78529397.767857119</v>
      </c>
      <c r="J749" s="21">
        <v>78529397.767857119</v>
      </c>
      <c r="K749" s="22">
        <v>0.27553256666678144</v>
      </c>
      <c r="L749" s="22">
        <v>0.88326261197548284</v>
      </c>
      <c r="M749" s="10"/>
      <c r="N749" s="10"/>
      <c r="O749" s="10"/>
      <c r="P749" s="10"/>
      <c r="Q749" s="10"/>
      <c r="R749" s="10"/>
      <c r="S749" s="10"/>
      <c r="T749" s="10"/>
    </row>
    <row r="750" spans="1:20" ht="12.75" customHeight="1">
      <c r="A750" s="13">
        <v>128</v>
      </c>
      <c r="B750" s="10" t="s">
        <v>290</v>
      </c>
      <c r="C750" s="32" t="s">
        <v>84</v>
      </c>
      <c r="D750" s="33"/>
      <c r="E750" s="20">
        <v>1</v>
      </c>
      <c r="F750" s="20" t="s">
        <v>33</v>
      </c>
      <c r="G750" s="20" t="s">
        <v>250</v>
      </c>
      <c r="H750" s="21">
        <v>72983250</v>
      </c>
      <c r="I750" s="21">
        <v>76288885.657193556</v>
      </c>
      <c r="J750" s="21">
        <v>76288885.657193556</v>
      </c>
      <c r="K750" s="22">
        <v>0.26767138257462708</v>
      </c>
      <c r="L750" s="22">
        <v>0.85806236041010775</v>
      </c>
      <c r="M750" s="10"/>
      <c r="N750" s="10"/>
      <c r="O750" s="10"/>
      <c r="P750" s="10"/>
      <c r="Q750" s="10"/>
      <c r="R750" s="10"/>
      <c r="S750" s="10"/>
      <c r="T750" s="10"/>
    </row>
    <row r="751" spans="1:20" ht="12.75" customHeight="1">
      <c r="A751" s="13">
        <v>128</v>
      </c>
      <c r="B751" s="10" t="s">
        <v>290</v>
      </c>
      <c r="C751" s="32" t="s">
        <v>84</v>
      </c>
      <c r="D751" s="33"/>
      <c r="E751" s="20">
        <v>1</v>
      </c>
      <c r="F751" s="20" t="s">
        <v>33</v>
      </c>
      <c r="G751" s="20" t="s">
        <v>135</v>
      </c>
      <c r="H751" s="21">
        <v>72983250</v>
      </c>
      <c r="I751" s="21">
        <v>75179505.208333343</v>
      </c>
      <c r="J751" s="21">
        <v>75179505.208333343</v>
      </c>
      <c r="K751" s="22">
        <v>0.2637789492799264</v>
      </c>
      <c r="L751" s="22">
        <v>0.84558455845584557</v>
      </c>
      <c r="M751" s="10"/>
      <c r="N751" s="10"/>
      <c r="O751" s="10"/>
      <c r="P751" s="10"/>
      <c r="Q751" s="10"/>
      <c r="R751" s="10"/>
      <c r="S751" s="10"/>
      <c r="T751" s="10"/>
    </row>
    <row r="752" spans="1:20" ht="12.75" customHeight="1">
      <c r="A752" s="13">
        <v>128</v>
      </c>
      <c r="B752" s="10" t="s">
        <v>290</v>
      </c>
      <c r="C752" s="32" t="s">
        <v>84</v>
      </c>
      <c r="D752" s="33"/>
      <c r="E752" s="20">
        <v>1</v>
      </c>
      <c r="F752" s="20" t="s">
        <v>144</v>
      </c>
      <c r="G752" s="20" t="s">
        <v>250</v>
      </c>
      <c r="H752" s="21">
        <v>61166914.285714284</v>
      </c>
      <c r="I752" s="21">
        <v>68388008.333333313</v>
      </c>
      <c r="J752" s="21">
        <v>68388008.333333313</v>
      </c>
      <c r="K752" s="22">
        <v>0.23994992959216666</v>
      </c>
      <c r="L752" s="22">
        <v>0.76919691969196879</v>
      </c>
      <c r="M752" s="10"/>
      <c r="N752" s="10"/>
      <c r="O752" s="10"/>
      <c r="P752" s="10"/>
      <c r="Q752" s="10"/>
      <c r="R752" s="10"/>
      <c r="S752" s="10"/>
      <c r="T752" s="10"/>
    </row>
    <row r="753" spans="1:20" ht="12.75" customHeight="1">
      <c r="A753" s="13">
        <v>128</v>
      </c>
      <c r="B753" s="10" t="s">
        <v>290</v>
      </c>
      <c r="C753" s="32" t="s">
        <v>84</v>
      </c>
      <c r="D753" s="33"/>
      <c r="E753" s="20">
        <v>1</v>
      </c>
      <c r="F753" s="20" t="s">
        <v>144</v>
      </c>
      <c r="G753" s="20" t="s">
        <v>135</v>
      </c>
      <c r="H753" s="21">
        <v>61166914.285714284</v>
      </c>
      <c r="I753" s="21">
        <v>68372269.696661249</v>
      </c>
      <c r="J753" s="21">
        <v>68372269.696661249</v>
      </c>
      <c r="K753" s="22">
        <v>0.23989470814540464</v>
      </c>
      <c r="L753" s="22">
        <v>0.76901989873254428</v>
      </c>
      <c r="M753" s="10"/>
      <c r="N753" s="10"/>
      <c r="O753" s="10"/>
      <c r="P753" s="10"/>
      <c r="Q753" s="10"/>
      <c r="R753" s="10"/>
      <c r="S753" s="10"/>
      <c r="T753" s="10"/>
    </row>
    <row r="754" spans="1:20" ht="12.75" customHeight="1">
      <c r="A754" s="13">
        <v>72</v>
      </c>
      <c r="B754" s="10" t="s">
        <v>209</v>
      </c>
      <c r="C754" s="28" t="s">
        <v>54</v>
      </c>
      <c r="D754" s="16" t="s">
        <v>28</v>
      </c>
      <c r="E754" s="18"/>
      <c r="F754" s="20" t="s">
        <v>55</v>
      </c>
      <c r="G754" s="20" t="s">
        <v>58</v>
      </c>
      <c r="H754" s="21">
        <v>23583491.847826086</v>
      </c>
      <c r="I754" s="21">
        <v>23585597.516741071</v>
      </c>
      <c r="J754" s="21">
        <v>23585597.516741071</v>
      </c>
      <c r="K754" s="22">
        <v>8.2753725418448026E-2</v>
      </c>
      <c r="L754" s="22">
        <v>1</v>
      </c>
      <c r="M754" s="10"/>
      <c r="N754" s="10"/>
      <c r="O754" s="10"/>
      <c r="P754" s="10"/>
      <c r="Q754" s="10"/>
      <c r="R754" s="10"/>
      <c r="S754" s="10"/>
      <c r="T754" s="10"/>
    </row>
    <row r="755" spans="1:20" ht="12.75" customHeight="1">
      <c r="A755" s="13">
        <v>72</v>
      </c>
      <c r="B755" s="10" t="s">
        <v>209</v>
      </c>
      <c r="C755" s="28" t="s">
        <v>54</v>
      </c>
      <c r="D755" s="16" t="s">
        <v>28</v>
      </c>
      <c r="E755" s="18"/>
      <c r="F755" s="20" t="s">
        <v>55</v>
      </c>
      <c r="G755" s="20" t="s">
        <v>189</v>
      </c>
      <c r="H755" s="21">
        <v>23583491.847826086</v>
      </c>
      <c r="I755" s="21">
        <v>23261486.478365388</v>
      </c>
      <c r="J755" s="21">
        <v>23583491.847826086</v>
      </c>
      <c r="K755" s="22">
        <v>8.274633735261297E-2</v>
      </c>
      <c r="L755" s="22">
        <v>0.99991072225694133</v>
      </c>
      <c r="M755" s="10"/>
      <c r="N755" s="10"/>
      <c r="O755" s="10"/>
      <c r="P755" s="10"/>
      <c r="Q755" s="10"/>
      <c r="R755" s="10"/>
      <c r="S755" s="10"/>
      <c r="T755" s="10"/>
    </row>
    <row r="756" spans="1:20" ht="12.75" customHeight="1">
      <c r="A756" s="13">
        <v>72</v>
      </c>
      <c r="B756" s="10" t="s">
        <v>209</v>
      </c>
      <c r="C756" s="28" t="s">
        <v>54</v>
      </c>
      <c r="D756" s="16" t="s">
        <v>28</v>
      </c>
      <c r="E756" s="18"/>
      <c r="F756" s="20" t="s">
        <v>55</v>
      </c>
      <c r="G756" s="20" t="s">
        <v>106</v>
      </c>
      <c r="H756" s="21">
        <v>23583491.847826086</v>
      </c>
      <c r="I756" s="21">
        <v>15046590.860445207</v>
      </c>
      <c r="J756" s="21">
        <v>23583491.847826086</v>
      </c>
      <c r="K756" s="22">
        <v>8.274633735261297E-2</v>
      </c>
      <c r="L756" s="22">
        <v>0.99991072225694133</v>
      </c>
      <c r="M756" s="10"/>
      <c r="N756" s="10"/>
      <c r="O756" s="10"/>
      <c r="P756" s="10"/>
      <c r="Q756" s="10"/>
      <c r="R756" s="10"/>
      <c r="S756" s="10"/>
      <c r="T756" s="10"/>
    </row>
    <row r="757" spans="1:20" ht="12.75" customHeight="1">
      <c r="A757" s="13">
        <v>72</v>
      </c>
      <c r="B757" s="10" t="s">
        <v>209</v>
      </c>
      <c r="C757" s="28" t="s">
        <v>54</v>
      </c>
      <c r="D757" s="16" t="s">
        <v>28</v>
      </c>
      <c r="E757" s="18"/>
      <c r="F757" s="20" t="s">
        <v>77</v>
      </c>
      <c r="G757" s="20" t="s">
        <v>58</v>
      </c>
      <c r="H757" s="21">
        <v>22640152.173913043</v>
      </c>
      <c r="I757" s="21">
        <v>23253236.204782344</v>
      </c>
      <c r="J757" s="21">
        <v>23253236.204782344</v>
      </c>
      <c r="K757" s="22">
        <v>8.1587584228680621E-2</v>
      </c>
      <c r="L757" s="22">
        <v>0.98590829374906375</v>
      </c>
      <c r="M757" s="10"/>
      <c r="N757" s="10"/>
      <c r="O757" s="10"/>
      <c r="P757" s="10"/>
      <c r="Q757" s="10"/>
      <c r="R757" s="10"/>
      <c r="S757" s="10"/>
      <c r="T757" s="10"/>
    </row>
    <row r="758" spans="1:20" ht="12.75" customHeight="1">
      <c r="A758" s="13">
        <v>72</v>
      </c>
      <c r="B758" s="10" t="s">
        <v>209</v>
      </c>
      <c r="C758" s="28" t="s">
        <v>54</v>
      </c>
      <c r="D758" s="16" t="s">
        <v>28</v>
      </c>
      <c r="E758" s="18"/>
      <c r="F758" s="20" t="s">
        <v>77</v>
      </c>
      <c r="G758" s="20" t="s">
        <v>189</v>
      </c>
      <c r="H758" s="21">
        <v>22640152.173913043</v>
      </c>
      <c r="I758" s="21">
        <v>22866101.796407189</v>
      </c>
      <c r="J758" s="21">
        <v>22866101.796407189</v>
      </c>
      <c r="K758" s="22">
        <v>8.0229263138533499E-2</v>
      </c>
      <c r="L758" s="22">
        <v>0.969494276334395</v>
      </c>
      <c r="M758" s="10"/>
      <c r="N758" s="10"/>
      <c r="O758" s="10"/>
      <c r="P758" s="10"/>
      <c r="Q758" s="10"/>
      <c r="R758" s="10"/>
      <c r="S758" s="10"/>
      <c r="T758" s="10"/>
    </row>
    <row r="759" spans="1:20" ht="12.75" customHeight="1">
      <c r="A759" s="13">
        <v>72</v>
      </c>
      <c r="B759" s="10" t="s">
        <v>209</v>
      </c>
      <c r="C759" s="28" t="s">
        <v>54</v>
      </c>
      <c r="D759" s="16" t="s">
        <v>28</v>
      </c>
      <c r="E759" s="18"/>
      <c r="F759" s="20" t="s">
        <v>77</v>
      </c>
      <c r="G759" s="20" t="s">
        <v>106</v>
      </c>
      <c r="H759" s="21">
        <v>22640152.173913043</v>
      </c>
      <c r="I759" s="21">
        <v>14165275.287356321</v>
      </c>
      <c r="J759" s="21">
        <v>22640152.173913043</v>
      </c>
      <c r="K759" s="22">
        <v>7.9436483858508461E-2</v>
      </c>
      <c r="L759" s="22">
        <v>0.95991429336666367</v>
      </c>
      <c r="M759" s="10"/>
      <c r="N759" s="10"/>
      <c r="O759" s="10"/>
      <c r="P759" s="10"/>
      <c r="Q759" s="10"/>
      <c r="R759" s="10"/>
      <c r="S759" s="10"/>
      <c r="T759" s="10"/>
    </row>
    <row r="760" spans="1:20" ht="12.75" customHeight="1">
      <c r="A760" s="13">
        <v>73</v>
      </c>
      <c r="B760" s="10" t="s">
        <v>210</v>
      </c>
      <c r="C760" s="28" t="s">
        <v>54</v>
      </c>
      <c r="D760" s="16" t="s">
        <v>28</v>
      </c>
      <c r="E760" s="18">
        <v>1</v>
      </c>
      <c r="F760" s="20" t="s">
        <v>80</v>
      </c>
      <c r="G760" s="20" t="s">
        <v>61</v>
      </c>
      <c r="H760" s="21">
        <v>97587500</v>
      </c>
      <c r="I760" s="21">
        <v>126740059.54982516</v>
      </c>
      <c r="J760" s="21">
        <v>126740059.54982516</v>
      </c>
      <c r="K760" s="22">
        <v>0.44468714774172857</v>
      </c>
      <c r="L760" s="22">
        <v>1</v>
      </c>
      <c r="M760" s="10"/>
      <c r="N760" s="10"/>
      <c r="O760" s="10"/>
      <c r="P760" s="10"/>
      <c r="Q760" s="10"/>
      <c r="R760" s="10"/>
      <c r="S760" s="10"/>
      <c r="T760" s="10"/>
    </row>
    <row r="761" spans="1:20" ht="12.75" customHeight="1">
      <c r="A761" s="13">
        <v>73</v>
      </c>
      <c r="B761" s="10" t="s">
        <v>210</v>
      </c>
      <c r="C761" s="28" t="s">
        <v>54</v>
      </c>
      <c r="D761" s="16" t="s">
        <v>28</v>
      </c>
      <c r="E761" s="18">
        <v>1</v>
      </c>
      <c r="F761" s="20" t="s">
        <v>80</v>
      </c>
      <c r="G761" s="20" t="s">
        <v>211</v>
      </c>
      <c r="H761" s="21">
        <v>97587500</v>
      </c>
      <c r="I761" s="21">
        <v>119781879.34027775</v>
      </c>
      <c r="J761" s="21">
        <v>119781879.34027775</v>
      </c>
      <c r="K761" s="22">
        <v>0.42027329373339778</v>
      </c>
      <c r="L761" s="22">
        <v>0.94509880905640609</v>
      </c>
      <c r="M761" s="10"/>
      <c r="N761" s="10"/>
      <c r="O761" s="10"/>
      <c r="P761" s="10"/>
      <c r="Q761" s="10"/>
      <c r="R761" s="10"/>
      <c r="S761" s="10"/>
      <c r="T761" s="10"/>
    </row>
    <row r="762" spans="1:20" ht="12.75" customHeight="1">
      <c r="A762" s="13">
        <v>73</v>
      </c>
      <c r="B762" s="10" t="s">
        <v>210</v>
      </c>
      <c r="C762" s="28" t="s">
        <v>54</v>
      </c>
      <c r="D762" s="16" t="s">
        <v>28</v>
      </c>
      <c r="E762" s="18">
        <v>1</v>
      </c>
      <c r="F762" s="20" t="s">
        <v>80</v>
      </c>
      <c r="G762" s="20" t="s">
        <v>108</v>
      </c>
      <c r="H762" s="21">
        <v>97587500</v>
      </c>
      <c r="I762" s="21">
        <v>117793904.5638489</v>
      </c>
      <c r="J762" s="21">
        <v>117793904.5638489</v>
      </c>
      <c r="K762" s="22">
        <v>0.41329817602986613</v>
      </c>
      <c r="L762" s="22">
        <v>0.9294133597715466</v>
      </c>
      <c r="M762" s="10"/>
      <c r="N762" s="10"/>
      <c r="O762" s="10"/>
      <c r="P762" s="10"/>
      <c r="Q762" s="10"/>
      <c r="R762" s="10"/>
      <c r="S762" s="10"/>
      <c r="T762" s="10"/>
    </row>
    <row r="763" spans="1:20" ht="12.75" customHeight="1">
      <c r="A763" s="13">
        <v>73</v>
      </c>
      <c r="B763" s="10" t="s">
        <v>210</v>
      </c>
      <c r="C763" s="28" t="s">
        <v>54</v>
      </c>
      <c r="D763" s="16" t="s">
        <v>28</v>
      </c>
      <c r="E763" s="18">
        <v>1</v>
      </c>
      <c r="F763" s="20" t="s">
        <v>105</v>
      </c>
      <c r="G763" s="20" t="s">
        <v>61</v>
      </c>
      <c r="H763" s="21">
        <v>81322916.666666672</v>
      </c>
      <c r="I763" s="21">
        <v>114797533.32604894</v>
      </c>
      <c r="J763" s="21">
        <v>114797533.32604894</v>
      </c>
      <c r="K763" s="22">
        <v>0.40278494300752565</v>
      </c>
      <c r="L763" s="22">
        <v>0.90577149587750294</v>
      </c>
      <c r="M763" s="10"/>
      <c r="N763" s="10"/>
      <c r="O763" s="10"/>
      <c r="P763" s="10"/>
      <c r="Q763" s="10"/>
      <c r="R763" s="10"/>
      <c r="S763" s="10"/>
      <c r="T763" s="10"/>
    </row>
    <row r="764" spans="1:20" ht="12.75" customHeight="1">
      <c r="A764" s="13">
        <v>73</v>
      </c>
      <c r="B764" s="10" t="s">
        <v>210</v>
      </c>
      <c r="C764" s="28" t="s">
        <v>54</v>
      </c>
      <c r="D764" s="16" t="s">
        <v>28</v>
      </c>
      <c r="E764" s="18">
        <v>1</v>
      </c>
      <c r="F764" s="20" t="s">
        <v>105</v>
      </c>
      <c r="G764" s="20" t="s">
        <v>211</v>
      </c>
      <c r="H764" s="21">
        <v>81322916.666666672</v>
      </c>
      <c r="I764" s="21">
        <v>107922287.32638887</v>
      </c>
      <c r="J764" s="21">
        <v>107922287.32638887</v>
      </c>
      <c r="K764" s="22">
        <v>0.37866207653207129</v>
      </c>
      <c r="L764" s="22">
        <v>0.85152466954587092</v>
      </c>
      <c r="M764" s="10"/>
      <c r="N764" s="10"/>
      <c r="O764" s="10"/>
      <c r="P764" s="10"/>
      <c r="Q764" s="10"/>
      <c r="R764" s="10"/>
      <c r="S764" s="10"/>
      <c r="T764" s="10"/>
    </row>
    <row r="765" spans="1:20" ht="12.75" customHeight="1">
      <c r="A765" s="13">
        <v>73</v>
      </c>
      <c r="B765" s="10" t="s">
        <v>210</v>
      </c>
      <c r="C765" s="28" t="s">
        <v>54</v>
      </c>
      <c r="D765" s="16" t="s">
        <v>28</v>
      </c>
      <c r="E765" s="18">
        <v>1</v>
      </c>
      <c r="F765" s="20" t="s">
        <v>105</v>
      </c>
      <c r="G765" s="20" t="s">
        <v>108</v>
      </c>
      <c r="H765" s="21">
        <v>81322916.666666672</v>
      </c>
      <c r="I765" s="21">
        <v>105507708.52068344</v>
      </c>
      <c r="J765" s="21">
        <v>105507708.52068344</v>
      </c>
      <c r="K765" s="22">
        <v>0.37019015245439119</v>
      </c>
      <c r="L765" s="22">
        <v>0.8324732440196253</v>
      </c>
      <c r="M765" s="10"/>
      <c r="N765" s="10"/>
      <c r="O765" s="10"/>
      <c r="P765" s="10"/>
      <c r="Q765" s="10"/>
      <c r="R765" s="10"/>
      <c r="S765" s="10"/>
      <c r="T765" s="10"/>
    </row>
    <row r="766" spans="1:20" ht="12.75" customHeight="1">
      <c r="A766" s="13">
        <v>134</v>
      </c>
      <c r="B766" s="10" t="s">
        <v>297</v>
      </c>
      <c r="C766" s="28" t="s">
        <v>54</v>
      </c>
      <c r="D766" s="29"/>
      <c r="E766" s="20">
        <v>1</v>
      </c>
      <c r="F766" s="20" t="s">
        <v>60</v>
      </c>
      <c r="G766" s="20" t="s">
        <v>61</v>
      </c>
      <c r="H766" s="21">
        <v>151729875</v>
      </c>
      <c r="I766" s="21">
        <v>203928980.22676989</v>
      </c>
      <c r="J766" s="21">
        <v>203928980.22676989</v>
      </c>
      <c r="K766" s="22">
        <v>0.71551644271771031</v>
      </c>
      <c r="L766" s="22">
        <v>1</v>
      </c>
      <c r="M766" s="10"/>
      <c r="N766" s="10"/>
      <c r="O766" s="10"/>
      <c r="P766" s="10"/>
      <c r="Q766" s="10"/>
      <c r="R766" s="10"/>
      <c r="S766" s="10"/>
      <c r="T766" s="10"/>
    </row>
    <row r="767" spans="1:20" ht="12.75" customHeight="1">
      <c r="A767" s="13">
        <v>134</v>
      </c>
      <c r="B767" s="10" t="s">
        <v>297</v>
      </c>
      <c r="C767" s="28" t="s">
        <v>54</v>
      </c>
      <c r="D767" s="29"/>
      <c r="E767" s="20">
        <v>1</v>
      </c>
      <c r="F767" s="20" t="s">
        <v>60</v>
      </c>
      <c r="G767" s="20" t="s">
        <v>56</v>
      </c>
      <c r="H767" s="21">
        <v>151729875</v>
      </c>
      <c r="I767" s="21">
        <v>190005520.48778647</v>
      </c>
      <c r="J767" s="21">
        <v>190005520.48778647</v>
      </c>
      <c r="K767" s="22">
        <v>0.66666382563659521</v>
      </c>
      <c r="L767" s="22">
        <v>0.93172397702621534</v>
      </c>
      <c r="M767" s="10"/>
      <c r="N767" s="10"/>
      <c r="O767" s="10"/>
      <c r="P767" s="10"/>
      <c r="Q767" s="10"/>
      <c r="R767" s="10"/>
      <c r="S767" s="10"/>
      <c r="T767" s="10"/>
    </row>
    <row r="768" spans="1:20" ht="12.75" customHeight="1">
      <c r="A768" s="13">
        <v>134</v>
      </c>
      <c r="B768" s="10" t="s">
        <v>297</v>
      </c>
      <c r="C768" s="28" t="s">
        <v>54</v>
      </c>
      <c r="D768" s="29"/>
      <c r="E768" s="20">
        <v>1</v>
      </c>
      <c r="F768" s="20" t="s">
        <v>60</v>
      </c>
      <c r="G768" s="20" t="s">
        <v>58</v>
      </c>
      <c r="H768" s="21">
        <v>151729875</v>
      </c>
      <c r="I768" s="21">
        <v>142468740.89273176</v>
      </c>
      <c r="J768" s="21">
        <v>151729875</v>
      </c>
      <c r="K768" s="22">
        <v>0.5323677894788561</v>
      </c>
      <c r="L768" s="22">
        <v>0.74403292181069969</v>
      </c>
      <c r="M768" s="10"/>
      <c r="N768" s="10"/>
      <c r="O768" s="10"/>
      <c r="P768" s="10"/>
      <c r="Q768" s="10"/>
      <c r="R768" s="10"/>
      <c r="S768" s="10"/>
      <c r="T768" s="10"/>
    </row>
    <row r="769" spans="1:20" ht="12.75" customHeight="1">
      <c r="A769" s="13">
        <v>49</v>
      </c>
      <c r="B769" s="10" t="s">
        <v>166</v>
      </c>
      <c r="C769" s="30" t="s">
        <v>67</v>
      </c>
      <c r="D769" s="16" t="s">
        <v>28</v>
      </c>
      <c r="E769" s="18">
        <v>1</v>
      </c>
      <c r="F769" s="20" t="s">
        <v>68</v>
      </c>
      <c r="G769" s="20" t="s">
        <v>72</v>
      </c>
      <c r="H769" s="21">
        <v>68034236.111111104</v>
      </c>
      <c r="I769" s="21">
        <v>92358916.940789416</v>
      </c>
      <c r="J769" s="21">
        <v>92358916.940789416</v>
      </c>
      <c r="K769" s="22">
        <v>0.324055578708078</v>
      </c>
      <c r="L769" s="22">
        <v>1</v>
      </c>
      <c r="M769" s="10"/>
      <c r="N769" s="10"/>
      <c r="O769" s="10"/>
      <c r="P769" s="10"/>
      <c r="Q769" s="10"/>
      <c r="R769" s="10"/>
      <c r="S769" s="10"/>
      <c r="T769" s="10"/>
    </row>
    <row r="770" spans="1:20" ht="12.75" customHeight="1">
      <c r="A770" s="13">
        <v>49</v>
      </c>
      <c r="B770" s="10" t="s">
        <v>166</v>
      </c>
      <c r="C770" s="30" t="s">
        <v>67</v>
      </c>
      <c r="D770" s="16" t="s">
        <v>28</v>
      </c>
      <c r="E770" s="18">
        <v>1</v>
      </c>
      <c r="F770" s="20" t="s">
        <v>68</v>
      </c>
      <c r="G770" s="20" t="s">
        <v>73</v>
      </c>
      <c r="H770" s="21">
        <v>68034236.111111104</v>
      </c>
      <c r="I770" s="21">
        <v>82276177.271377668</v>
      </c>
      <c r="J770" s="21">
        <v>82276177.271377668</v>
      </c>
      <c r="K770" s="22">
        <v>0.28867872342697071</v>
      </c>
      <c r="L770" s="22">
        <v>0.89083090184052593</v>
      </c>
      <c r="M770" s="10"/>
      <c r="N770" s="10"/>
      <c r="O770" s="10"/>
      <c r="P770" s="10"/>
      <c r="Q770" s="10"/>
      <c r="R770" s="10"/>
      <c r="S770" s="10"/>
      <c r="T770" s="10"/>
    </row>
    <row r="771" spans="1:20" ht="12.75" customHeight="1">
      <c r="A771" s="13">
        <v>49</v>
      </c>
      <c r="B771" s="10" t="s">
        <v>166</v>
      </c>
      <c r="C771" s="30" t="s">
        <v>67</v>
      </c>
      <c r="D771" s="16" t="s">
        <v>28</v>
      </c>
      <c r="E771" s="18">
        <v>1</v>
      </c>
      <c r="F771" s="20" t="s">
        <v>75</v>
      </c>
      <c r="G771" s="20" t="s">
        <v>72</v>
      </c>
      <c r="H771" s="21">
        <v>48660248.344370864</v>
      </c>
      <c r="I771" s="21">
        <v>76028258.854166687</v>
      </c>
      <c r="J771" s="21">
        <v>76028258.854166687</v>
      </c>
      <c r="K771" s="22">
        <v>0.26675693303061765</v>
      </c>
      <c r="L771" s="22">
        <v>0.82318265926513423</v>
      </c>
      <c r="M771" s="10"/>
      <c r="N771" s="10"/>
      <c r="O771" s="10"/>
      <c r="P771" s="10"/>
      <c r="Q771" s="10"/>
      <c r="R771" s="10"/>
      <c r="S771" s="10"/>
      <c r="T771" s="10"/>
    </row>
    <row r="772" spans="1:20" ht="12.75" customHeight="1">
      <c r="A772" s="13">
        <v>49</v>
      </c>
      <c r="B772" s="10" t="s">
        <v>166</v>
      </c>
      <c r="C772" s="30" t="s">
        <v>67</v>
      </c>
      <c r="D772" s="16" t="s">
        <v>28</v>
      </c>
      <c r="E772" s="18">
        <v>1</v>
      </c>
      <c r="F772" s="20" t="s">
        <v>68</v>
      </c>
      <c r="G772" s="20" t="s">
        <v>130</v>
      </c>
      <c r="H772" s="21">
        <v>68034236.111111104</v>
      </c>
      <c r="I772" s="21">
        <v>66303714.11700584</v>
      </c>
      <c r="J772" s="21">
        <v>68034236.111111104</v>
      </c>
      <c r="K772" s="22">
        <v>0.23870866490435577</v>
      </c>
      <c r="L772" s="22">
        <v>0.73662877786589165</v>
      </c>
      <c r="M772" s="10"/>
      <c r="N772" s="10"/>
      <c r="O772" s="10"/>
      <c r="P772" s="10"/>
      <c r="Q772" s="10"/>
      <c r="R772" s="10"/>
      <c r="S772" s="10"/>
      <c r="T772" s="10"/>
    </row>
    <row r="773" spans="1:20" ht="12.75" customHeight="1">
      <c r="A773" s="13">
        <v>49</v>
      </c>
      <c r="B773" s="10" t="s">
        <v>166</v>
      </c>
      <c r="C773" s="30" t="s">
        <v>67</v>
      </c>
      <c r="D773" s="16" t="s">
        <v>28</v>
      </c>
      <c r="E773" s="18">
        <v>1</v>
      </c>
      <c r="F773" s="20" t="s">
        <v>75</v>
      </c>
      <c r="G773" s="20" t="s">
        <v>73</v>
      </c>
      <c r="H773" s="21">
        <v>48660248.344370864</v>
      </c>
      <c r="I773" s="21">
        <v>65736375.33783786</v>
      </c>
      <c r="J773" s="21">
        <v>65736375.33783786</v>
      </c>
      <c r="K773" s="22">
        <v>0.23064626413853656</v>
      </c>
      <c r="L773" s="22">
        <v>0.71174909272681208</v>
      </c>
      <c r="M773" s="10"/>
      <c r="N773" s="10"/>
      <c r="O773" s="10"/>
      <c r="P773" s="10"/>
      <c r="Q773" s="10"/>
      <c r="R773" s="10"/>
      <c r="S773" s="10"/>
      <c r="T773" s="10"/>
    </row>
    <row r="774" spans="1:20" ht="12.75" customHeight="1">
      <c r="A774" s="13">
        <v>49</v>
      </c>
      <c r="B774" s="10" t="s">
        <v>166</v>
      </c>
      <c r="C774" s="30" t="s">
        <v>67</v>
      </c>
      <c r="D774" s="16" t="s">
        <v>28</v>
      </c>
      <c r="E774" s="18">
        <v>1</v>
      </c>
      <c r="F774" s="20" t="s">
        <v>75</v>
      </c>
      <c r="G774" s="20" t="s">
        <v>130</v>
      </c>
      <c r="H774" s="21">
        <v>48660248.344370864</v>
      </c>
      <c r="I774" s="21">
        <v>57463869.88146551</v>
      </c>
      <c r="J774" s="21">
        <v>57463869.88146551</v>
      </c>
      <c r="K774" s="22">
        <v>0.20162089623876914</v>
      </c>
      <c r="L774" s="22">
        <v>0.62217998851486267</v>
      </c>
      <c r="M774" s="10"/>
      <c r="N774" s="10"/>
      <c r="O774" s="10"/>
      <c r="P774" s="10"/>
      <c r="Q774" s="10"/>
      <c r="R774" s="10"/>
      <c r="S774" s="10"/>
      <c r="T774" s="10"/>
    </row>
    <row r="775" spans="1:20" ht="12.75" customHeight="1">
      <c r="A775" s="13">
        <v>48</v>
      </c>
      <c r="B775" s="10" t="s">
        <v>164</v>
      </c>
      <c r="C775" s="30" t="s">
        <v>67</v>
      </c>
      <c r="D775" s="16" t="s">
        <v>28</v>
      </c>
      <c r="E775" s="18"/>
      <c r="F775" s="20" t="s">
        <v>68</v>
      </c>
      <c r="G775" s="20" t="s">
        <v>74</v>
      </c>
      <c r="H775" s="21">
        <v>30673125</v>
      </c>
      <c r="I775" s="21">
        <v>36848661.486833096</v>
      </c>
      <c r="J775" s="21">
        <v>36848661.486833096</v>
      </c>
      <c r="K775" s="22">
        <v>0.12928924156168978</v>
      </c>
      <c r="L775" s="22">
        <v>1</v>
      </c>
      <c r="M775" s="10"/>
      <c r="N775" s="10"/>
      <c r="O775" s="10"/>
      <c r="P775" s="10"/>
      <c r="Q775" s="10"/>
      <c r="R775" s="10"/>
      <c r="S775" s="10"/>
      <c r="T775" s="10"/>
    </row>
    <row r="776" spans="1:20" ht="12.75" customHeight="1">
      <c r="A776" s="13">
        <v>48</v>
      </c>
      <c r="B776" s="10" t="s">
        <v>164</v>
      </c>
      <c r="C776" s="30" t="s">
        <v>67</v>
      </c>
      <c r="D776" s="16" t="s">
        <v>28</v>
      </c>
      <c r="E776" s="18"/>
      <c r="F776" s="20" t="s">
        <v>75</v>
      </c>
      <c r="G776" s="20" t="s">
        <v>74</v>
      </c>
      <c r="H776" s="21">
        <v>21938394.039735101</v>
      </c>
      <c r="I776" s="21">
        <v>30846675.074412733</v>
      </c>
      <c r="J776" s="21">
        <v>30846675.074412733</v>
      </c>
      <c r="K776" s="22">
        <v>0.10823034173156497</v>
      </c>
      <c r="L776" s="22">
        <v>0.83711792585559686</v>
      </c>
      <c r="M776" s="10"/>
      <c r="N776" s="10"/>
      <c r="O776" s="10"/>
      <c r="P776" s="10"/>
      <c r="Q776" s="10"/>
      <c r="R776" s="10"/>
      <c r="S776" s="10"/>
      <c r="T776" s="10"/>
    </row>
    <row r="777" spans="1:20" ht="12.75" customHeight="1">
      <c r="A777" s="13">
        <v>48</v>
      </c>
      <c r="B777" s="10" t="s">
        <v>164</v>
      </c>
      <c r="C777" s="30" t="s">
        <v>67</v>
      </c>
      <c r="D777" s="16" t="s">
        <v>28</v>
      </c>
      <c r="E777" s="18"/>
      <c r="F777" s="20" t="s">
        <v>68</v>
      </c>
      <c r="G777" s="20" t="s">
        <v>130</v>
      </c>
      <c r="H777" s="21">
        <v>30673125</v>
      </c>
      <c r="I777" s="21">
        <v>29892921.965843033</v>
      </c>
      <c r="J777" s="21">
        <v>30673125</v>
      </c>
      <c r="K777" s="22">
        <v>0.10762141438960943</v>
      </c>
      <c r="L777" s="22">
        <v>0.83240811911065582</v>
      </c>
      <c r="M777" s="10"/>
      <c r="N777" s="10"/>
      <c r="O777" s="10"/>
      <c r="P777" s="10"/>
      <c r="Q777" s="10"/>
      <c r="R777" s="10"/>
      <c r="S777" s="10"/>
      <c r="T777" s="10"/>
    </row>
    <row r="778" spans="1:20" ht="12.75" customHeight="1">
      <c r="A778" s="13">
        <v>48</v>
      </c>
      <c r="B778" s="10" t="s">
        <v>164</v>
      </c>
      <c r="C778" s="30" t="s">
        <v>67</v>
      </c>
      <c r="D778" s="16" t="s">
        <v>28</v>
      </c>
      <c r="E778" s="18"/>
      <c r="F778" s="20" t="s">
        <v>68</v>
      </c>
      <c r="G778" s="20" t="s">
        <v>165</v>
      </c>
      <c r="H778" s="21">
        <v>30673125</v>
      </c>
      <c r="I778" s="21">
        <v>25862671.367239106</v>
      </c>
      <c r="J778" s="21">
        <v>30673125</v>
      </c>
      <c r="K778" s="22">
        <v>0.10762141438960943</v>
      </c>
      <c r="L778" s="22">
        <v>0.83240811911065582</v>
      </c>
      <c r="M778" s="10"/>
      <c r="N778" s="10"/>
      <c r="O778" s="10"/>
      <c r="P778" s="10"/>
      <c r="Q778" s="10"/>
      <c r="R778" s="10"/>
      <c r="S778" s="10"/>
      <c r="T778" s="10"/>
    </row>
    <row r="779" spans="1:20" ht="12.75" customHeight="1">
      <c r="A779" s="13">
        <v>48</v>
      </c>
      <c r="B779" s="10" t="s">
        <v>164</v>
      </c>
      <c r="C779" s="30" t="s">
        <v>67</v>
      </c>
      <c r="D779" s="16" t="s">
        <v>28</v>
      </c>
      <c r="E779" s="18"/>
      <c r="F779" s="20" t="s">
        <v>75</v>
      </c>
      <c r="G779" s="20" t="s">
        <v>130</v>
      </c>
      <c r="H779" s="21">
        <v>21938394.039735101</v>
      </c>
      <c r="I779" s="21">
        <v>25907492.530368339</v>
      </c>
      <c r="J779" s="21">
        <v>25907492.530368339</v>
      </c>
      <c r="K779" s="22">
        <v>9.0900454042634443E-2</v>
      </c>
      <c r="L779" s="22">
        <v>0.70307825264224877</v>
      </c>
      <c r="M779" s="10"/>
      <c r="N779" s="10"/>
      <c r="O779" s="10"/>
      <c r="P779" s="10"/>
      <c r="Q779" s="10"/>
      <c r="R779" s="10"/>
      <c r="S779" s="10"/>
      <c r="T779" s="10"/>
    </row>
    <row r="780" spans="1:20" ht="12.75" customHeight="1">
      <c r="A780" s="13">
        <v>48</v>
      </c>
      <c r="B780" s="10" t="s">
        <v>164</v>
      </c>
      <c r="C780" s="30" t="s">
        <v>67</v>
      </c>
      <c r="D780" s="16" t="s">
        <v>28</v>
      </c>
      <c r="E780" s="18"/>
      <c r="F780" s="20" t="s">
        <v>75</v>
      </c>
      <c r="G780" s="20" t="s">
        <v>165</v>
      </c>
      <c r="H780" s="21">
        <v>21938394.039735101</v>
      </c>
      <c r="I780" s="21">
        <v>23043796.426608026</v>
      </c>
      <c r="J780" s="21">
        <v>23043796.426608026</v>
      </c>
      <c r="K780" s="22">
        <v>8.0852732297011898E-2</v>
      </c>
      <c r="L780" s="22">
        <v>0.62536318815385261</v>
      </c>
      <c r="M780" s="10"/>
      <c r="N780" s="10"/>
      <c r="O780" s="10"/>
      <c r="P780" s="10"/>
      <c r="Q780" s="10"/>
      <c r="R780" s="10"/>
      <c r="S780" s="10"/>
      <c r="T780" s="10"/>
    </row>
    <row r="781" spans="1:20" ht="12.75" customHeight="1">
      <c r="A781" s="13">
        <v>3</v>
      </c>
      <c r="B781" s="10" t="s">
        <v>37</v>
      </c>
      <c r="C781" s="15" t="s">
        <v>24</v>
      </c>
      <c r="D781" s="16" t="s">
        <v>28</v>
      </c>
      <c r="E781" s="18">
        <v>1</v>
      </c>
      <c r="F781" s="20" t="s">
        <v>29</v>
      </c>
      <c r="G781" s="20" t="s">
        <v>35</v>
      </c>
      <c r="H781" s="21">
        <v>107882451.92307693</v>
      </c>
      <c r="I781" s="21">
        <v>155906186.00682589</v>
      </c>
      <c r="J781" s="21">
        <v>155906186.00682589</v>
      </c>
      <c r="K781" s="22">
        <v>0.54702102410967701</v>
      </c>
      <c r="L781" s="22">
        <v>1</v>
      </c>
      <c r="M781" s="10"/>
      <c r="N781" s="10"/>
      <c r="O781" s="10"/>
      <c r="P781" s="10"/>
      <c r="Q781" s="10"/>
      <c r="R781" s="10"/>
      <c r="S781" s="10"/>
      <c r="T781" s="10"/>
    </row>
    <row r="782" spans="1:20" ht="12.75" customHeight="1">
      <c r="A782" s="13">
        <v>3</v>
      </c>
      <c r="B782" s="10" t="s">
        <v>37</v>
      </c>
      <c r="C782" s="15" t="s">
        <v>24</v>
      </c>
      <c r="D782" s="16" t="s">
        <v>28</v>
      </c>
      <c r="E782" s="18">
        <v>1</v>
      </c>
      <c r="F782" s="20" t="s">
        <v>29</v>
      </c>
      <c r="G782" s="20" t="s">
        <v>38</v>
      </c>
      <c r="H782" s="21">
        <v>107882451.92307693</v>
      </c>
      <c r="I782" s="21">
        <v>148964738.08913946</v>
      </c>
      <c r="J782" s="21">
        <v>148964738.08913946</v>
      </c>
      <c r="K782" s="22">
        <v>0.52266587794138719</v>
      </c>
      <c r="L782" s="22">
        <v>0.95547676397277448</v>
      </c>
      <c r="M782" s="10"/>
      <c r="N782" s="10"/>
      <c r="O782" s="10"/>
      <c r="P782" s="10"/>
      <c r="Q782" s="10"/>
      <c r="R782" s="10"/>
      <c r="S782" s="10"/>
      <c r="T782" s="10"/>
    </row>
    <row r="783" spans="1:20" ht="12.75" customHeight="1">
      <c r="A783" s="13">
        <v>3</v>
      </c>
      <c r="B783" s="10" t="s">
        <v>37</v>
      </c>
      <c r="C783" s="15" t="s">
        <v>24</v>
      </c>
      <c r="D783" s="16" t="s">
        <v>28</v>
      </c>
      <c r="E783" s="18">
        <v>1</v>
      </c>
      <c r="F783" s="20" t="s">
        <v>29</v>
      </c>
      <c r="G783" s="20" t="s">
        <v>30</v>
      </c>
      <c r="H783" s="21">
        <v>107882451.92307693</v>
      </c>
      <c r="I783" s="21">
        <v>147128151.58099124</v>
      </c>
      <c r="J783" s="21">
        <v>147128151.58099124</v>
      </c>
      <c r="K783" s="22">
        <v>0.51622192944719936</v>
      </c>
      <c r="L783" s="22">
        <v>0.94369668933181183</v>
      </c>
      <c r="M783" s="10"/>
      <c r="N783" s="10"/>
      <c r="O783" s="10"/>
      <c r="P783" s="10"/>
      <c r="Q783" s="10"/>
      <c r="R783" s="10"/>
      <c r="S783" s="10"/>
      <c r="T783" s="10"/>
    </row>
    <row r="784" spans="1:20" ht="12.75" customHeight="1">
      <c r="A784" s="13">
        <v>3</v>
      </c>
      <c r="B784" s="10" t="s">
        <v>37</v>
      </c>
      <c r="C784" s="15" t="s">
        <v>24</v>
      </c>
      <c r="D784" s="16" t="s">
        <v>28</v>
      </c>
      <c r="E784" s="18">
        <v>1</v>
      </c>
      <c r="F784" s="20" t="s">
        <v>36</v>
      </c>
      <c r="G784" s="20" t="s">
        <v>35</v>
      </c>
      <c r="H784" s="21">
        <v>103630926.72413793</v>
      </c>
      <c r="I784" s="21">
        <v>143986368.38440114</v>
      </c>
      <c r="J784" s="21">
        <v>143986368.38440114</v>
      </c>
      <c r="K784" s="22">
        <v>0.50519849602388389</v>
      </c>
      <c r="L784" s="22">
        <v>0.92354493476029953</v>
      </c>
      <c r="M784" s="10"/>
      <c r="N784" s="10"/>
      <c r="O784" s="10"/>
      <c r="P784" s="10"/>
      <c r="Q784" s="10"/>
      <c r="R784" s="10"/>
      <c r="S784" s="10"/>
      <c r="T784" s="10"/>
    </row>
    <row r="785" spans="1:20" ht="12.75" customHeight="1">
      <c r="A785" s="13">
        <v>3</v>
      </c>
      <c r="B785" s="10" t="s">
        <v>37</v>
      </c>
      <c r="C785" s="15" t="s">
        <v>24</v>
      </c>
      <c r="D785" s="16" t="s">
        <v>28</v>
      </c>
      <c r="E785" s="18">
        <v>1</v>
      </c>
      <c r="F785" s="20" t="s">
        <v>36</v>
      </c>
      <c r="G785" s="20" t="s">
        <v>38</v>
      </c>
      <c r="H785" s="21">
        <v>103630926.72413793</v>
      </c>
      <c r="I785" s="21">
        <v>139967162.84377813</v>
      </c>
      <c r="J785" s="21">
        <v>139967162.84377813</v>
      </c>
      <c r="K785" s="22">
        <v>0.49109649027766777</v>
      </c>
      <c r="L785" s="22">
        <v>0.89776529353139378</v>
      </c>
      <c r="M785" s="10"/>
      <c r="N785" s="10"/>
      <c r="O785" s="10"/>
      <c r="P785" s="10"/>
      <c r="Q785" s="10"/>
      <c r="R785" s="10"/>
      <c r="S785" s="10"/>
      <c r="T785" s="10"/>
    </row>
    <row r="786" spans="1:20" ht="12.75" customHeight="1">
      <c r="A786" s="13">
        <v>3</v>
      </c>
      <c r="B786" s="10" t="s">
        <v>37</v>
      </c>
      <c r="C786" s="15" t="s">
        <v>24</v>
      </c>
      <c r="D786" s="16" t="s">
        <v>28</v>
      </c>
      <c r="E786" s="18">
        <v>1</v>
      </c>
      <c r="F786" s="20" t="s">
        <v>36</v>
      </c>
      <c r="G786" s="20" t="s">
        <v>30</v>
      </c>
      <c r="H786" s="21">
        <v>103630926.72413793</v>
      </c>
      <c r="I786" s="21">
        <v>137803149.86137894</v>
      </c>
      <c r="J786" s="21">
        <v>137803149.86137894</v>
      </c>
      <c r="K786" s="22">
        <v>0.48350371523686975</v>
      </c>
      <c r="L786" s="22">
        <v>0.88388506826371616</v>
      </c>
      <c r="M786" s="10"/>
      <c r="N786" s="10"/>
      <c r="O786" s="10"/>
      <c r="P786" s="10"/>
      <c r="Q786" s="10"/>
      <c r="R786" s="10"/>
      <c r="S786" s="10"/>
      <c r="T786" s="10"/>
    </row>
    <row r="787" spans="1:20" ht="12.75" customHeight="1">
      <c r="A787" s="13">
        <v>71</v>
      </c>
      <c r="B787" s="10" t="s">
        <v>207</v>
      </c>
      <c r="C787" s="15" t="s">
        <v>24</v>
      </c>
      <c r="D787" s="16" t="s">
        <v>28</v>
      </c>
      <c r="E787" s="18">
        <v>1</v>
      </c>
      <c r="F787" s="20" t="s">
        <v>105</v>
      </c>
      <c r="G787" s="20" t="s">
        <v>35</v>
      </c>
      <c r="H787" s="21">
        <v>82456250</v>
      </c>
      <c r="I787" s="21">
        <v>125370980.11363634</v>
      </c>
      <c r="J787" s="21">
        <v>125370980.11363634</v>
      </c>
      <c r="K787" s="22">
        <v>0.4398835202882373</v>
      </c>
      <c r="L787" s="22">
        <v>1</v>
      </c>
      <c r="M787" s="10"/>
      <c r="N787" s="10"/>
      <c r="O787" s="10"/>
      <c r="P787" s="10"/>
      <c r="Q787" s="10"/>
      <c r="R787" s="10"/>
      <c r="S787" s="10"/>
      <c r="T787" s="10"/>
    </row>
    <row r="788" spans="1:20" ht="12.75" customHeight="1">
      <c r="A788" s="13">
        <v>71</v>
      </c>
      <c r="B788" s="10" t="s">
        <v>207</v>
      </c>
      <c r="C788" s="15" t="s">
        <v>24</v>
      </c>
      <c r="D788" s="16" t="s">
        <v>28</v>
      </c>
      <c r="E788" s="18">
        <v>1</v>
      </c>
      <c r="F788" s="20" t="s">
        <v>36</v>
      </c>
      <c r="G788" s="20" t="s">
        <v>35</v>
      </c>
      <c r="H788" s="21">
        <v>89564547.413793102</v>
      </c>
      <c r="I788" s="21">
        <v>124442329.38718668</v>
      </c>
      <c r="J788" s="21">
        <v>124442329.38718668</v>
      </c>
      <c r="K788" s="22">
        <v>0.43662520524357029</v>
      </c>
      <c r="L788" s="22">
        <v>0.99259277764592779</v>
      </c>
      <c r="M788" s="10"/>
      <c r="N788" s="10"/>
      <c r="O788" s="10"/>
      <c r="P788" s="10"/>
      <c r="Q788" s="10"/>
      <c r="R788" s="10"/>
      <c r="S788" s="10"/>
      <c r="T788" s="10"/>
    </row>
    <row r="789" spans="1:20" ht="12.75" customHeight="1">
      <c r="A789" s="13">
        <v>71</v>
      </c>
      <c r="B789" s="10" t="s">
        <v>207</v>
      </c>
      <c r="C789" s="15" t="s">
        <v>24</v>
      </c>
      <c r="D789" s="16" t="s">
        <v>28</v>
      </c>
      <c r="E789" s="18">
        <v>1</v>
      </c>
      <c r="F789" s="20" t="s">
        <v>36</v>
      </c>
      <c r="G789" s="20" t="s">
        <v>208</v>
      </c>
      <c r="H789" s="21">
        <v>89564547.413793102</v>
      </c>
      <c r="I789" s="21">
        <v>121790057.28675774</v>
      </c>
      <c r="J789" s="21">
        <v>121790057.28675774</v>
      </c>
      <c r="K789" s="22">
        <v>0.42731929739119912</v>
      </c>
      <c r="L789" s="22">
        <v>0.97143738667726087</v>
      </c>
      <c r="M789" s="10"/>
      <c r="N789" s="10"/>
      <c r="O789" s="10"/>
      <c r="P789" s="10"/>
      <c r="Q789" s="10"/>
      <c r="R789" s="10"/>
      <c r="S789" s="10"/>
      <c r="T789" s="10"/>
    </row>
    <row r="790" spans="1:20" ht="12.75" customHeight="1">
      <c r="A790" s="13">
        <v>71</v>
      </c>
      <c r="B790" s="10" t="s">
        <v>207</v>
      </c>
      <c r="C790" s="15" t="s">
        <v>24</v>
      </c>
      <c r="D790" s="16" t="s">
        <v>28</v>
      </c>
      <c r="E790" s="18">
        <v>1</v>
      </c>
      <c r="F790" s="20" t="s">
        <v>105</v>
      </c>
      <c r="G790" s="20" t="s">
        <v>208</v>
      </c>
      <c r="H790" s="21">
        <v>82456250</v>
      </c>
      <c r="I790" s="21">
        <v>120323386.54891303</v>
      </c>
      <c r="J790" s="21">
        <v>120323386.54891303</v>
      </c>
      <c r="K790" s="22">
        <v>0.42217325572603787</v>
      </c>
      <c r="L790" s="22">
        <v>0.95973874049522334</v>
      </c>
      <c r="M790" s="10"/>
      <c r="N790" s="10"/>
      <c r="O790" s="10"/>
      <c r="P790" s="10"/>
      <c r="Q790" s="10"/>
      <c r="R790" s="10"/>
      <c r="S790" s="10"/>
      <c r="T790" s="10"/>
    </row>
    <row r="791" spans="1:20" ht="12.75" customHeight="1">
      <c r="A791" s="13">
        <v>71</v>
      </c>
      <c r="B791" s="10" t="s">
        <v>207</v>
      </c>
      <c r="C791" s="15" t="s">
        <v>24</v>
      </c>
      <c r="D791" s="16" t="s">
        <v>28</v>
      </c>
      <c r="E791" s="18">
        <v>1</v>
      </c>
      <c r="F791" s="20" t="s">
        <v>36</v>
      </c>
      <c r="G791" s="20" t="s">
        <v>30</v>
      </c>
      <c r="H791" s="21">
        <v>89564547.413793102</v>
      </c>
      <c r="I791" s="21">
        <v>119098392.1468177</v>
      </c>
      <c r="J791" s="21">
        <v>119098392.1468177</v>
      </c>
      <c r="K791" s="22">
        <v>0.4178751729525072</v>
      </c>
      <c r="L791" s="22">
        <v>0.94996778392309633</v>
      </c>
      <c r="M791" s="10"/>
      <c r="N791" s="10"/>
      <c r="O791" s="10"/>
      <c r="P791" s="10"/>
      <c r="Q791" s="10"/>
      <c r="R791" s="10"/>
      <c r="S791" s="10"/>
      <c r="T791" s="10"/>
    </row>
    <row r="792" spans="1:20" ht="12.75" customHeight="1">
      <c r="A792" s="13">
        <v>71</v>
      </c>
      <c r="B792" s="10" t="s">
        <v>207</v>
      </c>
      <c r="C792" s="15" t="s">
        <v>24</v>
      </c>
      <c r="D792" s="16" t="s">
        <v>28</v>
      </c>
      <c r="E792" s="18">
        <v>1</v>
      </c>
      <c r="F792" s="20" t="s">
        <v>105</v>
      </c>
      <c r="G792" s="20" t="s">
        <v>30</v>
      </c>
      <c r="H792" s="21">
        <v>82456250</v>
      </c>
      <c r="I792" s="21">
        <v>117322901.57245223</v>
      </c>
      <c r="J792" s="21">
        <v>117322901.57245223</v>
      </c>
      <c r="K792" s="22">
        <v>0.41164558901384324</v>
      </c>
      <c r="L792" s="22">
        <v>0.9358058895775615</v>
      </c>
      <c r="M792" s="10"/>
      <c r="N792" s="10"/>
      <c r="O792" s="10"/>
      <c r="P792" s="10"/>
      <c r="Q792" s="10"/>
      <c r="R792" s="10"/>
      <c r="S792" s="10"/>
      <c r="T792" s="10"/>
    </row>
    <row r="793" spans="1:20" ht="12.75" customHeight="1">
      <c r="A793" s="13">
        <v>45</v>
      </c>
      <c r="B793" s="10" t="s">
        <v>160</v>
      </c>
      <c r="C793" s="15" t="s">
        <v>24</v>
      </c>
      <c r="D793" s="16" t="s">
        <v>28</v>
      </c>
      <c r="E793" s="18">
        <v>1</v>
      </c>
      <c r="F793" s="20" t="s">
        <v>105</v>
      </c>
      <c r="G793" s="20" t="s">
        <v>35</v>
      </c>
      <c r="H793" s="21">
        <v>87381250</v>
      </c>
      <c r="I793" s="21">
        <v>132859218.74999999</v>
      </c>
      <c r="J793" s="21">
        <v>132859218.74999999</v>
      </c>
      <c r="K793" s="22">
        <v>0.46615716646326433</v>
      </c>
      <c r="L793" s="22">
        <v>1</v>
      </c>
      <c r="M793" s="10"/>
      <c r="N793" s="10"/>
      <c r="O793" s="10"/>
      <c r="P793" s="10"/>
      <c r="Q793" s="10"/>
      <c r="R793" s="10"/>
      <c r="S793" s="10"/>
      <c r="T793" s="10"/>
    </row>
    <row r="794" spans="1:20" ht="12.75" customHeight="1">
      <c r="A794" s="13">
        <v>45</v>
      </c>
      <c r="B794" s="10" t="s">
        <v>160</v>
      </c>
      <c r="C794" s="15" t="s">
        <v>24</v>
      </c>
      <c r="D794" s="16" t="s">
        <v>28</v>
      </c>
      <c r="E794" s="18">
        <v>1</v>
      </c>
      <c r="F794" s="20" t="s">
        <v>36</v>
      </c>
      <c r="G794" s="20" t="s">
        <v>35</v>
      </c>
      <c r="H794" s="21">
        <v>94914116.37931034</v>
      </c>
      <c r="I794" s="21">
        <v>131875100.97493039</v>
      </c>
      <c r="J794" s="21">
        <v>131875100.97493039</v>
      </c>
      <c r="K794" s="22">
        <v>0.46270423667932659</v>
      </c>
      <c r="L794" s="22">
        <v>0.99259277764592757</v>
      </c>
      <c r="M794" s="10"/>
      <c r="N794" s="10"/>
      <c r="O794" s="10"/>
      <c r="P794" s="10"/>
      <c r="Q794" s="10"/>
      <c r="R794" s="10"/>
      <c r="S794" s="10"/>
      <c r="T794" s="10"/>
    </row>
    <row r="795" spans="1:20" ht="12.75" customHeight="1">
      <c r="A795" s="13">
        <v>45</v>
      </c>
      <c r="B795" s="10" t="s">
        <v>160</v>
      </c>
      <c r="C795" s="15" t="s">
        <v>24</v>
      </c>
      <c r="D795" s="16" t="s">
        <v>28</v>
      </c>
      <c r="E795" s="18">
        <v>1</v>
      </c>
      <c r="F795" s="20" t="s">
        <v>36</v>
      </c>
      <c r="G795" s="20" t="s">
        <v>38</v>
      </c>
      <c r="H795" s="21">
        <v>94914116.37931034</v>
      </c>
      <c r="I795" s="21">
        <v>128193966.83385929</v>
      </c>
      <c r="J795" s="21">
        <v>128193966.83385929</v>
      </c>
      <c r="K795" s="22">
        <v>0.44978840685044702</v>
      </c>
      <c r="L795" s="22">
        <v>0.96488574929136639</v>
      </c>
      <c r="M795" s="10"/>
      <c r="N795" s="10"/>
      <c r="O795" s="10"/>
      <c r="P795" s="10"/>
      <c r="Q795" s="10"/>
      <c r="R795" s="10"/>
      <c r="S795" s="10"/>
      <c r="T795" s="10"/>
    </row>
    <row r="796" spans="1:20" ht="12.75" customHeight="1">
      <c r="A796" s="13">
        <v>45</v>
      </c>
      <c r="B796" s="10" t="s">
        <v>160</v>
      </c>
      <c r="C796" s="15" t="s">
        <v>24</v>
      </c>
      <c r="D796" s="16" t="s">
        <v>28</v>
      </c>
      <c r="E796" s="18">
        <v>1</v>
      </c>
      <c r="F796" s="20" t="s">
        <v>105</v>
      </c>
      <c r="G796" s="20" t="s">
        <v>38</v>
      </c>
      <c r="H796" s="21">
        <v>87381250</v>
      </c>
      <c r="I796" s="21">
        <v>126631718.2877219</v>
      </c>
      <c r="J796" s="21">
        <v>126631718.2877219</v>
      </c>
      <c r="K796" s="22">
        <v>0.44430701562723723</v>
      </c>
      <c r="L796" s="22">
        <v>0.95312707299599353</v>
      </c>
      <c r="M796" s="10"/>
      <c r="N796" s="10"/>
      <c r="O796" s="10"/>
      <c r="P796" s="10"/>
      <c r="Q796" s="10"/>
      <c r="R796" s="10"/>
      <c r="S796" s="10"/>
      <c r="T796" s="10"/>
    </row>
    <row r="797" spans="1:20" ht="12.75" customHeight="1">
      <c r="A797" s="13">
        <v>45</v>
      </c>
      <c r="B797" s="10" t="s">
        <v>160</v>
      </c>
      <c r="C797" s="15" t="s">
        <v>24</v>
      </c>
      <c r="D797" s="16" t="s">
        <v>28</v>
      </c>
      <c r="E797" s="18">
        <v>1</v>
      </c>
      <c r="F797" s="20" t="s">
        <v>36</v>
      </c>
      <c r="G797" s="20" t="s">
        <v>143</v>
      </c>
      <c r="H797" s="21">
        <v>94914116.37931034</v>
      </c>
      <c r="I797" s="21">
        <v>109511889.03061225</v>
      </c>
      <c r="J797" s="21">
        <v>109511889.03061225</v>
      </c>
      <c r="K797" s="22">
        <v>0.38423944055105058</v>
      </c>
      <c r="L797" s="22">
        <v>0.82427015649309066</v>
      </c>
      <c r="M797" s="10"/>
      <c r="N797" s="10"/>
      <c r="O797" s="10"/>
      <c r="P797" s="10"/>
      <c r="Q797" s="10"/>
      <c r="R797" s="10"/>
      <c r="S797" s="10"/>
      <c r="T797" s="10"/>
    </row>
    <row r="798" spans="1:20" ht="12.75" customHeight="1">
      <c r="A798" s="13">
        <v>45</v>
      </c>
      <c r="B798" s="10" t="s">
        <v>160</v>
      </c>
      <c r="C798" s="15" t="s">
        <v>24</v>
      </c>
      <c r="D798" s="16" t="s">
        <v>28</v>
      </c>
      <c r="E798" s="18">
        <v>1</v>
      </c>
      <c r="F798" s="20" t="s">
        <v>105</v>
      </c>
      <c r="G798" s="20" t="s">
        <v>143</v>
      </c>
      <c r="H798" s="21">
        <v>87381250</v>
      </c>
      <c r="I798" s="21">
        <v>106644027.61130135</v>
      </c>
      <c r="J798" s="21">
        <v>106644027.61130135</v>
      </c>
      <c r="K798" s="22">
        <v>0.37417710415006006</v>
      </c>
      <c r="L798" s="22">
        <v>0.80268444007617168</v>
      </c>
      <c r="M798" s="10"/>
      <c r="N798" s="10"/>
      <c r="O798" s="10"/>
      <c r="P798" s="10"/>
      <c r="Q798" s="10"/>
      <c r="R798" s="10"/>
      <c r="S798" s="10"/>
      <c r="T798" s="10"/>
    </row>
    <row r="799" spans="1:20" ht="12.75" customHeight="1">
      <c r="A799" s="13">
        <v>100</v>
      </c>
      <c r="B799" s="10" t="s">
        <v>256</v>
      </c>
      <c r="C799" s="35" t="s">
        <v>111</v>
      </c>
      <c r="D799" s="36"/>
      <c r="E799" s="20"/>
      <c r="F799" s="20" t="s">
        <v>117</v>
      </c>
      <c r="G799" s="20" t="s">
        <v>114</v>
      </c>
      <c r="H799" s="21">
        <v>19312312.5</v>
      </c>
      <c r="I799" s="21">
        <v>27330675.463780932</v>
      </c>
      <c r="J799" s="21">
        <v>27330675.463780932</v>
      </c>
      <c r="K799" s="22">
        <v>9.5893912003928466E-2</v>
      </c>
      <c r="L799" s="22">
        <v>1</v>
      </c>
      <c r="M799" s="10"/>
      <c r="N799" s="10"/>
      <c r="O799" s="10"/>
      <c r="P799" s="10"/>
      <c r="Q799" s="10"/>
      <c r="R799" s="10"/>
      <c r="S799" s="10"/>
      <c r="T799" s="10"/>
    </row>
    <row r="800" spans="1:20" ht="12.75" customHeight="1">
      <c r="A800" s="13">
        <v>100</v>
      </c>
      <c r="B800" s="10" t="s">
        <v>256</v>
      </c>
      <c r="C800" s="35" t="s">
        <v>111</v>
      </c>
      <c r="D800" s="36"/>
      <c r="E800" s="20"/>
      <c r="F800" s="20" t="s">
        <v>33</v>
      </c>
      <c r="G800" s="20" t="s">
        <v>114</v>
      </c>
      <c r="H800" s="21">
        <v>16854381.818181816</v>
      </c>
      <c r="I800" s="21">
        <v>24581983.136432931</v>
      </c>
      <c r="J800" s="21">
        <v>24581983.136432931</v>
      </c>
      <c r="K800" s="22">
        <v>8.6249698837155955E-2</v>
      </c>
      <c r="L800" s="22">
        <v>0.89942830608081337</v>
      </c>
      <c r="M800" s="10"/>
      <c r="N800" s="10"/>
      <c r="O800" s="10"/>
      <c r="P800" s="10"/>
      <c r="Q800" s="10"/>
      <c r="R800" s="10"/>
      <c r="S800" s="10"/>
      <c r="T800" s="10"/>
    </row>
    <row r="801" spans="1:20" ht="12.75" customHeight="1">
      <c r="A801" s="13">
        <v>100</v>
      </c>
      <c r="B801" s="10" t="s">
        <v>256</v>
      </c>
      <c r="C801" s="35" t="s">
        <v>111</v>
      </c>
      <c r="D801" s="36"/>
      <c r="E801" s="20"/>
      <c r="F801" s="20" t="s">
        <v>117</v>
      </c>
      <c r="G801" s="20" t="s">
        <v>115</v>
      </c>
      <c r="H801" s="21">
        <v>19312312.5</v>
      </c>
      <c r="I801" s="21">
        <v>23210621.519721571</v>
      </c>
      <c r="J801" s="21">
        <v>23210621.519721571</v>
      </c>
      <c r="K801" s="22">
        <v>8.1438063999489496E-2</v>
      </c>
      <c r="L801" s="22">
        <v>0.84925166048240097</v>
      </c>
      <c r="M801" s="10"/>
      <c r="N801" s="10"/>
      <c r="O801" s="10"/>
      <c r="P801" s="10"/>
      <c r="Q801" s="10"/>
      <c r="R801" s="10"/>
      <c r="S801" s="10"/>
      <c r="T801" s="10"/>
    </row>
    <row r="802" spans="1:20" ht="12.75" customHeight="1">
      <c r="A802" s="13">
        <v>100</v>
      </c>
      <c r="B802" s="10" t="s">
        <v>256</v>
      </c>
      <c r="C802" s="35" t="s">
        <v>111</v>
      </c>
      <c r="D802" s="36"/>
      <c r="E802" s="20"/>
      <c r="F802" s="20" t="s">
        <v>33</v>
      </c>
      <c r="G802" s="20" t="s">
        <v>115</v>
      </c>
      <c r="H802" s="21">
        <v>16854381.818181816</v>
      </c>
      <c r="I802" s="21">
        <v>21282924.48511418</v>
      </c>
      <c r="J802" s="21">
        <v>21282924.48511418</v>
      </c>
      <c r="K802" s="22">
        <v>7.4674440098139255E-2</v>
      </c>
      <c r="L802" s="22">
        <v>0.77871930071097828</v>
      </c>
      <c r="M802" s="10"/>
      <c r="N802" s="10"/>
      <c r="O802" s="10"/>
      <c r="P802" s="10"/>
      <c r="Q802" s="10"/>
      <c r="R802" s="10"/>
      <c r="S802" s="10"/>
      <c r="T802" s="10"/>
    </row>
    <row r="803" spans="1:20" ht="12.75" customHeight="1">
      <c r="A803" s="13">
        <v>100</v>
      </c>
      <c r="B803" s="10" t="s">
        <v>256</v>
      </c>
      <c r="C803" s="35" t="s">
        <v>111</v>
      </c>
      <c r="D803" s="36"/>
      <c r="E803" s="20"/>
      <c r="F803" s="20" t="s">
        <v>117</v>
      </c>
      <c r="G803" s="20" t="s">
        <v>74</v>
      </c>
      <c r="H803" s="21">
        <v>19312312.5</v>
      </c>
      <c r="I803" s="21">
        <v>21215321.163883079</v>
      </c>
      <c r="J803" s="21">
        <v>21215321.163883079</v>
      </c>
      <c r="K803" s="22">
        <v>7.4437243364897182E-2</v>
      </c>
      <c r="L803" s="22">
        <v>0.77624576794664213</v>
      </c>
      <c r="M803" s="10"/>
      <c r="N803" s="10"/>
      <c r="O803" s="10"/>
      <c r="P803" s="10"/>
      <c r="Q803" s="10"/>
      <c r="R803" s="10"/>
      <c r="S803" s="10"/>
      <c r="T803" s="10"/>
    </row>
    <row r="804" spans="1:20" ht="12.75" customHeight="1">
      <c r="A804" s="13">
        <v>100</v>
      </c>
      <c r="B804" s="10" t="s">
        <v>256</v>
      </c>
      <c r="C804" s="35" t="s">
        <v>111</v>
      </c>
      <c r="D804" s="36"/>
      <c r="E804" s="20"/>
      <c r="F804" s="20" t="s">
        <v>33</v>
      </c>
      <c r="G804" s="20" t="s">
        <v>74</v>
      </c>
      <c r="H804" s="21">
        <v>16854381.818181816</v>
      </c>
      <c r="I804" s="21">
        <v>19679619.483655266</v>
      </c>
      <c r="J804" s="21">
        <v>19679619.483655266</v>
      </c>
      <c r="K804" s="22">
        <v>6.9048995936354537E-2</v>
      </c>
      <c r="L804" s="22">
        <v>0.72005609629864531</v>
      </c>
      <c r="M804" s="10"/>
      <c r="N804" s="10"/>
      <c r="O804" s="10"/>
      <c r="P804" s="10"/>
      <c r="Q804" s="10"/>
      <c r="R804" s="10"/>
      <c r="S804" s="10"/>
      <c r="T804" s="10"/>
    </row>
    <row r="805" spans="1:20" ht="12.75" customHeight="1">
      <c r="A805" s="13">
        <v>37</v>
      </c>
      <c r="B805" s="10" t="s">
        <v>148</v>
      </c>
      <c r="C805" s="24" t="s">
        <v>40</v>
      </c>
      <c r="D805" s="26"/>
      <c r="E805" s="20"/>
      <c r="F805" s="20" t="s">
        <v>43</v>
      </c>
      <c r="G805" s="20" t="s">
        <v>42</v>
      </c>
      <c r="H805" s="21">
        <v>17434083.333333332</v>
      </c>
      <c r="I805" s="21">
        <v>23892983.378067486</v>
      </c>
      <c r="J805" s="21">
        <v>23892983.378067486</v>
      </c>
      <c r="K805" s="22">
        <v>8.3832236367668789E-2</v>
      </c>
      <c r="L805" s="22">
        <v>1</v>
      </c>
      <c r="M805" s="10"/>
      <c r="N805" s="10"/>
      <c r="O805" s="10"/>
      <c r="P805" s="10"/>
      <c r="Q805" s="10"/>
      <c r="R805" s="10"/>
      <c r="S805" s="10"/>
      <c r="T805" s="10"/>
    </row>
    <row r="806" spans="1:20" ht="12.75" customHeight="1">
      <c r="A806" s="13">
        <v>37</v>
      </c>
      <c r="B806" s="10" t="s">
        <v>148</v>
      </c>
      <c r="C806" s="24" t="s">
        <v>40</v>
      </c>
      <c r="D806" s="26"/>
      <c r="E806" s="20"/>
      <c r="F806" s="20" t="s">
        <v>43</v>
      </c>
      <c r="G806" s="20" t="s">
        <v>93</v>
      </c>
      <c r="H806" s="21">
        <v>17434083.333333332</v>
      </c>
      <c r="I806" s="21">
        <v>22257257.048458148</v>
      </c>
      <c r="J806" s="21">
        <v>22257257.048458148</v>
      </c>
      <c r="K806" s="22">
        <v>7.8093036949713132E-2</v>
      </c>
      <c r="L806" s="22">
        <v>0.93153946898440276</v>
      </c>
      <c r="M806" s="10"/>
      <c r="N806" s="10"/>
      <c r="O806" s="10"/>
      <c r="P806" s="10"/>
      <c r="Q806" s="10"/>
      <c r="R806" s="10"/>
      <c r="S806" s="10"/>
      <c r="T806" s="10"/>
    </row>
    <row r="807" spans="1:20" ht="12.75" customHeight="1">
      <c r="A807" s="13">
        <v>37</v>
      </c>
      <c r="B807" s="10" t="s">
        <v>148</v>
      </c>
      <c r="C807" s="24" t="s">
        <v>40</v>
      </c>
      <c r="D807" s="26"/>
      <c r="E807" s="20"/>
      <c r="F807" s="20" t="s">
        <v>87</v>
      </c>
      <c r="G807" s="20" t="s">
        <v>42</v>
      </c>
      <c r="H807" s="21">
        <v>11011000</v>
      </c>
      <c r="I807" s="21">
        <v>19453287.506169803</v>
      </c>
      <c r="J807" s="21">
        <v>19453287.506169803</v>
      </c>
      <c r="K807" s="22">
        <v>6.8254875104565058E-2</v>
      </c>
      <c r="L807" s="22">
        <v>0.81418411415407033</v>
      </c>
      <c r="M807" s="10"/>
      <c r="N807" s="10"/>
      <c r="O807" s="10"/>
      <c r="P807" s="10"/>
      <c r="Q807" s="10"/>
      <c r="R807" s="10"/>
      <c r="S807" s="10"/>
      <c r="T807" s="10"/>
    </row>
    <row r="808" spans="1:20" ht="12.75" customHeight="1">
      <c r="A808" s="13">
        <v>37</v>
      </c>
      <c r="B808" s="10" t="s">
        <v>148</v>
      </c>
      <c r="C808" s="24" t="s">
        <v>40</v>
      </c>
      <c r="D808" s="26"/>
      <c r="E808" s="20"/>
      <c r="F808" s="20" t="s">
        <v>43</v>
      </c>
      <c r="G808" s="20" t="s">
        <v>45</v>
      </c>
      <c r="H808" s="21">
        <v>17434083.333333332</v>
      </c>
      <c r="I808" s="21">
        <v>16061568.359374998</v>
      </c>
      <c r="J808" s="21">
        <v>17434083.333333332</v>
      </c>
      <c r="K808" s="22">
        <v>6.1170184222170049E-2</v>
      </c>
      <c r="L808" s="22">
        <v>0.72967377315203397</v>
      </c>
      <c r="M808" s="10"/>
      <c r="N808" s="10"/>
      <c r="O808" s="10"/>
      <c r="P808" s="10"/>
      <c r="Q808" s="10"/>
      <c r="R808" s="10"/>
      <c r="S808" s="10"/>
      <c r="T808" s="10"/>
    </row>
    <row r="809" spans="1:20" ht="12.75" customHeight="1">
      <c r="A809" s="13">
        <v>37</v>
      </c>
      <c r="B809" s="10" t="s">
        <v>148</v>
      </c>
      <c r="C809" s="24" t="s">
        <v>40</v>
      </c>
      <c r="D809" s="26"/>
      <c r="E809" s="20"/>
      <c r="F809" s="20" t="s">
        <v>87</v>
      </c>
      <c r="G809" s="20" t="s">
        <v>93</v>
      </c>
      <c r="H809" s="21">
        <v>11011000</v>
      </c>
      <c r="I809" s="21">
        <v>17047022.952358611</v>
      </c>
      <c r="J809" s="21">
        <v>17047022.952358611</v>
      </c>
      <c r="K809" s="22">
        <v>5.9812122868633993E-2</v>
      </c>
      <c r="L809" s="22">
        <v>0.7134740221686543</v>
      </c>
      <c r="M809" s="10"/>
      <c r="N809" s="10"/>
      <c r="O809" s="10"/>
      <c r="P809" s="10"/>
      <c r="Q809" s="10"/>
      <c r="R809" s="10"/>
      <c r="S809" s="10"/>
      <c r="T809" s="10"/>
    </row>
    <row r="810" spans="1:20" ht="12.75" customHeight="1">
      <c r="A810" s="13">
        <v>37</v>
      </c>
      <c r="B810" s="10" t="s">
        <v>148</v>
      </c>
      <c r="C810" s="24" t="s">
        <v>40</v>
      </c>
      <c r="D810" s="26"/>
      <c r="E810" s="20"/>
      <c r="F810" s="20" t="s">
        <v>87</v>
      </c>
      <c r="G810" s="20" t="s">
        <v>45</v>
      </c>
      <c r="H810" s="21">
        <v>11011000</v>
      </c>
      <c r="I810" s="21">
        <v>13413723.59913793</v>
      </c>
      <c r="J810" s="21">
        <v>13413723.59913793</v>
      </c>
      <c r="K810" s="22">
        <v>4.7064128808867907E-2</v>
      </c>
      <c r="L810" s="22">
        <v>0.5614084849467158</v>
      </c>
      <c r="M810" s="10"/>
      <c r="N810" s="10"/>
      <c r="O810" s="10"/>
      <c r="P810" s="10"/>
      <c r="Q810" s="10"/>
      <c r="R810" s="10"/>
      <c r="S810" s="10"/>
      <c r="T810" s="10"/>
    </row>
    <row r="811" spans="1:20" ht="12.75" customHeight="1">
      <c r="A811" s="13">
        <v>8</v>
      </c>
      <c r="B811" s="10" t="s">
        <v>59</v>
      </c>
      <c r="C811" s="28" t="s">
        <v>54</v>
      </c>
      <c r="D811" s="29"/>
      <c r="E811" s="20"/>
      <c r="F811" s="20" t="s">
        <v>60</v>
      </c>
      <c r="G811" s="20" t="s">
        <v>61</v>
      </c>
      <c r="H811" s="21">
        <v>60586155</v>
      </c>
      <c r="I811" s="21">
        <v>81429400.80199115</v>
      </c>
      <c r="J811" s="21">
        <v>81429400.80199115</v>
      </c>
      <c r="K811" s="22">
        <v>0.28570767690636945</v>
      </c>
      <c r="L811" s="22">
        <v>1</v>
      </c>
      <c r="M811" s="10"/>
      <c r="N811" s="10"/>
      <c r="O811" s="10"/>
      <c r="P811" s="10"/>
      <c r="Q811" s="10"/>
      <c r="R811" s="10"/>
      <c r="S811" s="10"/>
      <c r="T811" s="10"/>
    </row>
    <row r="812" spans="1:20" ht="12.75" customHeight="1">
      <c r="A812" s="13">
        <v>8</v>
      </c>
      <c r="B812" s="10" t="s">
        <v>59</v>
      </c>
      <c r="C812" s="28" t="s">
        <v>54</v>
      </c>
      <c r="D812" s="29"/>
      <c r="E812" s="20"/>
      <c r="F812" s="20" t="s">
        <v>62</v>
      </c>
      <c r="G812" s="20" t="s">
        <v>61</v>
      </c>
      <c r="H812" s="21">
        <v>48468924</v>
      </c>
      <c r="I812" s="21">
        <v>73386990.846238926</v>
      </c>
      <c r="J812" s="21">
        <v>73386990.846238926</v>
      </c>
      <c r="K812" s="22">
        <v>0.25748963474277736</v>
      </c>
      <c r="L812" s="22">
        <v>0.90123456790123446</v>
      </c>
      <c r="M812" s="10"/>
      <c r="N812" s="10"/>
      <c r="O812" s="10"/>
      <c r="P812" s="10"/>
      <c r="Q812" s="10"/>
      <c r="R812" s="10"/>
      <c r="S812" s="10"/>
      <c r="T812" s="10"/>
    </row>
    <row r="813" spans="1:20" ht="12.75" customHeight="1">
      <c r="A813" s="13">
        <v>8</v>
      </c>
      <c r="B813" s="10" t="s">
        <v>59</v>
      </c>
      <c r="C813" s="28" t="s">
        <v>54</v>
      </c>
      <c r="D813" s="29"/>
      <c r="E813" s="20"/>
      <c r="F813" s="20" t="s">
        <v>60</v>
      </c>
      <c r="G813" s="20" t="s">
        <v>63</v>
      </c>
      <c r="H813" s="21">
        <v>60586155</v>
      </c>
      <c r="I813" s="21">
        <v>67228059.562314555</v>
      </c>
      <c r="J813" s="21">
        <v>67228059.562314555</v>
      </c>
      <c r="K813" s="22">
        <v>0.23588006949944615</v>
      </c>
      <c r="L813" s="22">
        <v>0.82559934004415103</v>
      </c>
      <c r="M813" s="10"/>
      <c r="N813" s="10"/>
      <c r="O813" s="10"/>
      <c r="P813" s="10"/>
      <c r="Q813" s="10"/>
      <c r="R813" s="10"/>
      <c r="S813" s="10"/>
      <c r="T813" s="10"/>
    </row>
    <row r="814" spans="1:20" ht="12.75" customHeight="1">
      <c r="A814" s="13">
        <v>8</v>
      </c>
      <c r="B814" s="10" t="s">
        <v>59</v>
      </c>
      <c r="C814" s="28" t="s">
        <v>54</v>
      </c>
      <c r="D814" s="29"/>
      <c r="E814" s="20"/>
      <c r="F814" s="20" t="s">
        <v>62</v>
      </c>
      <c r="G814" s="20" t="s">
        <v>63</v>
      </c>
      <c r="H814" s="21">
        <v>48468924</v>
      </c>
      <c r="I814" s="21">
        <v>61235363.716617227</v>
      </c>
      <c r="J814" s="21">
        <v>61235363.716617227</v>
      </c>
      <c r="K814" s="22">
        <v>0.21485376706300763</v>
      </c>
      <c r="L814" s="22">
        <v>0.75200557923201461</v>
      </c>
      <c r="M814" s="10"/>
      <c r="N814" s="10"/>
      <c r="O814" s="10"/>
      <c r="P814" s="10"/>
      <c r="Q814" s="10"/>
      <c r="R814" s="10"/>
      <c r="S814" s="10"/>
      <c r="T814" s="10"/>
    </row>
    <row r="815" spans="1:20" ht="12.75" customHeight="1">
      <c r="A815" s="13">
        <v>8</v>
      </c>
      <c r="B815" s="10" t="s">
        <v>59</v>
      </c>
      <c r="C815" s="28" t="s">
        <v>54</v>
      </c>
      <c r="D815" s="29"/>
      <c r="E815" s="20"/>
      <c r="F815" s="20" t="s">
        <v>60</v>
      </c>
      <c r="G815" s="20" t="s">
        <v>57</v>
      </c>
      <c r="H815" s="21">
        <v>60586155</v>
      </c>
      <c r="I815" s="21">
        <v>57145495.126417764</v>
      </c>
      <c r="J815" s="21">
        <v>60586155</v>
      </c>
      <c r="K815" s="22">
        <v>0.21257591763239339</v>
      </c>
      <c r="L815" s="22">
        <v>0.74403292181069958</v>
      </c>
      <c r="M815" s="10"/>
      <c r="N815" s="10"/>
      <c r="O815" s="10"/>
      <c r="P815" s="10"/>
      <c r="Q815" s="10"/>
      <c r="R815" s="10"/>
      <c r="S815" s="10"/>
      <c r="T815" s="10"/>
    </row>
    <row r="816" spans="1:20" ht="12.75" customHeight="1">
      <c r="A816" s="13">
        <v>8</v>
      </c>
      <c r="B816" s="10" t="s">
        <v>59</v>
      </c>
      <c r="C816" s="28" t="s">
        <v>54</v>
      </c>
      <c r="D816" s="29"/>
      <c r="E816" s="20"/>
      <c r="F816" s="20" t="s">
        <v>62</v>
      </c>
      <c r="G816" s="20" t="s">
        <v>57</v>
      </c>
      <c r="H816" s="21">
        <v>48468924</v>
      </c>
      <c r="I816" s="21">
        <v>52564311.383506611</v>
      </c>
      <c r="J816" s="21">
        <v>52564311.383506611</v>
      </c>
      <c r="K816" s="22">
        <v>0.18443003565853916</v>
      </c>
      <c r="L816" s="22">
        <v>0.64552005621808883</v>
      </c>
      <c r="M816" s="10"/>
      <c r="N816" s="10"/>
      <c r="O816" s="10"/>
      <c r="P816" s="10"/>
      <c r="Q816" s="10"/>
      <c r="R816" s="10"/>
      <c r="S816" s="10"/>
      <c r="T816" s="10"/>
    </row>
    <row r="817" spans="1:20" ht="12.75" customHeight="1">
      <c r="A817" s="13">
        <v>13</v>
      </c>
      <c r="B817" s="10" t="s">
        <v>76</v>
      </c>
      <c r="C817" s="30" t="s">
        <v>67</v>
      </c>
      <c r="D817" s="16" t="s">
        <v>28</v>
      </c>
      <c r="E817" s="18"/>
      <c r="F817" s="20" t="s">
        <v>68</v>
      </c>
      <c r="G817" s="20" t="s">
        <v>69</v>
      </c>
      <c r="H817" s="21">
        <v>8651597.222222222</v>
      </c>
      <c r="I817" s="21">
        <v>6866544.4524323056</v>
      </c>
      <c r="J817" s="21">
        <v>8651597.222222222</v>
      </c>
      <c r="K817" s="22">
        <v>3.0355470131744697E-2</v>
      </c>
      <c r="L817" s="22">
        <v>1</v>
      </c>
      <c r="M817" s="10"/>
      <c r="N817" s="10"/>
      <c r="O817" s="10"/>
      <c r="P817" s="10"/>
      <c r="Q817" s="10"/>
      <c r="R817" s="10"/>
      <c r="S817" s="10"/>
      <c r="T817" s="10"/>
    </row>
    <row r="818" spans="1:20" ht="12.75" customHeight="1">
      <c r="A818" s="13">
        <v>13</v>
      </c>
      <c r="B818" s="10" t="s">
        <v>76</v>
      </c>
      <c r="C818" s="30" t="s">
        <v>67</v>
      </c>
      <c r="D818" s="16" t="s">
        <v>28</v>
      </c>
      <c r="E818" s="18"/>
      <c r="F818" s="20" t="s">
        <v>77</v>
      </c>
      <c r="G818" s="20" t="s">
        <v>69</v>
      </c>
      <c r="H818" s="21">
        <v>8124978.2608695654</v>
      </c>
      <c r="I818" s="21">
        <v>6711374.7007182753</v>
      </c>
      <c r="J818" s="21">
        <v>8124978.2608695654</v>
      </c>
      <c r="K818" s="22">
        <v>2.8507745862855892E-2</v>
      </c>
      <c r="L818" s="22">
        <v>0.93913043478260871</v>
      </c>
      <c r="M818" s="10"/>
      <c r="N818" s="10"/>
      <c r="O818" s="10"/>
      <c r="P818" s="10"/>
      <c r="Q818" s="10"/>
      <c r="R818" s="10"/>
      <c r="S818" s="10"/>
      <c r="T818" s="10"/>
    </row>
    <row r="819" spans="1:20" ht="12.75" customHeight="1">
      <c r="A819" s="13">
        <v>70</v>
      </c>
      <c r="B819" s="10" t="s">
        <v>206</v>
      </c>
      <c r="C819" s="15" t="s">
        <v>24</v>
      </c>
      <c r="D819" s="16" t="s">
        <v>28</v>
      </c>
      <c r="E819" s="18"/>
      <c r="F819" s="20" t="s">
        <v>36</v>
      </c>
      <c r="G819" s="20" t="s">
        <v>30</v>
      </c>
      <c r="H819" s="21">
        <v>48046875</v>
      </c>
      <c r="I819" s="21">
        <v>63890297.281822532</v>
      </c>
      <c r="J819" s="21">
        <v>63890297.281822532</v>
      </c>
      <c r="K819" s="22">
        <v>0.22416901307715986</v>
      </c>
      <c r="L819" s="22">
        <v>1</v>
      </c>
      <c r="M819" s="10"/>
      <c r="N819" s="10"/>
      <c r="O819" s="10"/>
      <c r="P819" s="10"/>
      <c r="Q819" s="10"/>
      <c r="R819" s="10"/>
      <c r="S819" s="10"/>
      <c r="T819" s="10"/>
    </row>
    <row r="820" spans="1:20" ht="12.75" customHeight="1">
      <c r="A820" s="13">
        <v>70</v>
      </c>
      <c r="B820" s="10" t="s">
        <v>206</v>
      </c>
      <c r="C820" s="15" t="s">
        <v>24</v>
      </c>
      <c r="D820" s="16" t="s">
        <v>28</v>
      </c>
      <c r="E820" s="18"/>
      <c r="F820" s="20" t="s">
        <v>105</v>
      </c>
      <c r="G820" s="20" t="s">
        <v>30</v>
      </c>
      <c r="H820" s="21">
        <v>44233630.952380955</v>
      </c>
      <c r="I820" s="21">
        <v>62937835.887738854</v>
      </c>
      <c r="J820" s="21">
        <v>62937835.887738854</v>
      </c>
      <c r="K820" s="22">
        <v>0.22082715461367483</v>
      </c>
      <c r="L820" s="22">
        <v>0.98509223724719364</v>
      </c>
      <c r="M820" s="10"/>
      <c r="N820" s="10"/>
      <c r="O820" s="10"/>
      <c r="P820" s="10"/>
      <c r="Q820" s="10"/>
      <c r="R820" s="10"/>
      <c r="S820" s="10"/>
      <c r="T820" s="10"/>
    </row>
    <row r="821" spans="1:20" ht="12.75" customHeight="1">
      <c r="A821" s="13">
        <v>70</v>
      </c>
      <c r="B821" s="10" t="s">
        <v>206</v>
      </c>
      <c r="C821" s="15" t="s">
        <v>24</v>
      </c>
      <c r="D821" s="16" t="s">
        <v>28</v>
      </c>
      <c r="E821" s="18"/>
      <c r="F821" s="20" t="s">
        <v>36</v>
      </c>
      <c r="G821" s="20" t="s">
        <v>31</v>
      </c>
      <c r="H821" s="21">
        <v>48046875</v>
      </c>
      <c r="I821" s="21">
        <v>60071224.369085185</v>
      </c>
      <c r="J821" s="21">
        <v>60071224.369085185</v>
      </c>
      <c r="K821" s="22">
        <v>0.21076920368291527</v>
      </c>
      <c r="L821" s="22">
        <v>0.94022452429840364</v>
      </c>
      <c r="M821" s="10"/>
      <c r="N821" s="10"/>
      <c r="O821" s="10"/>
      <c r="P821" s="10"/>
      <c r="Q821" s="10"/>
      <c r="R821" s="10"/>
      <c r="S821" s="10"/>
      <c r="T821" s="10"/>
    </row>
    <row r="822" spans="1:20" ht="12.75" customHeight="1">
      <c r="A822" s="13">
        <v>70</v>
      </c>
      <c r="B822" s="10" t="s">
        <v>206</v>
      </c>
      <c r="C822" s="15" t="s">
        <v>24</v>
      </c>
      <c r="D822" s="16" t="s">
        <v>28</v>
      </c>
      <c r="E822" s="18"/>
      <c r="F822" s="20" t="s">
        <v>36</v>
      </c>
      <c r="G822" s="20" t="s">
        <v>32</v>
      </c>
      <c r="H822" s="21">
        <v>48046875</v>
      </c>
      <c r="I822" s="21">
        <v>59806292.808219187</v>
      </c>
      <c r="J822" s="21">
        <v>59806292.808219187</v>
      </c>
      <c r="K822" s="22">
        <v>0.20983965022865048</v>
      </c>
      <c r="L822" s="22">
        <v>0.93607786084342903</v>
      </c>
      <c r="M822" s="10"/>
      <c r="N822" s="10"/>
      <c r="O822" s="10"/>
      <c r="P822" s="10"/>
      <c r="Q822" s="10"/>
      <c r="R822" s="10"/>
      <c r="S822" s="10"/>
      <c r="T822" s="10"/>
    </row>
    <row r="823" spans="1:20" ht="12.75" customHeight="1">
      <c r="A823" s="13">
        <v>70</v>
      </c>
      <c r="B823" s="10" t="s">
        <v>206</v>
      </c>
      <c r="C823" s="15" t="s">
        <v>24</v>
      </c>
      <c r="D823" s="16" t="s">
        <v>28</v>
      </c>
      <c r="E823" s="18"/>
      <c r="F823" s="20" t="s">
        <v>105</v>
      </c>
      <c r="G823" s="20" t="s">
        <v>31</v>
      </c>
      <c r="H823" s="21">
        <v>44233630.952380955</v>
      </c>
      <c r="I823" s="21">
        <v>59366188.909774438</v>
      </c>
      <c r="J823" s="21">
        <v>59366188.909774438</v>
      </c>
      <c r="K823" s="22">
        <v>0.20829547747060886</v>
      </c>
      <c r="L823" s="22">
        <v>0.92918942993656639</v>
      </c>
      <c r="M823" s="10"/>
      <c r="N823" s="10"/>
      <c r="O823" s="10"/>
      <c r="P823" s="10"/>
      <c r="Q823" s="10"/>
      <c r="R823" s="10"/>
      <c r="S823" s="10"/>
      <c r="T823" s="10"/>
    </row>
    <row r="824" spans="1:20" ht="12.75" customHeight="1">
      <c r="A824" s="13">
        <v>70</v>
      </c>
      <c r="B824" s="10" t="s">
        <v>206</v>
      </c>
      <c r="C824" s="15" t="s">
        <v>24</v>
      </c>
      <c r="D824" s="16" t="s">
        <v>28</v>
      </c>
      <c r="E824" s="18"/>
      <c r="F824" s="20" t="s">
        <v>105</v>
      </c>
      <c r="G824" s="20" t="s">
        <v>32</v>
      </c>
      <c r="H824" s="21">
        <v>44233630.952380955</v>
      </c>
      <c r="I824" s="21">
        <v>58601076.300085291</v>
      </c>
      <c r="J824" s="21">
        <v>58601076.300085291</v>
      </c>
      <c r="K824" s="22">
        <v>0.20561096126229716</v>
      </c>
      <c r="L824" s="22">
        <v>0.91721401829754701</v>
      </c>
      <c r="M824" s="10"/>
      <c r="N824" s="10"/>
      <c r="O824" s="10"/>
      <c r="P824" s="10"/>
      <c r="Q824" s="10"/>
      <c r="R824" s="10"/>
      <c r="S824" s="10"/>
      <c r="T824" s="10"/>
    </row>
    <row r="825" spans="1:20" ht="12.75" customHeight="1">
      <c r="A825" s="13">
        <v>110</v>
      </c>
      <c r="B825" s="10" t="s">
        <v>269</v>
      </c>
      <c r="C825" s="16" t="s">
        <v>28</v>
      </c>
      <c r="D825" s="34"/>
      <c r="E825" s="20">
        <v>1</v>
      </c>
      <c r="F825" s="20" t="s">
        <v>105</v>
      </c>
      <c r="G825" s="20" t="s">
        <v>30</v>
      </c>
      <c r="H825" s="21">
        <v>75374107.142857149</v>
      </c>
      <c r="I825" s="21">
        <v>107246072.352707</v>
      </c>
      <c r="J825" s="21">
        <v>107246072.352707</v>
      </c>
      <c r="K825" s="22">
        <v>0.37628947146170189</v>
      </c>
      <c r="L825" s="22">
        <v>1</v>
      </c>
      <c r="M825" s="10"/>
      <c r="N825" s="10"/>
      <c r="O825" s="10"/>
      <c r="P825" s="10"/>
      <c r="Q825" s="10"/>
      <c r="R825" s="10"/>
      <c r="S825" s="10"/>
      <c r="T825" s="10"/>
    </row>
    <row r="826" spans="1:20" ht="12.75" customHeight="1">
      <c r="A826" s="13">
        <v>110</v>
      </c>
      <c r="B826" s="10" t="s">
        <v>269</v>
      </c>
      <c r="C826" s="16" t="s">
        <v>28</v>
      </c>
      <c r="D826" s="34"/>
      <c r="E826" s="20">
        <v>1</v>
      </c>
      <c r="F826" s="20" t="s">
        <v>33</v>
      </c>
      <c r="G826" s="20" t="s">
        <v>30</v>
      </c>
      <c r="H826" s="21">
        <v>69070090.909090906</v>
      </c>
      <c r="I826" s="21">
        <v>101981864.87268519</v>
      </c>
      <c r="J826" s="21">
        <v>101981864.87268519</v>
      </c>
      <c r="K826" s="22">
        <v>0.35781918339551011</v>
      </c>
      <c r="L826" s="22">
        <v>0.95091468279874092</v>
      </c>
      <c r="M826" s="10"/>
      <c r="N826" s="10"/>
      <c r="O826" s="10"/>
      <c r="P826" s="10"/>
      <c r="Q826" s="10"/>
      <c r="R826" s="10"/>
      <c r="S826" s="10"/>
      <c r="T826" s="10"/>
    </row>
    <row r="827" spans="1:20" ht="12.75" customHeight="1">
      <c r="A827" s="13">
        <v>110</v>
      </c>
      <c r="B827" s="10" t="s">
        <v>269</v>
      </c>
      <c r="C827" s="16" t="s">
        <v>28</v>
      </c>
      <c r="D827" s="34"/>
      <c r="E827" s="20">
        <v>1</v>
      </c>
      <c r="F827" s="20" t="s">
        <v>105</v>
      </c>
      <c r="G827" s="20" t="s">
        <v>197</v>
      </c>
      <c r="H827" s="21">
        <v>75374107.142857149</v>
      </c>
      <c r="I827" s="21">
        <v>84523798.223835036</v>
      </c>
      <c r="J827" s="21">
        <v>84523798.223835036</v>
      </c>
      <c r="K827" s="22">
        <v>0.29656484999265914</v>
      </c>
      <c r="L827" s="22">
        <v>0.78812954516279377</v>
      </c>
      <c r="M827" s="10"/>
      <c r="N827" s="10"/>
      <c r="O827" s="10"/>
      <c r="P827" s="10"/>
      <c r="Q827" s="10"/>
      <c r="R827" s="10"/>
      <c r="S827" s="10"/>
      <c r="T827" s="10"/>
    </row>
    <row r="828" spans="1:20" ht="12.75" customHeight="1">
      <c r="A828" s="13">
        <v>110</v>
      </c>
      <c r="B828" s="10" t="s">
        <v>269</v>
      </c>
      <c r="C828" s="16" t="s">
        <v>28</v>
      </c>
      <c r="D828" s="34"/>
      <c r="E828" s="20">
        <v>1</v>
      </c>
      <c r="F828" s="20" t="s">
        <v>33</v>
      </c>
      <c r="G828" s="20" t="s">
        <v>197</v>
      </c>
      <c r="H828" s="21">
        <v>69070090.909090906</v>
      </c>
      <c r="I828" s="21">
        <v>80888436.38226524</v>
      </c>
      <c r="J828" s="21">
        <v>80888436.38226524</v>
      </c>
      <c r="K828" s="22">
        <v>0.28380961937276772</v>
      </c>
      <c r="L828" s="22">
        <v>0.75423215608532757</v>
      </c>
      <c r="M828" s="10"/>
      <c r="N828" s="10"/>
      <c r="O828" s="10"/>
      <c r="P828" s="10"/>
      <c r="Q828" s="10"/>
      <c r="R828" s="10"/>
      <c r="S828" s="10"/>
      <c r="T828" s="10"/>
    </row>
    <row r="829" spans="1:20" ht="12.75" customHeight="1">
      <c r="A829" s="13">
        <v>110</v>
      </c>
      <c r="B829" s="10" t="s">
        <v>269</v>
      </c>
      <c r="C829" s="16" t="s">
        <v>28</v>
      </c>
      <c r="D829" s="34"/>
      <c r="E829" s="20">
        <v>1</v>
      </c>
      <c r="F829" s="20" t="s">
        <v>105</v>
      </c>
      <c r="G829" s="20" t="s">
        <v>109</v>
      </c>
      <c r="H829" s="21">
        <v>75374107.142857149</v>
      </c>
      <c r="I829" s="21">
        <v>79426885.768126383</v>
      </c>
      <c r="J829" s="21">
        <v>79426885.768126383</v>
      </c>
      <c r="K829" s="22">
        <v>0.27868154245541332</v>
      </c>
      <c r="L829" s="22">
        <v>0.7406041454544845</v>
      </c>
      <c r="M829" s="10"/>
      <c r="N829" s="10"/>
      <c r="O829" s="10"/>
      <c r="P829" s="10"/>
      <c r="Q829" s="10"/>
      <c r="R829" s="10"/>
      <c r="S829" s="10"/>
      <c r="T829" s="10"/>
    </row>
    <row r="830" spans="1:20" ht="12.75" customHeight="1">
      <c r="A830" s="13">
        <v>110</v>
      </c>
      <c r="B830" s="10" t="s">
        <v>269</v>
      </c>
      <c r="C830" s="16" t="s">
        <v>28</v>
      </c>
      <c r="D830" s="34"/>
      <c r="E830" s="20">
        <v>1</v>
      </c>
      <c r="F830" s="20" t="s">
        <v>33</v>
      </c>
      <c r="G830" s="20" t="s">
        <v>109</v>
      </c>
      <c r="H830" s="21">
        <v>69070090.909090906</v>
      </c>
      <c r="I830" s="21">
        <v>76123619.65287517</v>
      </c>
      <c r="J830" s="21">
        <v>76123619.65287517</v>
      </c>
      <c r="K830" s="22">
        <v>0.26709152117689655</v>
      </c>
      <c r="L830" s="22">
        <v>0.70980333342672508</v>
      </c>
      <c r="M830" s="10"/>
      <c r="N830" s="10"/>
      <c r="O830" s="10"/>
      <c r="P830" s="10"/>
      <c r="Q830" s="10"/>
      <c r="R830" s="10"/>
      <c r="S830" s="10"/>
      <c r="T830" s="10"/>
    </row>
    <row r="831" spans="1:20" ht="12.75" customHeight="1">
      <c r="A831" s="13">
        <v>40</v>
      </c>
      <c r="B831" s="10" t="s">
        <v>154</v>
      </c>
      <c r="C831" s="32" t="s">
        <v>84</v>
      </c>
      <c r="D831" s="39" t="s">
        <v>141</v>
      </c>
      <c r="E831" s="18">
        <v>1</v>
      </c>
      <c r="F831" s="20" t="s">
        <v>142</v>
      </c>
      <c r="G831" s="20" t="s">
        <v>97</v>
      </c>
      <c r="H831" s="21">
        <v>107595104.16666667</v>
      </c>
      <c r="I831" s="21">
        <v>144461387.40458012</v>
      </c>
      <c r="J831" s="21">
        <v>144461387.40458012</v>
      </c>
      <c r="K831" s="22">
        <v>0.50686517389950392</v>
      </c>
      <c r="L831" s="22">
        <v>1</v>
      </c>
      <c r="M831" s="10"/>
      <c r="N831" s="10"/>
      <c r="O831" s="10"/>
      <c r="P831" s="10"/>
      <c r="Q831" s="10"/>
      <c r="R831" s="10"/>
      <c r="S831" s="10"/>
      <c r="T831" s="10"/>
    </row>
    <row r="832" spans="1:20" ht="12.75" customHeight="1">
      <c r="A832" s="13">
        <v>40</v>
      </c>
      <c r="B832" s="10" t="s">
        <v>154</v>
      </c>
      <c r="C832" s="32" t="s">
        <v>84</v>
      </c>
      <c r="D832" s="39" t="s">
        <v>141</v>
      </c>
      <c r="E832" s="18">
        <v>1</v>
      </c>
      <c r="F832" s="20" t="s">
        <v>142</v>
      </c>
      <c r="G832" s="20" t="s">
        <v>153</v>
      </c>
      <c r="H832" s="21">
        <v>107595104.16666667</v>
      </c>
      <c r="I832" s="21">
        <v>130666633.63834578</v>
      </c>
      <c r="J832" s="21">
        <v>130666633.63834578</v>
      </c>
      <c r="K832" s="22">
        <v>0.45846414167737032</v>
      </c>
      <c r="L832" s="22">
        <v>0.90450905938207138</v>
      </c>
      <c r="M832" s="10"/>
      <c r="N832" s="10"/>
      <c r="O832" s="10"/>
      <c r="P832" s="10"/>
      <c r="Q832" s="10"/>
      <c r="R832" s="10"/>
      <c r="S832" s="10"/>
      <c r="T832" s="10"/>
    </row>
    <row r="833" spans="1:20" ht="12.75" customHeight="1">
      <c r="A833" s="13">
        <v>40</v>
      </c>
      <c r="B833" s="10" t="s">
        <v>154</v>
      </c>
      <c r="C833" s="32" t="s">
        <v>84</v>
      </c>
      <c r="D833" s="39" t="s">
        <v>141</v>
      </c>
      <c r="E833" s="18">
        <v>1</v>
      </c>
      <c r="F833" s="20" t="s">
        <v>150</v>
      </c>
      <c r="G833" s="20" t="s">
        <v>97</v>
      </c>
      <c r="H833" s="21">
        <v>76617173.076923072</v>
      </c>
      <c r="I833" s="21">
        <v>118035222.80844156</v>
      </c>
      <c r="J833" s="21">
        <v>118035222.80844156</v>
      </c>
      <c r="K833" s="22">
        <v>0.41414487850315762</v>
      </c>
      <c r="L833" s="22">
        <v>0.81707108680792917</v>
      </c>
      <c r="M833" s="10"/>
      <c r="N833" s="10"/>
      <c r="O833" s="10"/>
      <c r="P833" s="10"/>
      <c r="Q833" s="10"/>
      <c r="R833" s="10"/>
      <c r="S833" s="10"/>
      <c r="T833" s="10"/>
    </row>
    <row r="834" spans="1:20" ht="12.75" customHeight="1">
      <c r="A834" s="13">
        <v>40</v>
      </c>
      <c r="B834" s="10" t="s">
        <v>154</v>
      </c>
      <c r="C834" s="32" t="s">
        <v>84</v>
      </c>
      <c r="D834" s="39" t="s">
        <v>141</v>
      </c>
      <c r="E834" s="18">
        <v>1</v>
      </c>
      <c r="F834" s="20" t="s">
        <v>142</v>
      </c>
      <c r="G834" s="20" t="s">
        <v>147</v>
      </c>
      <c r="H834" s="21">
        <v>107595104.16666667</v>
      </c>
      <c r="I834" s="21">
        <v>109970536.10427259</v>
      </c>
      <c r="J834" s="21">
        <v>109970536.10427259</v>
      </c>
      <c r="K834" s="22">
        <v>0.38584867491412839</v>
      </c>
      <c r="L834" s="22">
        <v>0.76124518862807211</v>
      </c>
      <c r="M834" s="10"/>
      <c r="N834" s="10"/>
      <c r="O834" s="10"/>
      <c r="P834" s="10"/>
      <c r="Q834" s="10"/>
      <c r="R834" s="10"/>
      <c r="S834" s="10"/>
      <c r="T834" s="10"/>
    </row>
    <row r="835" spans="1:20" ht="12.75" customHeight="1">
      <c r="A835" s="13">
        <v>40</v>
      </c>
      <c r="B835" s="10" t="s">
        <v>154</v>
      </c>
      <c r="C835" s="32" t="s">
        <v>84</v>
      </c>
      <c r="D835" s="39" t="s">
        <v>141</v>
      </c>
      <c r="E835" s="18">
        <v>1</v>
      </c>
      <c r="F835" s="20" t="s">
        <v>150</v>
      </c>
      <c r="G835" s="20" t="s">
        <v>153</v>
      </c>
      <c r="H835" s="21">
        <v>76617173.076923072</v>
      </c>
      <c r="I835" s="21">
        <v>106954657.11805555</v>
      </c>
      <c r="J835" s="21">
        <v>106954657.11805555</v>
      </c>
      <c r="K835" s="22">
        <v>0.37526699593213425</v>
      </c>
      <c r="L835" s="22">
        <v>0.74036847520034665</v>
      </c>
      <c r="M835" s="10"/>
      <c r="N835" s="10"/>
      <c r="O835" s="10"/>
      <c r="P835" s="10"/>
      <c r="Q835" s="10"/>
      <c r="R835" s="10"/>
      <c r="S835" s="10"/>
      <c r="T835" s="10"/>
    </row>
    <row r="836" spans="1:20" ht="12.75" customHeight="1">
      <c r="A836" s="13">
        <v>40</v>
      </c>
      <c r="B836" s="10" t="s">
        <v>154</v>
      </c>
      <c r="C836" s="32" t="s">
        <v>84</v>
      </c>
      <c r="D836" s="39" t="s">
        <v>141</v>
      </c>
      <c r="E836" s="18">
        <v>1</v>
      </c>
      <c r="F836" s="20" t="s">
        <v>150</v>
      </c>
      <c r="G836" s="20" t="s">
        <v>147</v>
      </c>
      <c r="H836" s="21">
        <v>76617173.076923072</v>
      </c>
      <c r="I836" s="21">
        <v>95764355.431898549</v>
      </c>
      <c r="J836" s="21">
        <v>95764355.431898549</v>
      </c>
      <c r="K836" s="22">
        <v>0.33600408760731743</v>
      </c>
      <c r="L836" s="22">
        <v>0.66290624195446679</v>
      </c>
      <c r="M836" s="10"/>
      <c r="N836" s="10"/>
      <c r="O836" s="10"/>
      <c r="P836" s="10"/>
      <c r="Q836" s="10"/>
      <c r="R836" s="10"/>
      <c r="S836" s="10"/>
      <c r="T836" s="10"/>
    </row>
    <row r="837" spans="1:20" ht="12.75" customHeight="1">
      <c r="A837" s="13">
        <v>145</v>
      </c>
      <c r="B837" s="10" t="s">
        <v>309</v>
      </c>
      <c r="C837" s="35" t="s">
        <v>111</v>
      </c>
      <c r="D837" s="27" t="s">
        <v>49</v>
      </c>
      <c r="E837" s="18"/>
      <c r="F837" s="20" t="s">
        <v>112</v>
      </c>
      <c r="G837" s="20" t="s">
        <v>113</v>
      </c>
      <c r="H837" s="21">
        <v>104859218.75</v>
      </c>
      <c r="I837" s="21">
        <v>174187627.84090912</v>
      </c>
      <c r="J837" s="21">
        <v>174187627.84090912</v>
      </c>
      <c r="K837" s="22">
        <v>0.61116429699972041</v>
      </c>
      <c r="L837" s="22">
        <v>1</v>
      </c>
      <c r="M837" s="10"/>
      <c r="N837" s="10"/>
      <c r="O837" s="10"/>
      <c r="P837" s="10"/>
      <c r="Q837" s="10"/>
      <c r="R837" s="10"/>
      <c r="S837" s="10"/>
      <c r="T837" s="10"/>
    </row>
    <row r="838" spans="1:20" ht="12.75" customHeight="1">
      <c r="A838" s="13">
        <v>145</v>
      </c>
      <c r="B838" s="10" t="s">
        <v>309</v>
      </c>
      <c r="C838" s="35" t="s">
        <v>111</v>
      </c>
      <c r="D838" s="27" t="s">
        <v>49</v>
      </c>
      <c r="E838" s="18"/>
      <c r="F838" s="20" t="s">
        <v>112</v>
      </c>
      <c r="G838" s="20" t="s">
        <v>114</v>
      </c>
      <c r="H838" s="21">
        <v>104859218.75</v>
      </c>
      <c r="I838" s="21">
        <v>170944912.42732552</v>
      </c>
      <c r="J838" s="21">
        <v>170944912.42732552</v>
      </c>
      <c r="K838" s="22">
        <v>0.59978672724532278</v>
      </c>
      <c r="L838" s="22">
        <v>0.98138377878051553</v>
      </c>
      <c r="M838" s="10"/>
      <c r="N838" s="10"/>
      <c r="O838" s="10"/>
      <c r="P838" s="10"/>
      <c r="Q838" s="10"/>
      <c r="R838" s="10"/>
      <c r="S838" s="10"/>
      <c r="T838" s="10"/>
    </row>
    <row r="839" spans="1:20" ht="12.75" customHeight="1">
      <c r="A839" s="13">
        <v>145</v>
      </c>
      <c r="B839" s="10" t="s">
        <v>309</v>
      </c>
      <c r="C839" s="35" t="s">
        <v>111</v>
      </c>
      <c r="D839" s="27" t="s">
        <v>49</v>
      </c>
      <c r="E839" s="18"/>
      <c r="F839" s="20" t="s">
        <v>112</v>
      </c>
      <c r="G839" s="20" t="s">
        <v>115</v>
      </c>
      <c r="H839" s="21">
        <v>104859218.75</v>
      </c>
      <c r="I839" s="21">
        <v>142903618.71859291</v>
      </c>
      <c r="J839" s="21">
        <v>142903618.71859291</v>
      </c>
      <c r="K839" s="22">
        <v>0.50139950096015429</v>
      </c>
      <c r="L839" s="22">
        <v>0.82040051001274983</v>
      </c>
      <c r="M839" s="10"/>
      <c r="N839" s="10"/>
      <c r="O839" s="10"/>
      <c r="P839" s="10"/>
      <c r="Q839" s="10"/>
      <c r="R839" s="10"/>
      <c r="S839" s="10"/>
      <c r="T839" s="10"/>
    </row>
    <row r="840" spans="1:20" ht="12.75" customHeight="1">
      <c r="A840" s="13">
        <v>41</v>
      </c>
      <c r="B840" s="10" t="s">
        <v>155</v>
      </c>
      <c r="C840" s="16" t="s">
        <v>28</v>
      </c>
      <c r="D840" s="27" t="s">
        <v>49</v>
      </c>
      <c r="E840" s="18"/>
      <c r="F840" s="20" t="s">
        <v>62</v>
      </c>
      <c r="G840" s="20" t="s">
        <v>30</v>
      </c>
      <c r="H840" s="21">
        <v>12329100</v>
      </c>
      <c r="I840" s="21">
        <v>18866596.950954862</v>
      </c>
      <c r="J840" s="21">
        <v>18866596.950954862</v>
      </c>
      <c r="K840" s="22">
        <v>6.6196380335569155E-2</v>
      </c>
      <c r="L840" s="22">
        <v>1</v>
      </c>
      <c r="M840" s="10"/>
      <c r="N840" s="10"/>
      <c r="O840" s="10"/>
      <c r="P840" s="10"/>
      <c r="Q840" s="10"/>
      <c r="R840" s="10"/>
      <c r="S840" s="10"/>
      <c r="T840" s="10"/>
    </row>
    <row r="841" spans="1:20" ht="12.75" customHeight="1">
      <c r="A841" s="13">
        <v>41</v>
      </c>
      <c r="B841" s="10" t="s">
        <v>155</v>
      </c>
      <c r="C841" s="16" t="s">
        <v>28</v>
      </c>
      <c r="D841" s="27" t="s">
        <v>49</v>
      </c>
      <c r="E841" s="18"/>
      <c r="F841" s="20" t="s">
        <v>87</v>
      </c>
      <c r="G841" s="20" t="s">
        <v>30</v>
      </c>
      <c r="H841" s="21">
        <v>7725000</v>
      </c>
      <c r="I841" s="21">
        <v>14150755.021750264</v>
      </c>
      <c r="J841" s="21">
        <v>14150755.021750264</v>
      </c>
      <c r="K841" s="22">
        <v>4.965011781882777E-2</v>
      </c>
      <c r="L841" s="22">
        <v>0.75004279036310662</v>
      </c>
      <c r="M841" s="10"/>
      <c r="N841" s="10"/>
      <c r="O841" s="10"/>
      <c r="P841" s="10"/>
      <c r="Q841" s="10"/>
      <c r="R841" s="10"/>
      <c r="S841" s="10"/>
      <c r="T841" s="10"/>
    </row>
    <row r="842" spans="1:20" ht="12.75" customHeight="1">
      <c r="A842" s="13">
        <v>41</v>
      </c>
      <c r="B842" s="10" t="s">
        <v>155</v>
      </c>
      <c r="C842" s="16" t="s">
        <v>28</v>
      </c>
      <c r="D842" s="27" t="s">
        <v>49</v>
      </c>
      <c r="E842" s="18"/>
      <c r="F842" s="20" t="s">
        <v>62</v>
      </c>
      <c r="G842" s="20" t="s">
        <v>130</v>
      </c>
      <c r="H842" s="21">
        <v>12329100</v>
      </c>
      <c r="I842" s="21">
        <v>13196229.448460821</v>
      </c>
      <c r="J842" s="21">
        <v>13196229.448460821</v>
      </c>
      <c r="K842" s="22">
        <v>4.6301016862584719E-2</v>
      </c>
      <c r="L842" s="22">
        <v>0.69944937514515271</v>
      </c>
      <c r="M842" s="10"/>
      <c r="N842" s="10"/>
      <c r="O842" s="10"/>
      <c r="P842" s="10"/>
      <c r="Q842" s="10"/>
      <c r="R842" s="10"/>
      <c r="S842" s="10"/>
      <c r="T842" s="10"/>
    </row>
    <row r="843" spans="1:20" ht="12.75" customHeight="1">
      <c r="A843" s="13">
        <v>41</v>
      </c>
      <c r="B843" s="10" t="s">
        <v>155</v>
      </c>
      <c r="C843" s="16" t="s">
        <v>28</v>
      </c>
      <c r="D843" s="27" t="s">
        <v>49</v>
      </c>
      <c r="E843" s="18"/>
      <c r="F843" s="20" t="s">
        <v>62</v>
      </c>
      <c r="G843" s="20" t="s">
        <v>86</v>
      </c>
      <c r="H843" s="21">
        <v>12329100</v>
      </c>
      <c r="I843" s="21">
        <v>12851831.329002813</v>
      </c>
      <c r="J843" s="21">
        <v>12851831.329002813</v>
      </c>
      <c r="K843" s="22">
        <v>4.509264266761135E-2</v>
      </c>
      <c r="L843" s="22">
        <v>0.68119499040617204</v>
      </c>
      <c r="M843" s="10"/>
      <c r="N843" s="10"/>
      <c r="O843" s="10"/>
      <c r="P843" s="10"/>
      <c r="Q843" s="10"/>
      <c r="R843" s="10"/>
      <c r="S843" s="10"/>
      <c r="T843" s="10"/>
    </row>
    <row r="844" spans="1:20" ht="12.75" customHeight="1">
      <c r="A844" s="13">
        <v>41</v>
      </c>
      <c r="B844" s="10" t="s">
        <v>155</v>
      </c>
      <c r="C844" s="16" t="s">
        <v>28</v>
      </c>
      <c r="D844" s="27" t="s">
        <v>49</v>
      </c>
      <c r="E844" s="18"/>
      <c r="F844" s="20" t="s">
        <v>87</v>
      </c>
      <c r="G844" s="20" t="s">
        <v>130</v>
      </c>
      <c r="H844" s="21">
        <v>7725000</v>
      </c>
      <c r="I844" s="21">
        <v>10837571.920126352</v>
      </c>
      <c r="J844" s="21">
        <v>10837571.920126352</v>
      </c>
      <c r="K844" s="22">
        <v>3.8025301256168494E-2</v>
      </c>
      <c r="L844" s="22">
        <v>0.57443172970194023</v>
      </c>
      <c r="M844" s="10"/>
      <c r="N844" s="10"/>
      <c r="O844" s="10"/>
      <c r="P844" s="10"/>
      <c r="Q844" s="10"/>
      <c r="R844" s="10"/>
      <c r="S844" s="10"/>
      <c r="T844" s="10"/>
    </row>
    <row r="845" spans="1:20" ht="12.75" customHeight="1">
      <c r="A845" s="13">
        <v>41</v>
      </c>
      <c r="B845" s="10" t="s">
        <v>155</v>
      </c>
      <c r="C845" s="16" t="s">
        <v>28</v>
      </c>
      <c r="D845" s="27" t="s">
        <v>49</v>
      </c>
      <c r="E845" s="18"/>
      <c r="F845" s="20" t="s">
        <v>87</v>
      </c>
      <c r="G845" s="20" t="s">
        <v>86</v>
      </c>
      <c r="H845" s="21">
        <v>7725000</v>
      </c>
      <c r="I845" s="21">
        <v>10665616.420727527</v>
      </c>
      <c r="J845" s="21">
        <v>10665616.420727527</v>
      </c>
      <c r="K845" s="22">
        <v>3.7421968727859974E-2</v>
      </c>
      <c r="L845" s="22">
        <v>0.56531744693828989</v>
      </c>
      <c r="M845" s="10"/>
      <c r="N845" s="10"/>
      <c r="O845" s="10"/>
      <c r="P845" s="10"/>
      <c r="Q845" s="10"/>
      <c r="R845" s="10"/>
      <c r="S845" s="10"/>
      <c r="T845" s="10"/>
    </row>
    <row r="846" spans="1:20" ht="12.75" customHeight="1">
      <c r="A846" s="10"/>
      <c r="B846" s="10"/>
      <c r="C846" s="10"/>
      <c r="D846" s="10"/>
      <c r="E846" s="18"/>
      <c r="F846" s="20"/>
      <c r="G846" s="20"/>
      <c r="H846" s="21"/>
      <c r="I846" s="21"/>
      <c r="J846" s="21"/>
      <c r="K846" s="22"/>
      <c r="L846" s="22"/>
      <c r="M846" s="10"/>
      <c r="N846" s="10"/>
      <c r="O846" s="10"/>
      <c r="P846" s="10"/>
      <c r="Q846" s="10"/>
      <c r="R846" s="10"/>
      <c r="S846" s="10"/>
      <c r="T846" s="10"/>
    </row>
    <row r="847" spans="1:20" ht="12.75" customHeight="1">
      <c r="A847" s="10"/>
      <c r="B847" s="10"/>
      <c r="C847" s="10"/>
      <c r="D847" s="10"/>
      <c r="E847" s="18"/>
      <c r="F847" s="18"/>
      <c r="G847" s="18"/>
      <c r="H847" s="52"/>
      <c r="I847" s="52"/>
      <c r="J847" s="52"/>
      <c r="K847" s="22"/>
      <c r="L847" s="22"/>
      <c r="M847" s="10"/>
      <c r="N847" s="10"/>
      <c r="O847" s="10"/>
      <c r="P847" s="10"/>
      <c r="Q847" s="10"/>
      <c r="R847" s="10"/>
      <c r="S847" s="10"/>
      <c r="T847" s="10"/>
    </row>
    <row r="848" spans="1:20" ht="12.75" customHeight="1">
      <c r="A848" s="10"/>
      <c r="B848" s="10"/>
      <c r="C848" s="10"/>
      <c r="D848" s="10"/>
      <c r="E848" s="18"/>
      <c r="F848" s="18"/>
      <c r="G848" s="18"/>
      <c r="H848" s="52"/>
      <c r="I848" s="52"/>
      <c r="J848" s="52"/>
      <c r="K848" s="22"/>
      <c r="L848" s="22"/>
      <c r="M848" s="10"/>
      <c r="N848" s="10"/>
      <c r="O848" s="10"/>
      <c r="P848" s="10"/>
      <c r="Q848" s="10"/>
      <c r="R848" s="10"/>
      <c r="S848" s="10"/>
      <c r="T848" s="10"/>
    </row>
    <row r="849" spans="1:20" ht="12.75" customHeight="1">
      <c r="A849" s="10"/>
      <c r="B849" s="10"/>
      <c r="C849" s="10"/>
      <c r="D849" s="10"/>
      <c r="E849" s="18"/>
      <c r="F849" s="18"/>
      <c r="G849" s="18"/>
      <c r="H849" s="52"/>
      <c r="I849" s="52"/>
      <c r="J849" s="52"/>
      <c r="K849" s="22"/>
      <c r="L849" s="22"/>
      <c r="M849" s="10"/>
      <c r="N849" s="10"/>
      <c r="O849" s="10"/>
      <c r="P849" s="10"/>
      <c r="Q849" s="10"/>
      <c r="R849" s="10"/>
      <c r="S849" s="10"/>
      <c r="T849" s="10"/>
    </row>
    <row r="850" spans="1:20" ht="12.75" customHeight="1">
      <c r="A850" s="10"/>
      <c r="B850" s="10"/>
      <c r="C850" s="10"/>
      <c r="D850" s="10"/>
      <c r="E850" s="18"/>
      <c r="F850" s="18"/>
      <c r="G850" s="18"/>
      <c r="H850" s="52"/>
      <c r="I850" s="52"/>
      <c r="J850" s="52"/>
      <c r="K850" s="22"/>
      <c r="L850" s="22"/>
      <c r="M850" s="10"/>
      <c r="N850" s="10"/>
      <c r="O850" s="10"/>
      <c r="P850" s="10"/>
      <c r="Q850" s="10"/>
      <c r="R850" s="10"/>
      <c r="S850" s="10"/>
      <c r="T850" s="10"/>
    </row>
    <row r="851" spans="1:20" ht="12.75" customHeight="1">
      <c r="A851" s="10"/>
      <c r="B851" s="10"/>
      <c r="C851" s="10"/>
      <c r="D851" s="10"/>
      <c r="E851" s="18"/>
      <c r="F851" s="18"/>
      <c r="G851" s="18"/>
      <c r="H851" s="52"/>
      <c r="I851" s="52"/>
      <c r="J851" s="52"/>
      <c r="K851" s="22"/>
      <c r="L851" s="22"/>
      <c r="M851" s="10"/>
      <c r="N851" s="10"/>
      <c r="O851" s="10"/>
      <c r="P851" s="10"/>
      <c r="Q851" s="10"/>
      <c r="R851" s="10"/>
      <c r="S851" s="10"/>
      <c r="T851" s="10"/>
    </row>
    <row r="852" spans="1:20" ht="12.75" customHeight="1">
      <c r="A852" s="10"/>
      <c r="B852" s="10"/>
      <c r="C852" s="10"/>
      <c r="D852" s="10"/>
      <c r="E852" s="18"/>
      <c r="F852" s="18"/>
      <c r="G852" s="18"/>
      <c r="H852" s="52"/>
      <c r="I852" s="52"/>
      <c r="J852" s="52"/>
      <c r="K852" s="22"/>
      <c r="L852" s="22"/>
      <c r="M852" s="10"/>
      <c r="N852" s="10"/>
      <c r="O852" s="10"/>
      <c r="P852" s="10"/>
      <c r="Q852" s="10"/>
      <c r="R852" s="10"/>
      <c r="S852" s="10"/>
      <c r="T852" s="10"/>
    </row>
    <row r="853" spans="1:20" ht="12.75" customHeight="1">
      <c r="A853" s="10"/>
      <c r="B853" s="10"/>
      <c r="C853" s="10"/>
      <c r="D853" s="10"/>
      <c r="E853" s="18"/>
      <c r="F853" s="18"/>
      <c r="G853" s="18"/>
      <c r="H853" s="52"/>
      <c r="I853" s="52"/>
      <c r="J853" s="52"/>
      <c r="K853" s="22"/>
      <c r="L853" s="22"/>
      <c r="M853" s="10"/>
      <c r="N853" s="10"/>
      <c r="O853" s="10"/>
      <c r="P853" s="10"/>
      <c r="Q853" s="10"/>
      <c r="R853" s="10"/>
      <c r="S853" s="10"/>
      <c r="T853" s="10"/>
    </row>
    <row r="854" spans="1:20" ht="12.75" customHeight="1">
      <c r="A854" s="10"/>
      <c r="B854" s="10"/>
      <c r="C854" s="10"/>
      <c r="D854" s="10"/>
      <c r="E854" s="18"/>
      <c r="F854" s="18"/>
      <c r="G854" s="18"/>
      <c r="H854" s="52"/>
      <c r="I854" s="52"/>
      <c r="J854" s="52"/>
      <c r="K854" s="22"/>
      <c r="L854" s="22"/>
      <c r="M854" s="10"/>
      <c r="N854" s="10"/>
      <c r="O854" s="10"/>
      <c r="P854" s="10"/>
      <c r="Q854" s="10"/>
      <c r="R854" s="10"/>
      <c r="S854" s="10"/>
      <c r="T854" s="10"/>
    </row>
    <row r="855" spans="1:20" ht="12.75" customHeight="1">
      <c r="A855" s="10"/>
      <c r="B855" s="10"/>
      <c r="C855" s="10"/>
      <c r="D855" s="10"/>
      <c r="E855" s="18"/>
      <c r="F855" s="18"/>
      <c r="G855" s="18"/>
      <c r="H855" s="52"/>
      <c r="I855" s="52"/>
      <c r="J855" s="52"/>
      <c r="K855" s="22"/>
      <c r="L855" s="22"/>
      <c r="M855" s="10"/>
      <c r="N855" s="10"/>
      <c r="O855" s="10"/>
      <c r="P855" s="10"/>
      <c r="Q855" s="10"/>
      <c r="R855" s="10"/>
      <c r="S855" s="10"/>
      <c r="T855" s="10"/>
    </row>
    <row r="856" spans="1:20" ht="12.75" customHeight="1">
      <c r="A856" s="10"/>
      <c r="B856" s="10"/>
      <c r="C856" s="10"/>
      <c r="D856" s="10"/>
      <c r="E856" s="18"/>
      <c r="F856" s="18"/>
      <c r="G856" s="18"/>
      <c r="H856" s="52"/>
      <c r="I856" s="52"/>
      <c r="J856" s="52"/>
      <c r="K856" s="22"/>
      <c r="L856" s="22"/>
      <c r="M856" s="10"/>
      <c r="N856" s="10"/>
      <c r="O856" s="10"/>
      <c r="P856" s="10"/>
      <c r="Q856" s="10"/>
      <c r="R856" s="10"/>
      <c r="S856" s="10"/>
      <c r="T856" s="10"/>
    </row>
    <row r="857" spans="1:20" ht="12.75" customHeight="1">
      <c r="A857" s="10"/>
      <c r="B857" s="10"/>
      <c r="C857" s="10"/>
      <c r="D857" s="10"/>
      <c r="E857" s="18"/>
      <c r="F857" s="18"/>
      <c r="G857" s="18"/>
      <c r="H857" s="52"/>
      <c r="I857" s="52"/>
      <c r="J857" s="52"/>
      <c r="K857" s="22"/>
      <c r="L857" s="22"/>
      <c r="M857" s="10"/>
      <c r="N857" s="10"/>
      <c r="O857" s="10"/>
      <c r="P857" s="10"/>
      <c r="Q857" s="10"/>
      <c r="R857" s="10"/>
      <c r="S857" s="10"/>
      <c r="T857" s="10"/>
    </row>
    <row r="858" spans="1:20" ht="12.75" customHeight="1">
      <c r="A858" s="10"/>
      <c r="B858" s="10"/>
      <c r="C858" s="10"/>
      <c r="D858" s="10"/>
      <c r="E858" s="18"/>
      <c r="F858" s="18"/>
      <c r="G858" s="18"/>
      <c r="H858" s="52"/>
      <c r="I858" s="52"/>
      <c r="J858" s="52"/>
      <c r="K858" s="22"/>
      <c r="L858" s="22"/>
      <c r="M858" s="10"/>
      <c r="N858" s="10"/>
      <c r="O858" s="10"/>
      <c r="P858" s="10"/>
      <c r="Q858" s="10"/>
      <c r="R858" s="10"/>
      <c r="S858" s="10"/>
      <c r="T858" s="10"/>
    </row>
    <row r="859" spans="1:20" ht="12.75" customHeight="1">
      <c r="A859" s="10"/>
      <c r="B859" s="10"/>
      <c r="C859" s="10"/>
      <c r="D859" s="10"/>
      <c r="E859" s="18"/>
      <c r="F859" s="18"/>
      <c r="G859" s="18"/>
      <c r="H859" s="52"/>
      <c r="I859" s="52"/>
      <c r="J859" s="52"/>
      <c r="K859" s="22"/>
      <c r="L859" s="22"/>
      <c r="M859" s="10"/>
      <c r="N859" s="10"/>
      <c r="O859" s="10"/>
      <c r="P859" s="10"/>
      <c r="Q859" s="10"/>
      <c r="R859" s="10"/>
      <c r="S859" s="10"/>
      <c r="T859" s="10"/>
    </row>
    <row r="860" spans="1:20" ht="12.75" customHeight="1">
      <c r="A860" s="10"/>
      <c r="B860" s="10"/>
      <c r="C860" s="10"/>
      <c r="D860" s="10"/>
      <c r="E860" s="18"/>
      <c r="F860" s="18"/>
      <c r="G860" s="18"/>
      <c r="H860" s="52"/>
      <c r="I860" s="52"/>
      <c r="J860" s="52"/>
      <c r="K860" s="22"/>
      <c r="L860" s="22"/>
      <c r="M860" s="10"/>
      <c r="N860" s="10"/>
      <c r="O860" s="10"/>
      <c r="P860" s="10"/>
      <c r="Q860" s="10"/>
      <c r="R860" s="10"/>
      <c r="S860" s="10"/>
      <c r="T860" s="10"/>
    </row>
    <row r="861" spans="1:20" ht="12.75" customHeight="1">
      <c r="A861" s="10"/>
      <c r="B861" s="10"/>
      <c r="C861" s="10"/>
      <c r="D861" s="10"/>
      <c r="E861" s="18"/>
      <c r="F861" s="18"/>
      <c r="G861" s="18"/>
      <c r="H861" s="52"/>
      <c r="I861" s="52"/>
      <c r="J861" s="52"/>
      <c r="K861" s="22"/>
      <c r="L861" s="22"/>
      <c r="M861" s="10"/>
      <c r="N861" s="10"/>
      <c r="O861" s="10"/>
      <c r="P861" s="10"/>
      <c r="Q861" s="10"/>
      <c r="R861" s="10"/>
      <c r="S861" s="10"/>
      <c r="T861" s="10"/>
    </row>
    <row r="862" spans="1:20" ht="12.75" customHeight="1">
      <c r="A862" s="10"/>
      <c r="B862" s="10"/>
      <c r="C862" s="10"/>
      <c r="D862" s="10"/>
      <c r="E862" s="18"/>
      <c r="F862" s="18"/>
      <c r="G862" s="18"/>
      <c r="H862" s="52"/>
      <c r="I862" s="52"/>
      <c r="J862" s="52"/>
      <c r="K862" s="22"/>
      <c r="L862" s="22"/>
      <c r="M862" s="10"/>
      <c r="N862" s="10"/>
      <c r="O862" s="10"/>
      <c r="P862" s="10"/>
      <c r="Q862" s="10"/>
      <c r="R862" s="10"/>
      <c r="S862" s="10"/>
      <c r="T862" s="10"/>
    </row>
    <row r="863" spans="1:20" ht="12.75" customHeight="1">
      <c r="A863" s="10"/>
      <c r="B863" s="10"/>
      <c r="C863" s="10"/>
      <c r="D863" s="10"/>
      <c r="E863" s="18"/>
      <c r="F863" s="18"/>
      <c r="G863" s="18"/>
      <c r="H863" s="52"/>
      <c r="I863" s="52"/>
      <c r="J863" s="52"/>
      <c r="K863" s="22"/>
      <c r="L863" s="22"/>
      <c r="M863" s="10"/>
      <c r="N863" s="10"/>
      <c r="O863" s="10"/>
      <c r="P863" s="10"/>
      <c r="Q863" s="10"/>
      <c r="R863" s="10"/>
      <c r="S863" s="10"/>
      <c r="T863" s="10"/>
    </row>
    <row r="864" spans="1:20" ht="12.75" customHeight="1">
      <c r="A864" s="10"/>
      <c r="B864" s="10"/>
      <c r="C864" s="10"/>
      <c r="D864" s="10"/>
      <c r="E864" s="18"/>
      <c r="F864" s="18"/>
      <c r="G864" s="18"/>
      <c r="H864" s="52"/>
      <c r="I864" s="52"/>
      <c r="J864" s="52"/>
      <c r="K864" s="22"/>
      <c r="L864" s="22"/>
      <c r="M864" s="10"/>
      <c r="N864" s="10"/>
      <c r="O864" s="10"/>
      <c r="P864" s="10"/>
      <c r="Q864" s="10"/>
      <c r="R864" s="10"/>
      <c r="S864" s="10"/>
      <c r="T864" s="10"/>
    </row>
    <row r="865" spans="1:20" ht="12.75" customHeight="1">
      <c r="A865" s="10"/>
      <c r="B865" s="10"/>
      <c r="C865" s="10"/>
      <c r="D865" s="10"/>
      <c r="E865" s="18"/>
      <c r="F865" s="18"/>
      <c r="G865" s="18"/>
      <c r="H865" s="52"/>
      <c r="I865" s="52"/>
      <c r="J865" s="52"/>
      <c r="K865" s="22"/>
      <c r="L865" s="22"/>
      <c r="M865" s="10"/>
      <c r="N865" s="10"/>
      <c r="O865" s="10"/>
      <c r="P865" s="10"/>
      <c r="Q865" s="10"/>
      <c r="R865" s="10"/>
      <c r="S865" s="10"/>
      <c r="T865" s="10"/>
    </row>
    <row r="866" spans="1:20" ht="12.75" customHeight="1">
      <c r="A866" s="10"/>
      <c r="B866" s="10"/>
      <c r="C866" s="10"/>
      <c r="D866" s="10"/>
      <c r="E866" s="18"/>
      <c r="F866" s="18"/>
      <c r="G866" s="18"/>
      <c r="H866" s="52"/>
      <c r="I866" s="52"/>
      <c r="J866" s="52"/>
      <c r="K866" s="22"/>
      <c r="L866" s="22"/>
      <c r="M866" s="10"/>
      <c r="N866" s="10"/>
      <c r="O866" s="10"/>
      <c r="P866" s="10"/>
      <c r="Q866" s="10"/>
      <c r="R866" s="10"/>
      <c r="S866" s="10"/>
      <c r="T866" s="10"/>
    </row>
    <row r="867" spans="1:20" ht="12.75" customHeight="1">
      <c r="A867" s="10"/>
      <c r="B867" s="10"/>
      <c r="C867" s="10"/>
      <c r="D867" s="10"/>
      <c r="E867" s="18"/>
      <c r="F867" s="18"/>
      <c r="G867" s="18"/>
      <c r="H867" s="52"/>
      <c r="I867" s="52"/>
      <c r="J867" s="52"/>
      <c r="K867" s="22"/>
      <c r="L867" s="22"/>
      <c r="M867" s="10"/>
      <c r="N867" s="10"/>
      <c r="O867" s="10"/>
      <c r="P867" s="10"/>
      <c r="Q867" s="10"/>
      <c r="R867" s="10"/>
      <c r="S867" s="10"/>
      <c r="T867" s="10"/>
    </row>
    <row r="868" spans="1:20" ht="12.75" customHeight="1">
      <c r="A868" s="10"/>
      <c r="B868" s="10"/>
      <c r="C868" s="10"/>
      <c r="D868" s="10"/>
      <c r="E868" s="18"/>
      <c r="F868" s="18"/>
      <c r="G868" s="18"/>
      <c r="H868" s="52"/>
      <c r="I868" s="52"/>
      <c r="J868" s="52"/>
      <c r="K868" s="22"/>
      <c r="L868" s="22"/>
      <c r="M868" s="10"/>
      <c r="N868" s="10"/>
      <c r="O868" s="10"/>
      <c r="P868" s="10"/>
      <c r="Q868" s="10"/>
      <c r="R868" s="10"/>
      <c r="S868" s="10"/>
      <c r="T868" s="10"/>
    </row>
    <row r="869" spans="1:20" ht="12.75" customHeight="1">
      <c r="A869" s="10"/>
      <c r="B869" s="10"/>
      <c r="C869" s="10"/>
      <c r="D869" s="10"/>
      <c r="E869" s="18"/>
      <c r="F869" s="18"/>
      <c r="G869" s="18"/>
      <c r="H869" s="52"/>
      <c r="I869" s="52"/>
      <c r="J869" s="52"/>
      <c r="K869" s="22"/>
      <c r="L869" s="22"/>
      <c r="M869" s="10"/>
      <c r="N869" s="10"/>
      <c r="O869" s="10"/>
      <c r="P869" s="10"/>
      <c r="Q869" s="10"/>
      <c r="R869" s="10"/>
      <c r="S869" s="10"/>
      <c r="T869" s="10"/>
    </row>
    <row r="870" spans="1:20" ht="12.75" customHeight="1">
      <c r="A870" s="10"/>
      <c r="B870" s="10"/>
      <c r="C870" s="10"/>
      <c r="D870" s="10"/>
      <c r="E870" s="18"/>
      <c r="F870" s="18"/>
      <c r="G870" s="18"/>
      <c r="H870" s="52"/>
      <c r="I870" s="52"/>
      <c r="J870" s="52"/>
      <c r="K870" s="22"/>
      <c r="L870" s="22"/>
      <c r="M870" s="10"/>
      <c r="N870" s="10"/>
      <c r="O870" s="10"/>
      <c r="P870" s="10"/>
      <c r="Q870" s="10"/>
      <c r="R870" s="10"/>
      <c r="S870" s="10"/>
      <c r="T870" s="10"/>
    </row>
    <row r="871" spans="1:20" ht="12.75" customHeight="1">
      <c r="A871" s="10"/>
      <c r="B871" s="10"/>
      <c r="C871" s="10"/>
      <c r="D871" s="10"/>
      <c r="E871" s="18"/>
      <c r="F871" s="18"/>
      <c r="G871" s="18"/>
      <c r="H871" s="52"/>
      <c r="I871" s="52"/>
      <c r="J871" s="52"/>
      <c r="K871" s="22"/>
      <c r="L871" s="22"/>
      <c r="M871" s="10"/>
      <c r="N871" s="10"/>
      <c r="O871" s="10"/>
      <c r="P871" s="10"/>
      <c r="Q871" s="10"/>
      <c r="R871" s="10"/>
      <c r="S871" s="10"/>
      <c r="T871" s="10"/>
    </row>
    <row r="872" spans="1:20" ht="12.75" customHeight="1">
      <c r="A872" s="10"/>
      <c r="B872" s="10"/>
      <c r="C872" s="10"/>
      <c r="D872" s="10"/>
      <c r="E872" s="18"/>
      <c r="F872" s="18"/>
      <c r="G872" s="18"/>
      <c r="H872" s="52"/>
      <c r="I872" s="52"/>
      <c r="J872" s="52"/>
      <c r="K872" s="22"/>
      <c r="L872" s="22"/>
      <c r="M872" s="10"/>
      <c r="N872" s="10"/>
      <c r="O872" s="10"/>
      <c r="P872" s="10"/>
      <c r="Q872" s="10"/>
      <c r="R872" s="10"/>
      <c r="S872" s="10"/>
      <c r="T872" s="10"/>
    </row>
    <row r="873" spans="1:20" ht="12.75" customHeight="1">
      <c r="A873" s="10"/>
      <c r="B873" s="10"/>
      <c r="C873" s="10"/>
      <c r="D873" s="10"/>
      <c r="E873" s="18"/>
      <c r="F873" s="18"/>
      <c r="G873" s="18"/>
      <c r="H873" s="52"/>
      <c r="I873" s="52"/>
      <c r="J873" s="52"/>
      <c r="K873" s="22"/>
      <c r="L873" s="22"/>
      <c r="M873" s="10"/>
      <c r="N873" s="10"/>
      <c r="O873" s="10"/>
      <c r="P873" s="10"/>
      <c r="Q873" s="10"/>
      <c r="R873" s="10"/>
      <c r="S873" s="10"/>
      <c r="T873" s="10"/>
    </row>
    <row r="874" spans="1:20" ht="12.75" customHeight="1">
      <c r="A874" s="10"/>
      <c r="B874" s="10"/>
      <c r="C874" s="10"/>
      <c r="D874" s="10"/>
      <c r="E874" s="18"/>
      <c r="F874" s="18"/>
      <c r="G874" s="18"/>
      <c r="H874" s="52"/>
      <c r="I874" s="52"/>
      <c r="J874" s="52"/>
      <c r="K874" s="22"/>
      <c r="L874" s="22"/>
      <c r="M874" s="10"/>
      <c r="N874" s="10"/>
      <c r="O874" s="10"/>
      <c r="P874" s="10"/>
      <c r="Q874" s="10"/>
      <c r="R874" s="10"/>
      <c r="S874" s="10"/>
      <c r="T874" s="10"/>
    </row>
    <row r="875" spans="1:20" ht="12.75" customHeight="1">
      <c r="A875" s="10"/>
      <c r="B875" s="10"/>
      <c r="C875" s="10"/>
      <c r="D875" s="10"/>
      <c r="E875" s="18"/>
      <c r="F875" s="18"/>
      <c r="G875" s="18"/>
      <c r="H875" s="52"/>
      <c r="I875" s="52"/>
      <c r="J875" s="52"/>
      <c r="K875" s="22"/>
      <c r="L875" s="22"/>
      <c r="M875" s="10"/>
      <c r="N875" s="10"/>
      <c r="O875" s="10"/>
      <c r="P875" s="10"/>
      <c r="Q875" s="10"/>
      <c r="R875" s="10"/>
      <c r="S875" s="10"/>
      <c r="T875" s="10"/>
    </row>
    <row r="876" spans="1:20" ht="12.75" customHeight="1">
      <c r="A876" s="10"/>
      <c r="B876" s="10"/>
      <c r="C876" s="10"/>
      <c r="D876" s="10"/>
      <c r="E876" s="18"/>
      <c r="F876" s="18"/>
      <c r="G876" s="18"/>
      <c r="H876" s="52"/>
      <c r="I876" s="52"/>
      <c r="J876" s="52"/>
      <c r="K876" s="22"/>
      <c r="L876" s="22"/>
      <c r="M876" s="10"/>
      <c r="N876" s="10"/>
      <c r="O876" s="10"/>
      <c r="P876" s="10"/>
      <c r="Q876" s="10"/>
      <c r="R876" s="10"/>
      <c r="S876" s="10"/>
      <c r="T876" s="10"/>
    </row>
    <row r="877" spans="1:20" ht="12.75" customHeight="1">
      <c r="A877" s="10"/>
      <c r="B877" s="10"/>
      <c r="C877" s="10"/>
      <c r="D877" s="10"/>
      <c r="E877" s="18"/>
      <c r="F877" s="18"/>
      <c r="G877" s="18"/>
      <c r="H877" s="52"/>
      <c r="I877" s="52"/>
      <c r="J877" s="52"/>
      <c r="K877" s="22"/>
      <c r="L877" s="22"/>
      <c r="M877" s="10"/>
      <c r="N877" s="10"/>
      <c r="O877" s="10"/>
      <c r="P877" s="10"/>
      <c r="Q877" s="10"/>
      <c r="R877" s="10"/>
      <c r="S877" s="10"/>
      <c r="T877" s="10"/>
    </row>
    <row r="878" spans="1:20" ht="12.75" customHeight="1">
      <c r="A878" s="10"/>
      <c r="B878" s="10"/>
      <c r="C878" s="10"/>
      <c r="D878" s="10"/>
      <c r="E878" s="18"/>
      <c r="F878" s="18"/>
      <c r="G878" s="18"/>
      <c r="H878" s="52"/>
      <c r="I878" s="52"/>
      <c r="J878" s="52"/>
      <c r="K878" s="22"/>
      <c r="L878" s="22"/>
      <c r="M878" s="10"/>
      <c r="N878" s="10"/>
      <c r="O878" s="10"/>
      <c r="P878" s="10"/>
      <c r="Q878" s="10"/>
      <c r="R878" s="10"/>
      <c r="S878" s="10"/>
      <c r="T878" s="10"/>
    </row>
    <row r="879" spans="1:20" ht="12.75" customHeight="1">
      <c r="A879" s="10"/>
      <c r="B879" s="10"/>
      <c r="C879" s="10"/>
      <c r="D879" s="10"/>
      <c r="E879" s="18"/>
      <c r="F879" s="18"/>
      <c r="G879" s="18"/>
      <c r="H879" s="52"/>
      <c r="I879" s="52"/>
      <c r="J879" s="52"/>
      <c r="K879" s="22"/>
      <c r="L879" s="22"/>
      <c r="M879" s="10"/>
      <c r="N879" s="10"/>
      <c r="O879" s="10"/>
      <c r="P879" s="10"/>
      <c r="Q879" s="10"/>
      <c r="R879" s="10"/>
      <c r="S879" s="10"/>
      <c r="T879" s="10"/>
    </row>
    <row r="880" spans="1:20" ht="12.75" customHeight="1">
      <c r="A880" s="10"/>
      <c r="B880" s="10"/>
      <c r="C880" s="10"/>
      <c r="D880" s="10"/>
      <c r="E880" s="18"/>
      <c r="F880" s="18"/>
      <c r="G880" s="18"/>
      <c r="H880" s="52"/>
      <c r="I880" s="52"/>
      <c r="J880" s="52"/>
      <c r="K880" s="22"/>
      <c r="L880" s="22"/>
      <c r="M880" s="10"/>
      <c r="N880" s="10"/>
      <c r="O880" s="10"/>
      <c r="P880" s="10"/>
      <c r="Q880" s="10"/>
      <c r="R880" s="10"/>
      <c r="S880" s="10"/>
      <c r="T880" s="10"/>
    </row>
    <row r="881" spans="1:20" ht="12.75" customHeight="1">
      <c r="A881" s="10"/>
      <c r="B881" s="10"/>
      <c r="C881" s="10"/>
      <c r="D881" s="10"/>
      <c r="E881" s="18"/>
      <c r="F881" s="18"/>
      <c r="G881" s="18"/>
      <c r="H881" s="52"/>
      <c r="I881" s="52"/>
      <c r="J881" s="52"/>
      <c r="K881" s="22"/>
      <c r="L881" s="22"/>
      <c r="M881" s="10"/>
      <c r="N881" s="10"/>
      <c r="O881" s="10"/>
      <c r="P881" s="10"/>
      <c r="Q881" s="10"/>
      <c r="R881" s="10"/>
      <c r="S881" s="10"/>
      <c r="T881" s="10"/>
    </row>
    <row r="882" spans="1:20" ht="12.75" customHeight="1">
      <c r="A882" s="10"/>
      <c r="B882" s="10"/>
      <c r="C882" s="10"/>
      <c r="D882" s="10"/>
      <c r="E882" s="18"/>
      <c r="F882" s="18"/>
      <c r="G882" s="18"/>
      <c r="H882" s="52"/>
      <c r="I882" s="52"/>
      <c r="J882" s="52"/>
      <c r="K882" s="22"/>
      <c r="L882" s="22"/>
      <c r="M882" s="10"/>
      <c r="N882" s="10"/>
      <c r="O882" s="10"/>
      <c r="P882" s="10"/>
      <c r="Q882" s="10"/>
      <c r="R882" s="10"/>
      <c r="S882" s="10"/>
      <c r="T882" s="10"/>
    </row>
    <row r="883" spans="1:20" ht="12.75" customHeight="1">
      <c r="A883" s="10"/>
      <c r="B883" s="10"/>
      <c r="C883" s="10"/>
      <c r="D883" s="10"/>
      <c r="E883" s="18"/>
      <c r="F883" s="18"/>
      <c r="G883" s="18"/>
      <c r="H883" s="52"/>
      <c r="I883" s="52"/>
      <c r="J883" s="52"/>
      <c r="K883" s="22"/>
      <c r="L883" s="22"/>
      <c r="M883" s="10"/>
      <c r="N883" s="10"/>
      <c r="O883" s="10"/>
      <c r="P883" s="10"/>
      <c r="Q883" s="10"/>
      <c r="R883" s="10"/>
      <c r="S883" s="10"/>
      <c r="T883" s="10"/>
    </row>
    <row r="884" spans="1:20" ht="12.75" customHeight="1">
      <c r="A884" s="10"/>
      <c r="B884" s="10"/>
      <c r="C884" s="10"/>
      <c r="D884" s="10"/>
      <c r="E884" s="18"/>
      <c r="F884" s="18"/>
      <c r="G884" s="18"/>
      <c r="H884" s="52"/>
      <c r="I884" s="52"/>
      <c r="J884" s="52"/>
      <c r="K884" s="22"/>
      <c r="L884" s="22"/>
      <c r="M884" s="10"/>
      <c r="N884" s="10"/>
      <c r="O884" s="10"/>
      <c r="P884" s="10"/>
      <c r="Q884" s="10"/>
      <c r="R884" s="10"/>
      <c r="S884" s="10"/>
      <c r="T884" s="10"/>
    </row>
    <row r="885" spans="1:20" ht="12.75" customHeight="1">
      <c r="A885" s="10"/>
      <c r="B885" s="10"/>
      <c r="C885" s="10"/>
      <c r="D885" s="10"/>
      <c r="E885" s="18"/>
      <c r="F885" s="18"/>
      <c r="G885" s="18"/>
      <c r="H885" s="52"/>
      <c r="I885" s="52"/>
      <c r="J885" s="52"/>
      <c r="K885" s="22"/>
      <c r="L885" s="22"/>
      <c r="M885" s="10"/>
      <c r="N885" s="10"/>
      <c r="O885" s="10"/>
      <c r="P885" s="10"/>
      <c r="Q885" s="10"/>
      <c r="R885" s="10"/>
      <c r="S885" s="10"/>
      <c r="T885" s="10"/>
    </row>
    <row r="886" spans="1:20" ht="12.75" customHeight="1">
      <c r="A886" s="10"/>
      <c r="B886" s="10"/>
      <c r="C886" s="10"/>
      <c r="D886" s="10"/>
      <c r="E886" s="18"/>
      <c r="F886" s="18"/>
      <c r="G886" s="18"/>
      <c r="H886" s="52"/>
      <c r="I886" s="52"/>
      <c r="J886" s="52"/>
      <c r="K886" s="22"/>
      <c r="L886" s="22"/>
      <c r="M886" s="10"/>
      <c r="N886" s="10"/>
      <c r="O886" s="10"/>
      <c r="P886" s="10"/>
      <c r="Q886" s="10"/>
      <c r="R886" s="10"/>
      <c r="S886" s="10"/>
      <c r="T886" s="10"/>
    </row>
    <row r="887" spans="1:20" ht="12.75" customHeight="1">
      <c r="A887" s="10"/>
      <c r="B887" s="10"/>
      <c r="C887" s="10"/>
      <c r="D887" s="10"/>
      <c r="E887" s="18"/>
      <c r="F887" s="18"/>
      <c r="G887" s="18"/>
      <c r="H887" s="52"/>
      <c r="I887" s="52"/>
      <c r="J887" s="52"/>
      <c r="K887" s="22"/>
      <c r="L887" s="22"/>
      <c r="M887" s="10"/>
      <c r="N887" s="10"/>
      <c r="O887" s="10"/>
      <c r="P887" s="10"/>
      <c r="Q887" s="10"/>
      <c r="R887" s="10"/>
      <c r="S887" s="10"/>
      <c r="T887" s="10"/>
    </row>
    <row r="888" spans="1:20" ht="12.75" customHeight="1">
      <c r="A888" s="10"/>
      <c r="B888" s="10"/>
      <c r="C888" s="10"/>
      <c r="D888" s="10"/>
      <c r="E888" s="18"/>
      <c r="F888" s="18"/>
      <c r="G888" s="18"/>
      <c r="H888" s="52"/>
      <c r="I888" s="52"/>
      <c r="J888" s="52"/>
      <c r="K888" s="22"/>
      <c r="L888" s="22"/>
      <c r="M888" s="10"/>
      <c r="N888" s="10"/>
      <c r="O888" s="10"/>
      <c r="P888" s="10"/>
      <c r="Q888" s="10"/>
      <c r="R888" s="10"/>
      <c r="S888" s="10"/>
      <c r="T888" s="10"/>
    </row>
    <row r="889" spans="1:20" ht="12.75" customHeight="1">
      <c r="A889" s="10"/>
      <c r="B889" s="10"/>
      <c r="C889" s="10"/>
      <c r="D889" s="10"/>
      <c r="E889" s="18"/>
      <c r="F889" s="18"/>
      <c r="G889" s="18"/>
      <c r="H889" s="52"/>
      <c r="I889" s="52"/>
      <c r="J889" s="52"/>
      <c r="K889" s="22"/>
      <c r="L889" s="22"/>
      <c r="M889" s="10"/>
      <c r="N889" s="10"/>
      <c r="O889" s="10"/>
      <c r="P889" s="10"/>
      <c r="Q889" s="10"/>
      <c r="R889" s="10"/>
      <c r="S889" s="10"/>
      <c r="T889" s="10"/>
    </row>
    <row r="890" spans="1:20" ht="12.75" customHeight="1">
      <c r="A890" s="10"/>
      <c r="B890" s="10"/>
      <c r="C890" s="10"/>
      <c r="D890" s="10"/>
      <c r="E890" s="18"/>
      <c r="F890" s="18"/>
      <c r="G890" s="18"/>
      <c r="H890" s="52"/>
      <c r="I890" s="52"/>
      <c r="J890" s="52"/>
      <c r="K890" s="22"/>
      <c r="L890" s="22"/>
      <c r="M890" s="10"/>
      <c r="N890" s="10"/>
      <c r="O890" s="10"/>
      <c r="P890" s="10"/>
      <c r="Q890" s="10"/>
      <c r="R890" s="10"/>
      <c r="S890" s="10"/>
      <c r="T890" s="10"/>
    </row>
    <row r="891" spans="1:20" ht="12.75" customHeight="1">
      <c r="A891" s="10"/>
      <c r="B891" s="10"/>
      <c r="C891" s="10"/>
      <c r="D891" s="10"/>
      <c r="E891" s="18"/>
      <c r="F891" s="18"/>
      <c r="G891" s="18"/>
      <c r="H891" s="52"/>
      <c r="I891" s="52"/>
      <c r="J891" s="52"/>
      <c r="K891" s="22"/>
      <c r="L891" s="22"/>
      <c r="M891" s="10"/>
      <c r="N891" s="10"/>
      <c r="O891" s="10"/>
      <c r="P891" s="10"/>
      <c r="Q891" s="10"/>
      <c r="R891" s="10"/>
      <c r="S891" s="10"/>
      <c r="T891" s="10"/>
    </row>
    <row r="892" spans="1:20" ht="12.75" customHeight="1">
      <c r="A892" s="10"/>
      <c r="B892" s="10"/>
      <c r="C892" s="10"/>
      <c r="D892" s="10"/>
      <c r="E892" s="18"/>
      <c r="F892" s="18"/>
      <c r="G892" s="18"/>
      <c r="H892" s="52"/>
      <c r="I892" s="52"/>
      <c r="J892" s="52"/>
      <c r="K892" s="22"/>
      <c r="L892" s="22"/>
      <c r="M892" s="10"/>
      <c r="N892" s="10"/>
      <c r="O892" s="10"/>
      <c r="P892" s="10"/>
      <c r="Q892" s="10"/>
      <c r="R892" s="10"/>
      <c r="S892" s="10"/>
      <c r="T892" s="10"/>
    </row>
    <row r="893" spans="1:20" ht="12.75" customHeight="1">
      <c r="A893" s="10"/>
      <c r="B893" s="10"/>
      <c r="C893" s="10"/>
      <c r="D893" s="10"/>
      <c r="E893" s="18"/>
      <c r="F893" s="18"/>
      <c r="G893" s="18"/>
      <c r="H893" s="52"/>
      <c r="I893" s="52"/>
      <c r="J893" s="52"/>
      <c r="K893" s="22"/>
      <c r="L893" s="22"/>
      <c r="M893" s="10"/>
      <c r="N893" s="10"/>
      <c r="O893" s="10"/>
      <c r="P893" s="10"/>
      <c r="Q893" s="10"/>
      <c r="R893" s="10"/>
      <c r="S893" s="10"/>
      <c r="T893" s="10"/>
    </row>
    <row r="894" spans="1:20" ht="12.75" customHeight="1">
      <c r="A894" s="10"/>
      <c r="B894" s="10"/>
      <c r="C894" s="10"/>
      <c r="D894" s="10"/>
      <c r="E894" s="18"/>
      <c r="F894" s="18"/>
      <c r="G894" s="18"/>
      <c r="H894" s="52"/>
      <c r="I894" s="52"/>
      <c r="J894" s="52"/>
      <c r="K894" s="22"/>
      <c r="L894" s="22"/>
      <c r="M894" s="10"/>
      <c r="N894" s="10"/>
      <c r="O894" s="10"/>
      <c r="P894" s="10"/>
      <c r="Q894" s="10"/>
      <c r="R894" s="10"/>
      <c r="S894" s="10"/>
      <c r="T894" s="10"/>
    </row>
    <row r="895" spans="1:20" ht="12.75" customHeight="1">
      <c r="A895" s="10"/>
      <c r="B895" s="10"/>
      <c r="C895" s="10"/>
      <c r="D895" s="10"/>
      <c r="E895" s="18"/>
      <c r="F895" s="18"/>
      <c r="G895" s="18"/>
      <c r="H895" s="52"/>
      <c r="I895" s="52"/>
      <c r="J895" s="52"/>
      <c r="K895" s="22"/>
      <c r="L895" s="22"/>
      <c r="M895" s="10"/>
      <c r="N895" s="10"/>
      <c r="O895" s="10"/>
      <c r="P895" s="10"/>
      <c r="Q895" s="10"/>
      <c r="R895" s="10"/>
      <c r="S895" s="10"/>
      <c r="T895" s="10"/>
    </row>
    <row r="896" spans="1:20" ht="12.75" customHeight="1">
      <c r="A896" s="10"/>
      <c r="B896" s="10"/>
      <c r="C896" s="10"/>
      <c r="D896" s="10"/>
      <c r="E896" s="18"/>
      <c r="F896" s="18"/>
      <c r="G896" s="18"/>
      <c r="H896" s="52"/>
      <c r="I896" s="52"/>
      <c r="J896" s="52"/>
      <c r="K896" s="22"/>
      <c r="L896" s="22"/>
      <c r="M896" s="10"/>
      <c r="N896" s="10"/>
      <c r="O896" s="10"/>
      <c r="P896" s="10"/>
      <c r="Q896" s="10"/>
      <c r="R896" s="10"/>
      <c r="S896" s="10"/>
      <c r="T896" s="10"/>
    </row>
    <row r="897" spans="1:20" ht="12.75" customHeight="1">
      <c r="A897" s="10"/>
      <c r="B897" s="10"/>
      <c r="C897" s="10"/>
      <c r="D897" s="10"/>
      <c r="E897" s="18"/>
      <c r="F897" s="18"/>
      <c r="G897" s="18"/>
      <c r="H897" s="52"/>
      <c r="I897" s="52"/>
      <c r="J897" s="52"/>
      <c r="K897" s="22"/>
      <c r="L897" s="22"/>
      <c r="M897" s="10"/>
      <c r="N897" s="10"/>
      <c r="O897" s="10"/>
      <c r="P897" s="10"/>
      <c r="Q897" s="10"/>
      <c r="R897" s="10"/>
      <c r="S897" s="10"/>
      <c r="T897" s="10"/>
    </row>
    <row r="898" spans="1:20" ht="12.75" customHeight="1">
      <c r="A898" s="10"/>
      <c r="B898" s="10"/>
      <c r="C898" s="10"/>
      <c r="D898" s="10"/>
      <c r="E898" s="18"/>
      <c r="F898" s="18"/>
      <c r="G898" s="18"/>
      <c r="H898" s="52"/>
      <c r="I898" s="52"/>
      <c r="J898" s="52"/>
      <c r="K898" s="22"/>
      <c r="L898" s="22"/>
      <c r="M898" s="10"/>
      <c r="N898" s="10"/>
      <c r="O898" s="10"/>
      <c r="P898" s="10"/>
      <c r="Q898" s="10"/>
      <c r="R898" s="10"/>
      <c r="S898" s="10"/>
      <c r="T898" s="10"/>
    </row>
    <row r="899" spans="1:20" ht="12.75" customHeight="1">
      <c r="A899" s="10"/>
      <c r="B899" s="10"/>
      <c r="C899" s="10"/>
      <c r="D899" s="10"/>
      <c r="E899" s="18"/>
      <c r="F899" s="18"/>
      <c r="G899" s="18"/>
      <c r="H899" s="52"/>
      <c r="I899" s="52"/>
      <c r="J899" s="52"/>
      <c r="K899" s="22"/>
      <c r="L899" s="22"/>
      <c r="M899" s="10"/>
      <c r="N899" s="10"/>
      <c r="O899" s="10"/>
      <c r="P899" s="10"/>
      <c r="Q899" s="10"/>
      <c r="R899" s="10"/>
      <c r="S899" s="10"/>
      <c r="T899" s="10"/>
    </row>
    <row r="900" spans="1:20" ht="12.75" customHeight="1">
      <c r="A900" s="10"/>
      <c r="B900" s="10"/>
      <c r="C900" s="10"/>
      <c r="D900" s="10"/>
      <c r="E900" s="18"/>
      <c r="F900" s="18"/>
      <c r="G900" s="18"/>
      <c r="H900" s="52"/>
      <c r="I900" s="52"/>
      <c r="J900" s="52"/>
      <c r="K900" s="22"/>
      <c r="L900" s="22"/>
      <c r="M900" s="10"/>
      <c r="N900" s="10"/>
      <c r="O900" s="10"/>
      <c r="P900" s="10"/>
      <c r="Q900" s="10"/>
      <c r="R900" s="10"/>
      <c r="S900" s="10"/>
      <c r="T900" s="10"/>
    </row>
    <row r="901" spans="1:20" ht="12.75" customHeight="1">
      <c r="A901" s="10"/>
      <c r="B901" s="10"/>
      <c r="C901" s="10"/>
      <c r="D901" s="10"/>
      <c r="E901" s="18"/>
      <c r="F901" s="18"/>
      <c r="G901" s="18"/>
      <c r="H901" s="52"/>
      <c r="I901" s="52"/>
      <c r="J901" s="52"/>
      <c r="K901" s="22"/>
      <c r="L901" s="22"/>
      <c r="M901" s="10"/>
      <c r="N901" s="10"/>
      <c r="O901" s="10"/>
      <c r="P901" s="10"/>
      <c r="Q901" s="10"/>
      <c r="R901" s="10"/>
      <c r="S901" s="10"/>
      <c r="T901" s="10"/>
    </row>
    <row r="902" spans="1:20" ht="12.75" customHeight="1">
      <c r="A902" s="10"/>
      <c r="B902" s="10"/>
      <c r="C902" s="10"/>
      <c r="D902" s="10"/>
      <c r="E902" s="18"/>
      <c r="F902" s="18"/>
      <c r="G902" s="18"/>
      <c r="H902" s="52"/>
      <c r="I902" s="52"/>
      <c r="J902" s="52"/>
      <c r="K902" s="22"/>
      <c r="L902" s="22"/>
      <c r="M902" s="10"/>
      <c r="N902" s="10"/>
      <c r="O902" s="10"/>
      <c r="P902" s="10"/>
      <c r="Q902" s="10"/>
      <c r="R902" s="10"/>
      <c r="S902" s="10"/>
      <c r="T902" s="10"/>
    </row>
    <row r="903" spans="1:20" ht="12.75" customHeight="1">
      <c r="A903" s="10"/>
      <c r="B903" s="10"/>
      <c r="C903" s="10"/>
      <c r="D903" s="10"/>
      <c r="E903" s="18"/>
      <c r="F903" s="18"/>
      <c r="G903" s="18"/>
      <c r="H903" s="52"/>
      <c r="I903" s="52"/>
      <c r="J903" s="52"/>
      <c r="K903" s="22"/>
      <c r="L903" s="22"/>
      <c r="M903" s="10"/>
      <c r="N903" s="10"/>
      <c r="O903" s="10"/>
      <c r="P903" s="10"/>
      <c r="Q903" s="10"/>
      <c r="R903" s="10"/>
      <c r="S903" s="10"/>
      <c r="T903" s="10"/>
    </row>
    <row r="904" spans="1:20" ht="12.75" customHeight="1">
      <c r="A904" s="10"/>
      <c r="B904" s="10"/>
      <c r="C904" s="10"/>
      <c r="D904" s="10"/>
      <c r="E904" s="18"/>
      <c r="F904" s="18"/>
      <c r="G904" s="18"/>
      <c r="H904" s="52"/>
      <c r="I904" s="52"/>
      <c r="J904" s="52"/>
      <c r="K904" s="22"/>
      <c r="L904" s="22"/>
      <c r="M904" s="10"/>
      <c r="N904" s="10"/>
      <c r="O904" s="10"/>
      <c r="P904" s="10"/>
      <c r="Q904" s="10"/>
      <c r="R904" s="10"/>
      <c r="S904" s="10"/>
      <c r="T904" s="10"/>
    </row>
    <row r="905" spans="1:20" ht="12.75" customHeight="1">
      <c r="A905" s="10"/>
      <c r="B905" s="10"/>
      <c r="C905" s="10"/>
      <c r="D905" s="10"/>
      <c r="E905" s="18"/>
      <c r="F905" s="18"/>
      <c r="G905" s="18"/>
      <c r="H905" s="52"/>
      <c r="I905" s="52"/>
      <c r="J905" s="52"/>
      <c r="K905" s="22"/>
      <c r="L905" s="22"/>
      <c r="M905" s="10"/>
      <c r="N905" s="10"/>
      <c r="O905" s="10"/>
      <c r="P905" s="10"/>
      <c r="Q905" s="10"/>
      <c r="R905" s="10"/>
      <c r="S905" s="10"/>
      <c r="T905" s="10"/>
    </row>
    <row r="906" spans="1:20" ht="12.75" customHeight="1">
      <c r="A906" s="10"/>
      <c r="B906" s="10"/>
      <c r="C906" s="10"/>
      <c r="D906" s="10"/>
      <c r="E906" s="18"/>
      <c r="F906" s="18"/>
      <c r="G906" s="18"/>
      <c r="H906" s="52"/>
      <c r="I906" s="52"/>
      <c r="J906" s="52"/>
      <c r="K906" s="22"/>
      <c r="L906" s="22"/>
      <c r="M906" s="10"/>
      <c r="N906" s="10"/>
      <c r="O906" s="10"/>
      <c r="P906" s="10"/>
      <c r="Q906" s="10"/>
      <c r="R906" s="10"/>
      <c r="S906" s="10"/>
      <c r="T906" s="10"/>
    </row>
    <row r="907" spans="1:20" ht="12.75" customHeight="1">
      <c r="A907" s="10"/>
      <c r="B907" s="10"/>
      <c r="C907" s="10"/>
      <c r="D907" s="10"/>
      <c r="E907" s="18"/>
      <c r="F907" s="18"/>
      <c r="G907" s="18"/>
      <c r="H907" s="52"/>
      <c r="I907" s="52"/>
      <c r="J907" s="52"/>
      <c r="K907" s="22"/>
      <c r="L907" s="22"/>
      <c r="M907" s="10"/>
      <c r="N907" s="10"/>
      <c r="O907" s="10"/>
      <c r="P907" s="10"/>
      <c r="Q907" s="10"/>
      <c r="R907" s="10"/>
      <c r="S907" s="10"/>
      <c r="T907" s="10"/>
    </row>
    <row r="908" spans="1:20" ht="12.75" customHeight="1">
      <c r="A908" s="10"/>
      <c r="B908" s="10"/>
      <c r="C908" s="10"/>
      <c r="D908" s="10"/>
      <c r="E908" s="18"/>
      <c r="F908" s="18"/>
      <c r="G908" s="18"/>
      <c r="H908" s="52"/>
      <c r="I908" s="52"/>
      <c r="J908" s="52"/>
      <c r="K908" s="22"/>
      <c r="L908" s="22"/>
      <c r="M908" s="10"/>
      <c r="N908" s="10"/>
      <c r="O908" s="10"/>
      <c r="P908" s="10"/>
      <c r="Q908" s="10"/>
      <c r="R908" s="10"/>
      <c r="S908" s="10"/>
      <c r="T908" s="10"/>
    </row>
    <row r="909" spans="1:20" ht="12.75" customHeight="1">
      <c r="A909" s="10"/>
      <c r="B909" s="10"/>
      <c r="C909" s="10"/>
      <c r="D909" s="10"/>
      <c r="E909" s="18"/>
      <c r="F909" s="18"/>
      <c r="G909" s="18"/>
      <c r="H909" s="52"/>
      <c r="I909" s="52"/>
      <c r="J909" s="52"/>
      <c r="K909" s="22"/>
      <c r="L909" s="22"/>
      <c r="M909" s="10"/>
      <c r="N909" s="10"/>
      <c r="O909" s="10"/>
      <c r="P909" s="10"/>
      <c r="Q909" s="10"/>
      <c r="R909" s="10"/>
      <c r="S909" s="10"/>
      <c r="T909" s="10"/>
    </row>
    <row r="910" spans="1:20" ht="12.75" customHeight="1">
      <c r="A910" s="10"/>
      <c r="B910" s="10"/>
      <c r="C910" s="10"/>
      <c r="D910" s="10"/>
      <c r="E910" s="18"/>
      <c r="F910" s="18"/>
      <c r="G910" s="18"/>
      <c r="H910" s="52"/>
      <c r="I910" s="52"/>
      <c r="J910" s="52"/>
      <c r="K910" s="22"/>
      <c r="L910" s="22"/>
      <c r="M910" s="10"/>
      <c r="N910" s="10"/>
      <c r="O910" s="10"/>
      <c r="P910" s="10"/>
      <c r="Q910" s="10"/>
      <c r="R910" s="10"/>
      <c r="S910" s="10"/>
      <c r="T910" s="10"/>
    </row>
    <row r="911" spans="1:20" ht="12.75" customHeight="1">
      <c r="A911" s="10"/>
      <c r="B911" s="10"/>
      <c r="C911" s="10"/>
      <c r="D911" s="10"/>
      <c r="E911" s="18"/>
      <c r="F911" s="18"/>
      <c r="G911" s="18"/>
      <c r="H911" s="52"/>
      <c r="I911" s="52"/>
      <c r="J911" s="52"/>
      <c r="K911" s="22"/>
      <c r="L911" s="22"/>
      <c r="M911" s="10"/>
      <c r="N911" s="10"/>
      <c r="O911" s="10"/>
      <c r="P911" s="10"/>
      <c r="Q911" s="10"/>
      <c r="R911" s="10"/>
      <c r="S911" s="10"/>
      <c r="T911" s="10"/>
    </row>
    <row r="912" spans="1:20" ht="12.75" customHeight="1">
      <c r="A912" s="10"/>
      <c r="B912" s="10"/>
      <c r="C912" s="10"/>
      <c r="D912" s="10"/>
      <c r="E912" s="18"/>
      <c r="F912" s="18"/>
      <c r="G912" s="18"/>
      <c r="H912" s="52"/>
      <c r="I912" s="52"/>
      <c r="J912" s="52"/>
      <c r="K912" s="22"/>
      <c r="L912" s="22"/>
      <c r="M912" s="10"/>
      <c r="N912" s="10"/>
      <c r="O912" s="10"/>
      <c r="P912" s="10"/>
      <c r="Q912" s="10"/>
      <c r="R912" s="10"/>
      <c r="S912" s="10"/>
      <c r="T912" s="10"/>
    </row>
    <row r="913" spans="1:20" ht="12.75" customHeight="1">
      <c r="A913" s="10"/>
      <c r="B913" s="10"/>
      <c r="C913" s="10"/>
      <c r="D913" s="10"/>
      <c r="E913" s="18"/>
      <c r="F913" s="18"/>
      <c r="G913" s="18"/>
      <c r="H913" s="52"/>
      <c r="I913" s="52"/>
      <c r="J913" s="52"/>
      <c r="K913" s="22"/>
      <c r="L913" s="22"/>
      <c r="M913" s="10"/>
      <c r="N913" s="10"/>
      <c r="O913" s="10"/>
      <c r="P913" s="10"/>
      <c r="Q913" s="10"/>
      <c r="R913" s="10"/>
      <c r="S913" s="10"/>
      <c r="T913" s="10"/>
    </row>
    <row r="914" spans="1:20" ht="12.75" customHeight="1">
      <c r="A914" s="10"/>
      <c r="B914" s="10"/>
      <c r="C914" s="10"/>
      <c r="D914" s="10"/>
      <c r="E914" s="18"/>
      <c r="F914" s="18"/>
      <c r="G914" s="18"/>
      <c r="H914" s="52"/>
      <c r="I914" s="52"/>
      <c r="J914" s="52"/>
      <c r="K914" s="22"/>
      <c r="L914" s="22"/>
      <c r="M914" s="10"/>
      <c r="N914" s="10"/>
      <c r="O914" s="10"/>
      <c r="P914" s="10"/>
      <c r="Q914" s="10"/>
      <c r="R914" s="10"/>
      <c r="S914" s="10"/>
      <c r="T914" s="10"/>
    </row>
    <row r="915" spans="1:20" ht="12.75" customHeight="1">
      <c r="A915" s="10"/>
      <c r="B915" s="10"/>
      <c r="C915" s="10"/>
      <c r="D915" s="10"/>
      <c r="E915" s="18"/>
      <c r="F915" s="18"/>
      <c r="G915" s="18"/>
      <c r="H915" s="52"/>
      <c r="I915" s="52"/>
      <c r="J915" s="52"/>
      <c r="K915" s="22"/>
      <c r="L915" s="22"/>
      <c r="M915" s="10"/>
      <c r="N915" s="10"/>
      <c r="O915" s="10"/>
      <c r="P915" s="10"/>
      <c r="Q915" s="10"/>
      <c r="R915" s="10"/>
      <c r="S915" s="10"/>
      <c r="T915" s="10"/>
    </row>
    <row r="916" spans="1:20" ht="12.75" customHeight="1">
      <c r="A916" s="10"/>
      <c r="B916" s="10"/>
      <c r="C916" s="10"/>
      <c r="D916" s="10"/>
      <c r="E916" s="18"/>
      <c r="F916" s="18"/>
      <c r="G916" s="18"/>
      <c r="H916" s="52"/>
      <c r="I916" s="52"/>
      <c r="J916" s="52"/>
      <c r="K916" s="22"/>
      <c r="L916" s="22"/>
      <c r="M916" s="10"/>
      <c r="N916" s="10"/>
      <c r="O916" s="10"/>
      <c r="P916" s="10"/>
      <c r="Q916" s="10"/>
      <c r="R916" s="10"/>
      <c r="S916" s="10"/>
      <c r="T916" s="10"/>
    </row>
    <row r="917" spans="1:20" ht="12.75" customHeight="1">
      <c r="A917" s="10"/>
      <c r="B917" s="10"/>
      <c r="C917" s="10"/>
      <c r="D917" s="10"/>
      <c r="E917" s="18"/>
      <c r="F917" s="18"/>
      <c r="G917" s="18"/>
      <c r="H917" s="52"/>
      <c r="I917" s="52"/>
      <c r="J917" s="52"/>
      <c r="K917" s="22"/>
      <c r="L917" s="22"/>
      <c r="M917" s="10"/>
      <c r="N917" s="10"/>
      <c r="O917" s="10"/>
      <c r="P917" s="10"/>
      <c r="Q917" s="10"/>
      <c r="R917" s="10"/>
      <c r="S917" s="10"/>
      <c r="T917" s="10"/>
    </row>
    <row r="918" spans="1:20" ht="12.75" customHeight="1">
      <c r="A918" s="10"/>
      <c r="B918" s="10"/>
      <c r="C918" s="10"/>
      <c r="D918" s="10"/>
      <c r="E918" s="18"/>
      <c r="F918" s="18"/>
      <c r="G918" s="18"/>
      <c r="H918" s="52"/>
      <c r="I918" s="52"/>
      <c r="J918" s="52"/>
      <c r="K918" s="22"/>
      <c r="L918" s="22"/>
      <c r="M918" s="10"/>
      <c r="N918" s="10"/>
      <c r="O918" s="10"/>
      <c r="P918" s="10"/>
      <c r="Q918" s="10"/>
      <c r="R918" s="10"/>
      <c r="S918" s="10"/>
      <c r="T918" s="10"/>
    </row>
    <row r="919" spans="1:20" ht="12.75" customHeight="1">
      <c r="A919" s="10"/>
      <c r="B919" s="10"/>
      <c r="C919" s="10"/>
      <c r="D919" s="10"/>
      <c r="E919" s="18"/>
      <c r="F919" s="18"/>
      <c r="G919" s="18"/>
      <c r="H919" s="52"/>
      <c r="I919" s="52"/>
      <c r="J919" s="52"/>
      <c r="K919" s="22"/>
      <c r="L919" s="22"/>
      <c r="M919" s="10"/>
      <c r="N919" s="10"/>
      <c r="O919" s="10"/>
      <c r="P919" s="10"/>
      <c r="Q919" s="10"/>
      <c r="R919" s="10"/>
      <c r="S919" s="10"/>
      <c r="T919" s="10"/>
    </row>
    <row r="920" spans="1:20" ht="12.75" customHeight="1">
      <c r="A920" s="10"/>
      <c r="B920" s="10"/>
      <c r="C920" s="10"/>
      <c r="D920" s="10"/>
      <c r="E920" s="18"/>
      <c r="F920" s="18"/>
      <c r="G920" s="18"/>
      <c r="H920" s="52"/>
      <c r="I920" s="52"/>
      <c r="J920" s="52"/>
      <c r="K920" s="22"/>
      <c r="L920" s="22"/>
      <c r="M920" s="10"/>
      <c r="N920" s="10"/>
      <c r="O920" s="10"/>
      <c r="P920" s="10"/>
      <c r="Q920" s="10"/>
      <c r="R920" s="10"/>
      <c r="S920" s="10"/>
      <c r="T920" s="10"/>
    </row>
    <row r="921" spans="1:20" ht="12.75" customHeight="1">
      <c r="A921" s="10"/>
      <c r="B921" s="10"/>
      <c r="C921" s="10"/>
      <c r="D921" s="10"/>
      <c r="E921" s="18"/>
      <c r="F921" s="18"/>
      <c r="G921" s="18"/>
      <c r="H921" s="52"/>
      <c r="I921" s="52"/>
      <c r="J921" s="52"/>
      <c r="K921" s="22"/>
      <c r="L921" s="22"/>
      <c r="M921" s="10"/>
      <c r="N921" s="10"/>
      <c r="O921" s="10"/>
      <c r="P921" s="10"/>
      <c r="Q921" s="10"/>
      <c r="R921" s="10"/>
      <c r="S921" s="10"/>
      <c r="T921" s="10"/>
    </row>
    <row r="922" spans="1:20" ht="12.75" customHeight="1">
      <c r="A922" s="10"/>
      <c r="B922" s="10"/>
      <c r="C922" s="10"/>
      <c r="D922" s="10"/>
      <c r="E922" s="18"/>
      <c r="F922" s="18"/>
      <c r="G922" s="18"/>
      <c r="H922" s="52"/>
      <c r="I922" s="52"/>
      <c r="J922" s="52"/>
      <c r="K922" s="22"/>
      <c r="L922" s="22"/>
      <c r="M922" s="10"/>
      <c r="N922" s="10"/>
      <c r="O922" s="10"/>
      <c r="P922" s="10"/>
      <c r="Q922" s="10"/>
      <c r="R922" s="10"/>
      <c r="S922" s="10"/>
      <c r="T922" s="10"/>
    </row>
    <row r="923" spans="1:20" ht="12.75" customHeight="1">
      <c r="A923" s="10"/>
      <c r="B923" s="10"/>
      <c r="C923" s="10"/>
      <c r="D923" s="10"/>
      <c r="E923" s="18"/>
      <c r="F923" s="18"/>
      <c r="G923" s="18"/>
      <c r="H923" s="52"/>
      <c r="I923" s="52"/>
      <c r="J923" s="52"/>
      <c r="K923" s="22"/>
      <c r="L923" s="22"/>
      <c r="M923" s="10"/>
      <c r="N923" s="10"/>
      <c r="O923" s="10"/>
      <c r="P923" s="10"/>
      <c r="Q923" s="10"/>
      <c r="R923" s="10"/>
      <c r="S923" s="10"/>
      <c r="T923" s="10"/>
    </row>
    <row r="924" spans="1:20" ht="12.75" customHeight="1">
      <c r="A924" s="10"/>
      <c r="B924" s="10"/>
      <c r="C924" s="10"/>
      <c r="D924" s="10"/>
      <c r="E924" s="18"/>
      <c r="F924" s="18"/>
      <c r="G924" s="18"/>
      <c r="H924" s="52"/>
      <c r="I924" s="52"/>
      <c r="J924" s="52"/>
      <c r="K924" s="22"/>
      <c r="L924" s="22"/>
      <c r="M924" s="10"/>
      <c r="N924" s="10"/>
      <c r="O924" s="10"/>
      <c r="P924" s="10"/>
      <c r="Q924" s="10"/>
      <c r="R924" s="10"/>
      <c r="S924" s="10"/>
      <c r="T924" s="10"/>
    </row>
    <row r="925" spans="1:20" ht="12.75" customHeight="1">
      <c r="A925" s="10"/>
      <c r="B925" s="10"/>
      <c r="C925" s="10"/>
      <c r="D925" s="10"/>
      <c r="E925" s="18"/>
      <c r="F925" s="18"/>
      <c r="G925" s="18"/>
      <c r="H925" s="52"/>
      <c r="I925" s="52"/>
      <c r="J925" s="52"/>
      <c r="K925" s="22"/>
      <c r="L925" s="22"/>
      <c r="M925" s="10"/>
      <c r="N925" s="10"/>
      <c r="O925" s="10"/>
      <c r="P925" s="10"/>
      <c r="Q925" s="10"/>
      <c r="R925" s="10"/>
      <c r="S925" s="10"/>
      <c r="T925" s="10"/>
    </row>
    <row r="926" spans="1:20" ht="12.75" customHeight="1">
      <c r="A926" s="10"/>
      <c r="B926" s="10"/>
      <c r="C926" s="10"/>
      <c r="D926" s="10"/>
      <c r="E926" s="18"/>
      <c r="F926" s="18"/>
      <c r="G926" s="18"/>
      <c r="H926" s="52"/>
      <c r="I926" s="52"/>
      <c r="J926" s="52"/>
      <c r="K926" s="22"/>
      <c r="L926" s="22"/>
      <c r="M926" s="10"/>
      <c r="N926" s="10"/>
      <c r="O926" s="10"/>
      <c r="P926" s="10"/>
      <c r="Q926" s="10"/>
      <c r="R926" s="10"/>
      <c r="S926" s="10"/>
      <c r="T926" s="10"/>
    </row>
    <row r="927" spans="1:20" ht="12.75" customHeight="1">
      <c r="A927" s="10"/>
      <c r="B927" s="10"/>
      <c r="C927" s="10"/>
      <c r="D927" s="10"/>
      <c r="E927" s="18"/>
      <c r="F927" s="18"/>
      <c r="G927" s="18"/>
      <c r="H927" s="52"/>
      <c r="I927" s="52"/>
      <c r="J927" s="52"/>
      <c r="K927" s="22"/>
      <c r="L927" s="22"/>
      <c r="M927" s="10"/>
      <c r="N927" s="10"/>
      <c r="O927" s="10"/>
      <c r="P927" s="10"/>
      <c r="Q927" s="10"/>
      <c r="R927" s="10"/>
      <c r="S927" s="10"/>
      <c r="T927" s="10"/>
    </row>
    <row r="928" spans="1:20" ht="12.75" customHeight="1">
      <c r="A928" s="10"/>
      <c r="B928" s="10"/>
      <c r="C928" s="10"/>
      <c r="D928" s="10"/>
      <c r="E928" s="18"/>
      <c r="F928" s="18"/>
      <c r="G928" s="18"/>
      <c r="H928" s="52"/>
      <c r="I928" s="52"/>
      <c r="J928" s="52"/>
      <c r="K928" s="22"/>
      <c r="L928" s="22"/>
      <c r="M928" s="10"/>
      <c r="N928" s="10"/>
      <c r="O928" s="10"/>
      <c r="P928" s="10"/>
      <c r="Q928" s="10"/>
      <c r="R928" s="10"/>
      <c r="S928" s="10"/>
      <c r="T928" s="10"/>
    </row>
    <row r="929" spans="1:20" ht="12.75" customHeight="1">
      <c r="A929" s="10"/>
      <c r="B929" s="10"/>
      <c r="C929" s="10"/>
      <c r="D929" s="10"/>
      <c r="E929" s="18"/>
      <c r="F929" s="18"/>
      <c r="G929" s="18"/>
      <c r="H929" s="52"/>
      <c r="I929" s="52"/>
      <c r="J929" s="52"/>
      <c r="K929" s="22"/>
      <c r="L929" s="22"/>
      <c r="M929" s="10"/>
      <c r="N929" s="10"/>
      <c r="O929" s="10"/>
      <c r="P929" s="10"/>
      <c r="Q929" s="10"/>
      <c r="R929" s="10"/>
      <c r="S929" s="10"/>
      <c r="T929" s="10"/>
    </row>
    <row r="930" spans="1:20" ht="12.75" customHeight="1">
      <c r="A930" s="10"/>
      <c r="B930" s="10"/>
      <c r="C930" s="10"/>
      <c r="D930" s="10"/>
      <c r="E930" s="18"/>
      <c r="F930" s="18"/>
      <c r="G930" s="18"/>
      <c r="H930" s="52"/>
      <c r="I930" s="52"/>
      <c r="J930" s="52"/>
      <c r="K930" s="22"/>
      <c r="L930" s="22"/>
      <c r="M930" s="10"/>
      <c r="N930" s="10"/>
      <c r="O930" s="10"/>
      <c r="P930" s="10"/>
      <c r="Q930" s="10"/>
      <c r="R930" s="10"/>
      <c r="S930" s="10"/>
      <c r="T930" s="10"/>
    </row>
    <row r="931" spans="1:20" ht="12.75" customHeight="1">
      <c r="A931" s="10"/>
      <c r="B931" s="10"/>
      <c r="C931" s="10"/>
      <c r="D931" s="10"/>
      <c r="E931" s="18"/>
      <c r="F931" s="18"/>
      <c r="G931" s="18"/>
      <c r="H931" s="52"/>
      <c r="I931" s="52"/>
      <c r="J931" s="52"/>
      <c r="K931" s="22"/>
      <c r="L931" s="22"/>
      <c r="M931" s="10"/>
      <c r="N931" s="10"/>
      <c r="O931" s="10"/>
      <c r="P931" s="10"/>
      <c r="Q931" s="10"/>
      <c r="R931" s="10"/>
      <c r="S931" s="10"/>
      <c r="T931" s="10"/>
    </row>
    <row r="932" spans="1:20" ht="12.75" customHeight="1">
      <c r="A932" s="10"/>
      <c r="B932" s="10"/>
      <c r="C932" s="10"/>
      <c r="D932" s="10"/>
      <c r="E932" s="18"/>
      <c r="F932" s="18"/>
      <c r="G932" s="18"/>
      <c r="H932" s="52"/>
      <c r="I932" s="52"/>
      <c r="J932" s="52"/>
      <c r="K932" s="22"/>
      <c r="L932" s="22"/>
      <c r="M932" s="10"/>
      <c r="N932" s="10"/>
      <c r="O932" s="10"/>
      <c r="P932" s="10"/>
      <c r="Q932" s="10"/>
      <c r="R932" s="10"/>
      <c r="S932" s="10"/>
      <c r="T932" s="10"/>
    </row>
    <row r="933" spans="1:20" ht="12.75" customHeight="1">
      <c r="A933" s="10"/>
      <c r="B933" s="10"/>
      <c r="C933" s="10"/>
      <c r="D933" s="10"/>
      <c r="E933" s="18"/>
      <c r="F933" s="18"/>
      <c r="G933" s="18"/>
      <c r="H933" s="52"/>
      <c r="I933" s="52"/>
      <c r="J933" s="52"/>
      <c r="K933" s="22"/>
      <c r="L933" s="22"/>
      <c r="M933" s="10"/>
      <c r="N933" s="10"/>
      <c r="O933" s="10"/>
      <c r="P933" s="10"/>
      <c r="Q933" s="10"/>
      <c r="R933" s="10"/>
      <c r="S933" s="10"/>
      <c r="T933" s="10"/>
    </row>
    <row r="934" spans="1:20" ht="12.75" customHeight="1">
      <c r="A934" s="10"/>
      <c r="B934" s="10"/>
      <c r="C934" s="10"/>
      <c r="D934" s="10"/>
      <c r="E934" s="18"/>
      <c r="F934" s="18"/>
      <c r="G934" s="18"/>
      <c r="H934" s="52"/>
      <c r="I934" s="52"/>
      <c r="J934" s="52"/>
      <c r="K934" s="22"/>
      <c r="L934" s="22"/>
      <c r="M934" s="10"/>
      <c r="N934" s="10"/>
      <c r="O934" s="10"/>
      <c r="P934" s="10"/>
      <c r="Q934" s="10"/>
      <c r="R934" s="10"/>
      <c r="S934" s="10"/>
      <c r="T934" s="10"/>
    </row>
    <row r="935" spans="1:20" ht="12.75" customHeight="1">
      <c r="A935" s="10"/>
      <c r="B935" s="10"/>
      <c r="C935" s="10"/>
      <c r="D935" s="10"/>
      <c r="E935" s="18"/>
      <c r="F935" s="18"/>
      <c r="G935" s="18"/>
      <c r="H935" s="52"/>
      <c r="I935" s="52"/>
      <c r="J935" s="52"/>
      <c r="K935" s="22"/>
      <c r="L935" s="22"/>
      <c r="M935" s="10"/>
      <c r="N935" s="10"/>
      <c r="O935" s="10"/>
      <c r="P935" s="10"/>
      <c r="Q935" s="10"/>
      <c r="R935" s="10"/>
      <c r="S935" s="10"/>
      <c r="T935" s="10"/>
    </row>
    <row r="936" spans="1:20" ht="12.75" customHeight="1">
      <c r="A936" s="10"/>
      <c r="B936" s="10"/>
      <c r="C936" s="10"/>
      <c r="D936" s="10"/>
      <c r="E936" s="18"/>
      <c r="F936" s="18"/>
      <c r="G936" s="18"/>
      <c r="H936" s="52"/>
      <c r="I936" s="52"/>
      <c r="J936" s="52"/>
      <c r="K936" s="22"/>
      <c r="L936" s="22"/>
      <c r="M936" s="10"/>
      <c r="N936" s="10"/>
      <c r="O936" s="10"/>
      <c r="P936" s="10"/>
      <c r="Q936" s="10"/>
      <c r="R936" s="10"/>
      <c r="S936" s="10"/>
      <c r="T936" s="10"/>
    </row>
    <row r="937" spans="1:20" ht="12.75" customHeight="1">
      <c r="A937" s="10"/>
      <c r="B937" s="10"/>
      <c r="C937" s="10"/>
      <c r="D937" s="10"/>
      <c r="E937" s="18"/>
      <c r="F937" s="18"/>
      <c r="G937" s="18"/>
      <c r="H937" s="52"/>
      <c r="I937" s="52"/>
      <c r="J937" s="52"/>
      <c r="K937" s="22"/>
      <c r="L937" s="22"/>
      <c r="M937" s="10"/>
      <c r="N937" s="10"/>
      <c r="O937" s="10"/>
      <c r="P937" s="10"/>
      <c r="Q937" s="10"/>
      <c r="R937" s="10"/>
      <c r="S937" s="10"/>
      <c r="T937" s="10"/>
    </row>
    <row r="938" spans="1:20" ht="12.75" customHeight="1">
      <c r="A938" s="10"/>
      <c r="B938" s="10"/>
      <c r="C938" s="10"/>
      <c r="D938" s="10"/>
      <c r="E938" s="18"/>
      <c r="F938" s="18"/>
      <c r="G938" s="18"/>
      <c r="H938" s="52"/>
      <c r="I938" s="52"/>
      <c r="J938" s="52"/>
      <c r="K938" s="22"/>
      <c r="L938" s="22"/>
      <c r="M938" s="10"/>
      <c r="N938" s="10"/>
      <c r="O938" s="10"/>
      <c r="P938" s="10"/>
      <c r="Q938" s="10"/>
      <c r="R938" s="10"/>
      <c r="S938" s="10"/>
      <c r="T938" s="10"/>
    </row>
    <row r="939" spans="1:20" ht="12.75" customHeight="1">
      <c r="A939" s="10"/>
      <c r="B939" s="10"/>
      <c r="C939" s="10"/>
      <c r="D939" s="10"/>
      <c r="E939" s="18"/>
      <c r="F939" s="18"/>
      <c r="G939" s="18"/>
      <c r="H939" s="52"/>
      <c r="I939" s="52"/>
      <c r="J939" s="52"/>
      <c r="K939" s="22"/>
      <c r="L939" s="22"/>
      <c r="M939" s="10"/>
      <c r="N939" s="10"/>
      <c r="O939" s="10"/>
      <c r="P939" s="10"/>
      <c r="Q939" s="10"/>
      <c r="R939" s="10"/>
      <c r="S939" s="10"/>
      <c r="T939" s="10"/>
    </row>
    <row r="940" spans="1:20" ht="12.75" customHeight="1">
      <c r="A940" s="10"/>
      <c r="B940" s="10"/>
      <c r="C940" s="10"/>
      <c r="D940" s="10"/>
      <c r="E940" s="18"/>
      <c r="F940" s="18"/>
      <c r="G940" s="18"/>
      <c r="H940" s="52"/>
      <c r="I940" s="52"/>
      <c r="J940" s="52"/>
      <c r="K940" s="22"/>
      <c r="L940" s="22"/>
      <c r="M940" s="10"/>
      <c r="N940" s="10"/>
      <c r="O940" s="10"/>
      <c r="P940" s="10"/>
      <c r="Q940" s="10"/>
      <c r="R940" s="10"/>
      <c r="S940" s="10"/>
      <c r="T940" s="10"/>
    </row>
    <row r="941" spans="1:20" ht="12.75" customHeight="1">
      <c r="A941" s="10"/>
      <c r="B941" s="10"/>
      <c r="C941" s="10"/>
      <c r="D941" s="10"/>
      <c r="E941" s="18"/>
      <c r="F941" s="18"/>
      <c r="G941" s="18"/>
      <c r="H941" s="52"/>
      <c r="I941" s="52"/>
      <c r="J941" s="52"/>
      <c r="K941" s="22"/>
      <c r="L941" s="22"/>
      <c r="M941" s="10"/>
      <c r="N941" s="10"/>
      <c r="O941" s="10"/>
      <c r="P941" s="10"/>
      <c r="Q941" s="10"/>
      <c r="R941" s="10"/>
      <c r="S941" s="10"/>
      <c r="T941" s="10"/>
    </row>
    <row r="942" spans="1:20" ht="12.75" customHeight="1">
      <c r="A942" s="10"/>
      <c r="B942" s="10"/>
      <c r="C942" s="10"/>
      <c r="D942" s="10"/>
      <c r="E942" s="18"/>
      <c r="F942" s="18"/>
      <c r="G942" s="18"/>
      <c r="H942" s="52"/>
      <c r="I942" s="52"/>
      <c r="J942" s="52"/>
      <c r="K942" s="22"/>
      <c r="L942" s="22"/>
      <c r="M942" s="10"/>
      <c r="N942" s="10"/>
      <c r="O942" s="10"/>
      <c r="P942" s="10"/>
      <c r="Q942" s="10"/>
      <c r="R942" s="10"/>
      <c r="S942" s="10"/>
      <c r="T942" s="10"/>
    </row>
    <row r="943" spans="1:20" ht="12.75" customHeight="1">
      <c r="A943" s="10"/>
      <c r="B943" s="10"/>
      <c r="C943" s="10"/>
      <c r="D943" s="10"/>
      <c r="E943" s="18"/>
      <c r="F943" s="18"/>
      <c r="G943" s="18"/>
      <c r="H943" s="52"/>
      <c r="I943" s="52"/>
      <c r="J943" s="52"/>
      <c r="K943" s="22"/>
      <c r="L943" s="22"/>
      <c r="M943" s="10"/>
      <c r="N943" s="10"/>
      <c r="O943" s="10"/>
      <c r="P943" s="10"/>
      <c r="Q943" s="10"/>
      <c r="R943" s="10"/>
      <c r="S943" s="10"/>
      <c r="T943" s="10"/>
    </row>
    <row r="944" spans="1:20" ht="12.75" customHeight="1">
      <c r="A944" s="10"/>
      <c r="B944" s="10"/>
      <c r="C944" s="10"/>
      <c r="D944" s="10"/>
      <c r="E944" s="18"/>
      <c r="F944" s="18"/>
      <c r="G944" s="18"/>
      <c r="H944" s="52"/>
      <c r="I944" s="52"/>
      <c r="J944" s="52"/>
      <c r="K944" s="22"/>
      <c r="L944" s="22"/>
      <c r="M944" s="10"/>
      <c r="N944" s="10"/>
      <c r="O944" s="10"/>
      <c r="P944" s="10"/>
      <c r="Q944" s="10"/>
      <c r="R944" s="10"/>
      <c r="S944" s="10"/>
      <c r="T944" s="10"/>
    </row>
    <row r="945" spans="1:20" ht="12.75" customHeight="1">
      <c r="A945" s="10"/>
      <c r="B945" s="10"/>
      <c r="C945" s="10"/>
      <c r="D945" s="10"/>
      <c r="E945" s="18"/>
      <c r="F945" s="18"/>
      <c r="G945" s="18"/>
      <c r="H945" s="52"/>
      <c r="I945" s="52"/>
      <c r="J945" s="52"/>
      <c r="K945" s="22"/>
      <c r="L945" s="22"/>
      <c r="M945" s="10"/>
      <c r="N945" s="10"/>
      <c r="O945" s="10"/>
      <c r="P945" s="10"/>
      <c r="Q945" s="10"/>
      <c r="R945" s="10"/>
      <c r="S945" s="10"/>
      <c r="T945" s="10"/>
    </row>
    <row r="946" spans="1:20" ht="12.75" customHeight="1">
      <c r="A946" s="10"/>
      <c r="B946" s="10"/>
      <c r="C946" s="10"/>
      <c r="D946" s="10"/>
      <c r="E946" s="18"/>
      <c r="F946" s="18"/>
      <c r="G946" s="18"/>
      <c r="H946" s="52"/>
      <c r="I946" s="52"/>
      <c r="J946" s="52"/>
      <c r="K946" s="22"/>
      <c r="L946" s="22"/>
      <c r="M946" s="10"/>
      <c r="N946" s="10"/>
      <c r="O946" s="10"/>
      <c r="P946" s="10"/>
      <c r="Q946" s="10"/>
      <c r="R946" s="10"/>
      <c r="S946" s="10"/>
      <c r="T946" s="10"/>
    </row>
    <row r="947" spans="1:20" ht="12.75" customHeight="1">
      <c r="A947" s="10"/>
      <c r="B947" s="10"/>
      <c r="C947" s="10"/>
      <c r="D947" s="10"/>
      <c r="E947" s="18"/>
      <c r="F947" s="18"/>
      <c r="G947" s="18"/>
      <c r="H947" s="52"/>
      <c r="I947" s="52"/>
      <c r="J947" s="52"/>
      <c r="K947" s="22"/>
      <c r="L947" s="22"/>
      <c r="M947" s="10"/>
      <c r="N947" s="10"/>
      <c r="O947" s="10"/>
      <c r="P947" s="10"/>
      <c r="Q947" s="10"/>
      <c r="R947" s="10"/>
      <c r="S947" s="10"/>
      <c r="T947" s="10"/>
    </row>
    <row r="948" spans="1:20" ht="12.75" customHeight="1">
      <c r="A948" s="10"/>
      <c r="B948" s="10"/>
      <c r="C948" s="10"/>
      <c r="D948" s="10"/>
      <c r="E948" s="18"/>
      <c r="F948" s="18"/>
      <c r="G948" s="18"/>
      <c r="H948" s="52"/>
      <c r="I948" s="52"/>
      <c r="J948" s="52"/>
      <c r="K948" s="22"/>
      <c r="L948" s="22"/>
      <c r="M948" s="10"/>
      <c r="N948" s="10"/>
      <c r="O948" s="10"/>
      <c r="P948" s="10"/>
      <c r="Q948" s="10"/>
      <c r="R948" s="10"/>
      <c r="S948" s="10"/>
      <c r="T948" s="10"/>
    </row>
    <row r="949" spans="1:20" ht="12.75" customHeight="1">
      <c r="A949" s="10"/>
      <c r="B949" s="10"/>
      <c r="C949" s="10"/>
      <c r="D949" s="10"/>
      <c r="E949" s="18"/>
      <c r="F949" s="18"/>
      <c r="G949" s="18"/>
      <c r="H949" s="52"/>
      <c r="I949" s="52"/>
      <c r="J949" s="52"/>
      <c r="K949" s="22"/>
      <c r="L949" s="22"/>
      <c r="M949" s="10"/>
      <c r="N949" s="10"/>
      <c r="O949" s="10"/>
      <c r="P949" s="10"/>
      <c r="Q949" s="10"/>
      <c r="R949" s="10"/>
      <c r="S949" s="10"/>
      <c r="T949" s="10"/>
    </row>
    <row r="950" spans="1:20" ht="12.75" customHeight="1">
      <c r="A950" s="10"/>
      <c r="B950" s="10"/>
      <c r="C950" s="10"/>
      <c r="D950" s="10"/>
      <c r="E950" s="18"/>
      <c r="F950" s="18"/>
      <c r="G950" s="18"/>
      <c r="H950" s="52"/>
      <c r="I950" s="52"/>
      <c r="J950" s="52"/>
      <c r="K950" s="22"/>
      <c r="L950" s="22"/>
      <c r="M950" s="10"/>
      <c r="N950" s="10"/>
      <c r="O950" s="10"/>
      <c r="P950" s="10"/>
      <c r="Q950" s="10"/>
      <c r="R950" s="10"/>
      <c r="S950" s="10"/>
      <c r="T950" s="10"/>
    </row>
    <row r="951" spans="1:20" ht="12.75" customHeight="1">
      <c r="A951" s="10"/>
      <c r="B951" s="10"/>
      <c r="C951" s="10"/>
      <c r="D951" s="10"/>
      <c r="E951" s="18"/>
      <c r="F951" s="18"/>
      <c r="G951" s="18"/>
      <c r="H951" s="52"/>
      <c r="I951" s="52"/>
      <c r="J951" s="52"/>
      <c r="K951" s="22"/>
      <c r="L951" s="22"/>
      <c r="M951" s="10"/>
      <c r="N951" s="10"/>
      <c r="O951" s="10"/>
      <c r="P951" s="10"/>
      <c r="Q951" s="10"/>
      <c r="R951" s="10"/>
      <c r="S951" s="10"/>
      <c r="T951" s="10"/>
    </row>
    <row r="952" spans="1:20" ht="12.75" customHeight="1">
      <c r="A952" s="10"/>
      <c r="B952" s="10"/>
      <c r="C952" s="10"/>
      <c r="D952" s="10"/>
      <c r="E952" s="18"/>
      <c r="F952" s="18"/>
      <c r="G952" s="18"/>
      <c r="H952" s="52"/>
      <c r="I952" s="52"/>
      <c r="J952" s="52"/>
      <c r="K952" s="22"/>
      <c r="L952" s="22"/>
      <c r="M952" s="10"/>
      <c r="N952" s="10"/>
      <c r="O952" s="10"/>
      <c r="P952" s="10"/>
      <c r="Q952" s="10"/>
      <c r="R952" s="10"/>
      <c r="S952" s="10"/>
      <c r="T952" s="10"/>
    </row>
    <row r="953" spans="1:20" ht="12.75" customHeight="1">
      <c r="A953" s="10"/>
      <c r="B953" s="10"/>
      <c r="C953" s="10"/>
      <c r="D953" s="10"/>
      <c r="E953" s="18"/>
      <c r="F953" s="18"/>
      <c r="G953" s="18"/>
      <c r="H953" s="52"/>
      <c r="I953" s="52"/>
      <c r="J953" s="52"/>
      <c r="K953" s="22"/>
      <c r="L953" s="22"/>
      <c r="M953" s="10"/>
      <c r="N953" s="10"/>
      <c r="O953" s="10"/>
      <c r="P953" s="10"/>
      <c r="Q953" s="10"/>
      <c r="R953" s="10"/>
      <c r="S953" s="10"/>
      <c r="T953" s="10"/>
    </row>
    <row r="954" spans="1:20" ht="12.75" customHeight="1">
      <c r="A954" s="10"/>
      <c r="B954" s="10"/>
      <c r="C954" s="10"/>
      <c r="D954" s="10"/>
      <c r="E954" s="18"/>
      <c r="F954" s="18"/>
      <c r="G954" s="18"/>
      <c r="H954" s="52"/>
      <c r="I954" s="52"/>
      <c r="J954" s="52"/>
      <c r="K954" s="22"/>
      <c r="L954" s="22"/>
      <c r="M954" s="10"/>
      <c r="N954" s="10"/>
      <c r="O954" s="10"/>
      <c r="P954" s="10"/>
      <c r="Q954" s="10"/>
      <c r="R954" s="10"/>
      <c r="S954" s="10"/>
      <c r="T954" s="10"/>
    </row>
    <row r="955" spans="1:20" ht="12.75" customHeight="1">
      <c r="A955" s="10"/>
      <c r="B955" s="10"/>
      <c r="C955" s="10"/>
      <c r="D955" s="10"/>
      <c r="E955" s="18"/>
      <c r="F955" s="18"/>
      <c r="G955" s="18"/>
      <c r="H955" s="52"/>
      <c r="I955" s="52"/>
      <c r="J955" s="52"/>
      <c r="K955" s="22"/>
      <c r="L955" s="22"/>
      <c r="M955" s="10"/>
      <c r="N955" s="10"/>
      <c r="O955" s="10"/>
      <c r="P955" s="10"/>
      <c r="Q955" s="10"/>
      <c r="R955" s="10"/>
      <c r="S955" s="10"/>
      <c r="T955" s="10"/>
    </row>
    <row r="956" spans="1:20" ht="12.75" customHeight="1">
      <c r="A956" s="10"/>
      <c r="B956" s="10"/>
      <c r="C956" s="10"/>
      <c r="D956" s="10"/>
      <c r="E956" s="18"/>
      <c r="F956" s="18"/>
      <c r="G956" s="18"/>
      <c r="H956" s="52"/>
      <c r="I956" s="52"/>
      <c r="J956" s="52"/>
      <c r="K956" s="22"/>
      <c r="L956" s="22"/>
      <c r="M956" s="10"/>
      <c r="N956" s="10"/>
      <c r="O956" s="10"/>
      <c r="P956" s="10"/>
      <c r="Q956" s="10"/>
      <c r="R956" s="10"/>
      <c r="S956" s="10"/>
      <c r="T956" s="10"/>
    </row>
    <row r="957" spans="1:20" ht="12.75" customHeight="1">
      <c r="A957" s="10"/>
      <c r="B957" s="10"/>
      <c r="C957" s="10"/>
      <c r="D957" s="10"/>
      <c r="E957" s="18"/>
      <c r="F957" s="18"/>
      <c r="G957" s="18"/>
      <c r="H957" s="52"/>
      <c r="I957" s="52"/>
      <c r="J957" s="52"/>
      <c r="K957" s="22"/>
      <c r="L957" s="22"/>
      <c r="M957" s="10"/>
      <c r="N957" s="10"/>
      <c r="O957" s="10"/>
      <c r="P957" s="10"/>
      <c r="Q957" s="10"/>
      <c r="R957" s="10"/>
      <c r="S957" s="10"/>
      <c r="T957" s="10"/>
    </row>
    <row r="958" spans="1:20" ht="12.75" customHeight="1">
      <c r="A958" s="10"/>
      <c r="B958" s="10"/>
      <c r="C958" s="10"/>
      <c r="D958" s="10"/>
      <c r="E958" s="18"/>
      <c r="F958" s="18"/>
      <c r="G958" s="18"/>
      <c r="H958" s="52"/>
      <c r="I958" s="52"/>
      <c r="J958" s="52"/>
      <c r="K958" s="22"/>
      <c r="L958" s="22"/>
      <c r="M958" s="10"/>
      <c r="N958" s="10"/>
      <c r="O958" s="10"/>
      <c r="P958" s="10"/>
      <c r="Q958" s="10"/>
      <c r="R958" s="10"/>
      <c r="S958" s="10"/>
      <c r="T958" s="10"/>
    </row>
    <row r="959" spans="1:20" ht="12.75" customHeight="1">
      <c r="A959" s="10"/>
      <c r="B959" s="10"/>
      <c r="C959" s="10"/>
      <c r="D959" s="10"/>
      <c r="E959" s="18"/>
      <c r="F959" s="18"/>
      <c r="G959" s="18"/>
      <c r="H959" s="52"/>
      <c r="I959" s="52"/>
      <c r="J959" s="52"/>
      <c r="K959" s="22"/>
      <c r="L959" s="22"/>
      <c r="M959" s="10"/>
      <c r="N959" s="10"/>
      <c r="O959" s="10"/>
      <c r="P959" s="10"/>
      <c r="Q959" s="10"/>
      <c r="R959" s="10"/>
      <c r="S959" s="10"/>
      <c r="T959" s="10"/>
    </row>
    <row r="960" spans="1:20" ht="12.75" customHeight="1">
      <c r="A960" s="10"/>
      <c r="B960" s="10"/>
      <c r="C960" s="10"/>
      <c r="D960" s="10"/>
      <c r="E960" s="18"/>
      <c r="F960" s="18"/>
      <c r="G960" s="18"/>
      <c r="H960" s="52"/>
      <c r="I960" s="52"/>
      <c r="J960" s="52"/>
      <c r="K960" s="22"/>
      <c r="L960" s="22"/>
      <c r="M960" s="10"/>
      <c r="N960" s="10"/>
      <c r="O960" s="10"/>
      <c r="P960" s="10"/>
      <c r="Q960" s="10"/>
      <c r="R960" s="10"/>
      <c r="S960" s="10"/>
      <c r="T960" s="10"/>
    </row>
    <row r="961" spans="1:20" ht="12.75" customHeight="1">
      <c r="A961" s="10"/>
      <c r="B961" s="10"/>
      <c r="C961" s="10"/>
      <c r="D961" s="10"/>
      <c r="E961" s="18"/>
      <c r="F961" s="18"/>
      <c r="G961" s="18"/>
      <c r="H961" s="52"/>
      <c r="I961" s="52"/>
      <c r="J961" s="52"/>
      <c r="K961" s="22"/>
      <c r="L961" s="22"/>
      <c r="M961" s="10"/>
      <c r="N961" s="10"/>
      <c r="O961" s="10"/>
      <c r="P961" s="10"/>
      <c r="Q961" s="10"/>
      <c r="R961" s="10"/>
      <c r="S961" s="10"/>
      <c r="T961" s="10"/>
    </row>
    <row r="962" spans="1:20" ht="12.75" customHeight="1">
      <c r="A962" s="10"/>
      <c r="B962" s="10"/>
      <c r="C962" s="10"/>
      <c r="D962" s="10"/>
      <c r="E962" s="18"/>
      <c r="F962" s="18"/>
      <c r="G962" s="18"/>
      <c r="H962" s="52"/>
      <c r="I962" s="52"/>
      <c r="J962" s="52"/>
      <c r="K962" s="22"/>
      <c r="L962" s="22"/>
      <c r="M962" s="10"/>
      <c r="N962" s="10"/>
      <c r="O962" s="10"/>
      <c r="P962" s="10"/>
      <c r="Q962" s="10"/>
      <c r="R962" s="10"/>
      <c r="S962" s="10"/>
      <c r="T962" s="10"/>
    </row>
    <row r="963" spans="1:20" ht="12.75" customHeight="1">
      <c r="A963" s="10"/>
      <c r="B963" s="10"/>
      <c r="C963" s="10"/>
      <c r="D963" s="10"/>
      <c r="E963" s="18"/>
      <c r="F963" s="18"/>
      <c r="G963" s="18"/>
      <c r="H963" s="52"/>
      <c r="I963" s="52"/>
      <c r="J963" s="52"/>
      <c r="K963" s="22"/>
      <c r="L963" s="22"/>
      <c r="M963" s="10"/>
      <c r="N963" s="10"/>
      <c r="O963" s="10"/>
      <c r="P963" s="10"/>
      <c r="Q963" s="10"/>
      <c r="R963" s="10"/>
      <c r="S963" s="10"/>
      <c r="T963" s="10"/>
    </row>
    <row r="964" spans="1:20" ht="12.75" customHeight="1">
      <c r="A964" s="10"/>
      <c r="B964" s="10"/>
      <c r="C964" s="10"/>
      <c r="D964" s="10"/>
      <c r="E964" s="18"/>
      <c r="F964" s="18"/>
      <c r="G964" s="18"/>
      <c r="H964" s="52"/>
      <c r="I964" s="52"/>
      <c r="J964" s="52"/>
      <c r="K964" s="22"/>
      <c r="L964" s="22"/>
      <c r="M964" s="10"/>
      <c r="N964" s="10"/>
      <c r="O964" s="10"/>
      <c r="P964" s="10"/>
      <c r="Q964" s="10"/>
      <c r="R964" s="10"/>
      <c r="S964" s="10"/>
      <c r="T964" s="10"/>
    </row>
    <row r="965" spans="1:20" ht="12.75" customHeight="1">
      <c r="A965" s="10"/>
      <c r="B965" s="10"/>
      <c r="C965" s="10"/>
      <c r="D965" s="10"/>
      <c r="E965" s="18"/>
      <c r="F965" s="18"/>
      <c r="G965" s="18"/>
      <c r="H965" s="52"/>
      <c r="I965" s="52"/>
      <c r="J965" s="52"/>
      <c r="K965" s="22"/>
      <c r="L965" s="22"/>
      <c r="M965" s="10"/>
      <c r="N965" s="10"/>
      <c r="O965" s="10"/>
      <c r="P965" s="10"/>
      <c r="Q965" s="10"/>
      <c r="R965" s="10"/>
      <c r="S965" s="10"/>
      <c r="T965" s="10"/>
    </row>
    <row r="966" spans="1:20" ht="12.75" customHeight="1">
      <c r="A966" s="10"/>
      <c r="B966" s="10"/>
      <c r="C966" s="10"/>
      <c r="D966" s="10"/>
      <c r="E966" s="18"/>
      <c r="F966" s="18"/>
      <c r="G966" s="18"/>
      <c r="H966" s="52"/>
      <c r="I966" s="52"/>
      <c r="J966" s="52"/>
      <c r="K966" s="22"/>
      <c r="L966" s="22"/>
      <c r="M966" s="10"/>
      <c r="N966" s="10"/>
      <c r="O966" s="10"/>
      <c r="P966" s="10"/>
      <c r="Q966" s="10"/>
      <c r="R966" s="10"/>
      <c r="S966" s="10"/>
      <c r="T966" s="10"/>
    </row>
    <row r="967" spans="1:20" ht="12.75" customHeight="1">
      <c r="A967" s="10"/>
      <c r="B967" s="10"/>
      <c r="C967" s="10"/>
      <c r="D967" s="10"/>
      <c r="E967" s="18"/>
      <c r="F967" s="18"/>
      <c r="G967" s="18"/>
      <c r="H967" s="52"/>
      <c r="I967" s="52"/>
      <c r="J967" s="52"/>
      <c r="K967" s="22"/>
      <c r="L967" s="22"/>
      <c r="M967" s="10"/>
      <c r="N967" s="10"/>
      <c r="O967" s="10"/>
      <c r="P967" s="10"/>
      <c r="Q967" s="10"/>
      <c r="R967" s="10"/>
      <c r="S967" s="10"/>
      <c r="T967" s="10"/>
    </row>
    <row r="968" spans="1:20" ht="12.75" customHeight="1">
      <c r="A968" s="10"/>
      <c r="B968" s="10"/>
      <c r="C968" s="10"/>
      <c r="D968" s="10"/>
      <c r="E968" s="18"/>
      <c r="F968" s="18"/>
      <c r="G968" s="18"/>
      <c r="H968" s="52"/>
      <c r="I968" s="52"/>
      <c r="J968" s="52"/>
      <c r="K968" s="22"/>
      <c r="L968" s="22"/>
      <c r="M968" s="10"/>
      <c r="N968" s="10"/>
      <c r="O968" s="10"/>
      <c r="P968" s="10"/>
      <c r="Q968" s="10"/>
      <c r="R968" s="10"/>
      <c r="S968" s="10"/>
      <c r="T968" s="10"/>
    </row>
    <row r="969" spans="1:20" ht="12.75" customHeight="1">
      <c r="A969" s="10"/>
      <c r="B969" s="10"/>
      <c r="C969" s="10"/>
      <c r="D969" s="10"/>
      <c r="E969" s="18"/>
      <c r="F969" s="18"/>
      <c r="G969" s="18"/>
      <c r="H969" s="52"/>
      <c r="I969" s="52"/>
      <c r="J969" s="52"/>
      <c r="K969" s="22"/>
      <c r="L969" s="22"/>
      <c r="M969" s="10"/>
      <c r="N969" s="10"/>
      <c r="O969" s="10"/>
      <c r="P969" s="10"/>
      <c r="Q969" s="10"/>
      <c r="R969" s="10"/>
      <c r="S969" s="10"/>
      <c r="T969" s="10"/>
    </row>
    <row r="970" spans="1:20" ht="12.75" customHeight="1">
      <c r="A970" s="10"/>
      <c r="B970" s="10"/>
      <c r="C970" s="10"/>
      <c r="D970" s="10"/>
      <c r="E970" s="18"/>
      <c r="F970" s="18"/>
      <c r="G970" s="18"/>
      <c r="H970" s="52"/>
      <c r="I970" s="52"/>
      <c r="J970" s="52"/>
      <c r="K970" s="22"/>
      <c r="L970" s="22"/>
      <c r="M970" s="10"/>
      <c r="N970" s="10"/>
      <c r="O970" s="10"/>
      <c r="P970" s="10"/>
      <c r="Q970" s="10"/>
      <c r="R970" s="10"/>
      <c r="S970" s="10"/>
      <c r="T970" s="10"/>
    </row>
    <row r="971" spans="1:20" ht="12.75" customHeight="1">
      <c r="A971" s="10"/>
      <c r="B971" s="10"/>
      <c r="C971" s="10"/>
      <c r="D971" s="10"/>
      <c r="E971" s="18"/>
      <c r="F971" s="18"/>
      <c r="G971" s="18"/>
      <c r="H971" s="52"/>
      <c r="I971" s="52"/>
      <c r="J971" s="52"/>
      <c r="K971" s="22"/>
      <c r="L971" s="22"/>
      <c r="M971" s="10"/>
      <c r="N971" s="10"/>
      <c r="O971" s="10"/>
      <c r="P971" s="10"/>
      <c r="Q971" s="10"/>
      <c r="R971" s="10"/>
      <c r="S971" s="10"/>
      <c r="T971" s="10"/>
    </row>
    <row r="972" spans="1:20" ht="12.75" customHeight="1">
      <c r="A972" s="10"/>
      <c r="B972" s="10"/>
      <c r="C972" s="10"/>
      <c r="D972" s="10"/>
      <c r="E972" s="18"/>
      <c r="F972" s="18"/>
      <c r="G972" s="18"/>
      <c r="H972" s="52"/>
      <c r="I972" s="52"/>
      <c r="J972" s="52"/>
      <c r="K972" s="22"/>
      <c r="L972" s="22"/>
      <c r="M972" s="10"/>
      <c r="N972" s="10"/>
      <c r="O972" s="10"/>
      <c r="P972" s="10"/>
      <c r="Q972" s="10"/>
      <c r="R972" s="10"/>
      <c r="S972" s="10"/>
      <c r="T972" s="10"/>
    </row>
    <row r="973" spans="1:20" ht="12.75" customHeight="1">
      <c r="A973" s="10"/>
      <c r="B973" s="10"/>
      <c r="C973" s="10"/>
      <c r="D973" s="10"/>
      <c r="E973" s="18"/>
      <c r="F973" s="18"/>
      <c r="G973" s="18"/>
      <c r="H973" s="52"/>
      <c r="I973" s="52"/>
      <c r="J973" s="52"/>
      <c r="K973" s="22"/>
      <c r="L973" s="22"/>
      <c r="M973" s="10"/>
      <c r="N973" s="10"/>
      <c r="O973" s="10"/>
      <c r="P973" s="10"/>
      <c r="Q973" s="10"/>
      <c r="R973" s="10"/>
      <c r="S973" s="10"/>
      <c r="T973" s="10"/>
    </row>
    <row r="974" spans="1:20" ht="12.75" customHeight="1">
      <c r="A974" s="10"/>
      <c r="B974" s="10"/>
      <c r="C974" s="10"/>
      <c r="D974" s="10"/>
      <c r="E974" s="18"/>
      <c r="F974" s="18"/>
      <c r="G974" s="18"/>
      <c r="H974" s="52"/>
      <c r="I974" s="52"/>
      <c r="J974" s="52"/>
      <c r="K974" s="22"/>
      <c r="L974" s="22"/>
      <c r="M974" s="10"/>
      <c r="N974" s="10"/>
      <c r="O974" s="10"/>
      <c r="P974" s="10"/>
      <c r="Q974" s="10"/>
      <c r="R974" s="10"/>
      <c r="S974" s="10"/>
      <c r="T974" s="10"/>
    </row>
    <row r="975" spans="1:20" ht="12.75" customHeight="1">
      <c r="A975" s="10"/>
      <c r="B975" s="10"/>
      <c r="C975" s="10"/>
      <c r="D975" s="10"/>
      <c r="E975" s="18"/>
      <c r="F975" s="18"/>
      <c r="G975" s="18"/>
      <c r="H975" s="52"/>
      <c r="I975" s="52"/>
      <c r="J975" s="52"/>
      <c r="K975" s="22"/>
      <c r="L975" s="22"/>
      <c r="M975" s="10"/>
      <c r="N975" s="10"/>
      <c r="O975" s="10"/>
      <c r="P975" s="10"/>
      <c r="Q975" s="10"/>
      <c r="R975" s="10"/>
      <c r="S975" s="10"/>
      <c r="T975" s="10"/>
    </row>
    <row r="976" spans="1:20" ht="12.75" customHeight="1">
      <c r="A976" s="10"/>
      <c r="B976" s="10"/>
      <c r="C976" s="10"/>
      <c r="D976" s="10"/>
      <c r="E976" s="18"/>
      <c r="F976" s="18"/>
      <c r="G976" s="18"/>
      <c r="H976" s="52"/>
      <c r="I976" s="52"/>
      <c r="J976" s="52"/>
      <c r="K976" s="22"/>
      <c r="L976" s="22"/>
      <c r="M976" s="10"/>
      <c r="N976" s="10"/>
      <c r="O976" s="10"/>
      <c r="P976" s="10"/>
      <c r="Q976" s="10"/>
      <c r="R976" s="10"/>
      <c r="S976" s="10"/>
      <c r="T976" s="10"/>
    </row>
    <row r="977" spans="1:20" ht="12.75" customHeight="1">
      <c r="A977" s="10"/>
      <c r="B977" s="10"/>
      <c r="C977" s="10"/>
      <c r="D977" s="10"/>
      <c r="E977" s="18"/>
      <c r="F977" s="18"/>
      <c r="G977" s="18"/>
      <c r="H977" s="52"/>
      <c r="I977" s="52"/>
      <c r="J977" s="52"/>
      <c r="K977" s="22"/>
      <c r="L977" s="22"/>
      <c r="M977" s="10"/>
      <c r="N977" s="10"/>
      <c r="O977" s="10"/>
      <c r="P977" s="10"/>
      <c r="Q977" s="10"/>
      <c r="R977" s="10"/>
      <c r="S977" s="10"/>
      <c r="T977" s="10"/>
    </row>
    <row r="978" spans="1:20" ht="12.75" customHeight="1">
      <c r="A978" s="10"/>
      <c r="B978" s="10"/>
      <c r="C978" s="10"/>
      <c r="D978" s="10"/>
      <c r="E978" s="18"/>
      <c r="F978" s="18"/>
      <c r="G978" s="18"/>
      <c r="H978" s="52"/>
      <c r="I978" s="52"/>
      <c r="J978" s="52"/>
      <c r="K978" s="22"/>
      <c r="L978" s="22"/>
      <c r="M978" s="10"/>
      <c r="N978" s="10"/>
      <c r="O978" s="10"/>
      <c r="P978" s="10"/>
      <c r="Q978" s="10"/>
      <c r="R978" s="10"/>
      <c r="S978" s="10"/>
      <c r="T978" s="10"/>
    </row>
    <row r="979" spans="1:20" ht="12.75" customHeight="1">
      <c r="A979" s="10"/>
      <c r="B979" s="10"/>
      <c r="C979" s="10"/>
      <c r="D979" s="10"/>
      <c r="E979" s="18"/>
      <c r="F979" s="18"/>
      <c r="G979" s="18"/>
      <c r="H979" s="52"/>
      <c r="I979" s="52"/>
      <c r="J979" s="52"/>
      <c r="K979" s="22"/>
      <c r="L979" s="22"/>
      <c r="M979" s="10"/>
      <c r="N979" s="10"/>
      <c r="O979" s="10"/>
      <c r="P979" s="10"/>
      <c r="Q979" s="10"/>
      <c r="R979" s="10"/>
      <c r="S979" s="10"/>
      <c r="T979" s="10"/>
    </row>
    <row r="980" spans="1:20" ht="12.75" customHeight="1">
      <c r="A980" s="10"/>
      <c r="B980" s="10"/>
      <c r="C980" s="10"/>
      <c r="D980" s="10"/>
      <c r="E980" s="18"/>
      <c r="F980" s="18"/>
      <c r="G980" s="18"/>
      <c r="H980" s="52"/>
      <c r="I980" s="52"/>
      <c r="J980" s="52"/>
      <c r="K980" s="22"/>
      <c r="L980" s="22"/>
      <c r="M980" s="10"/>
      <c r="N980" s="10"/>
      <c r="O980" s="10"/>
      <c r="P980" s="10"/>
      <c r="Q980" s="10"/>
      <c r="R980" s="10"/>
      <c r="S980" s="10"/>
      <c r="T980" s="10"/>
    </row>
    <row r="981" spans="1:20" ht="12.75" customHeight="1">
      <c r="A981" s="10"/>
      <c r="B981" s="10"/>
      <c r="C981" s="10"/>
      <c r="D981" s="10"/>
      <c r="E981" s="18"/>
      <c r="F981" s="18"/>
      <c r="G981" s="18"/>
      <c r="H981" s="52"/>
      <c r="I981" s="52"/>
      <c r="J981" s="52"/>
      <c r="K981" s="22"/>
      <c r="L981" s="22"/>
      <c r="M981" s="10"/>
      <c r="N981" s="10"/>
      <c r="O981" s="10"/>
      <c r="P981" s="10"/>
      <c r="Q981" s="10"/>
      <c r="R981" s="10"/>
      <c r="S981" s="10"/>
      <c r="T981" s="10"/>
    </row>
    <row r="982" spans="1:20" ht="12.75" customHeight="1">
      <c r="A982" s="10"/>
      <c r="B982" s="10"/>
      <c r="C982" s="10"/>
      <c r="D982" s="10"/>
      <c r="E982" s="18"/>
      <c r="F982" s="18"/>
      <c r="G982" s="18"/>
      <c r="H982" s="52"/>
      <c r="I982" s="52"/>
      <c r="J982" s="52"/>
      <c r="K982" s="22"/>
      <c r="L982" s="22"/>
      <c r="M982" s="10"/>
      <c r="N982" s="10"/>
      <c r="O982" s="10"/>
      <c r="P982" s="10"/>
      <c r="Q982" s="10"/>
      <c r="R982" s="10"/>
      <c r="S982" s="10"/>
      <c r="T982" s="10"/>
    </row>
    <row r="983" spans="1:20" ht="12.75" customHeight="1">
      <c r="A983" s="10"/>
      <c r="B983" s="10"/>
      <c r="C983" s="10"/>
      <c r="D983" s="10"/>
      <c r="E983" s="18"/>
      <c r="F983" s="18"/>
      <c r="G983" s="18"/>
      <c r="H983" s="52"/>
      <c r="I983" s="52"/>
      <c r="J983" s="52"/>
      <c r="K983" s="22"/>
      <c r="L983" s="22"/>
      <c r="M983" s="10"/>
      <c r="N983" s="10"/>
      <c r="O983" s="10"/>
      <c r="P983" s="10"/>
      <c r="Q983" s="10"/>
      <c r="R983" s="10"/>
      <c r="S983" s="10"/>
      <c r="T983" s="10"/>
    </row>
    <row r="984" spans="1:20" ht="12.75" customHeight="1">
      <c r="A984" s="10"/>
      <c r="B984" s="10"/>
      <c r="C984" s="10"/>
      <c r="D984" s="10"/>
      <c r="E984" s="18"/>
      <c r="F984" s="18"/>
      <c r="G984" s="18"/>
      <c r="H984" s="52"/>
      <c r="I984" s="52"/>
      <c r="J984" s="52"/>
      <c r="K984" s="22"/>
      <c r="L984" s="22"/>
      <c r="M984" s="10"/>
      <c r="N984" s="10"/>
      <c r="O984" s="10"/>
      <c r="P984" s="10"/>
      <c r="Q984" s="10"/>
      <c r="R984" s="10"/>
      <c r="S984" s="10"/>
      <c r="T984" s="10"/>
    </row>
    <row r="985" spans="1:20" ht="12.75" customHeight="1">
      <c r="A985" s="10"/>
      <c r="B985" s="10"/>
      <c r="C985" s="10"/>
      <c r="D985" s="10"/>
      <c r="E985" s="18"/>
      <c r="F985" s="18"/>
      <c r="G985" s="18"/>
      <c r="H985" s="52"/>
      <c r="I985" s="52"/>
      <c r="J985" s="52"/>
      <c r="K985" s="22"/>
      <c r="L985" s="22"/>
      <c r="M985" s="10"/>
      <c r="N985" s="10"/>
      <c r="O985" s="10"/>
      <c r="P985" s="10"/>
      <c r="Q985" s="10"/>
      <c r="R985" s="10"/>
      <c r="S985" s="10"/>
      <c r="T985" s="10"/>
    </row>
    <row r="986" spans="1:20" ht="12.75" customHeight="1">
      <c r="A986" s="10"/>
      <c r="B986" s="10"/>
      <c r="C986" s="10"/>
      <c r="D986" s="10"/>
      <c r="E986" s="18"/>
      <c r="F986" s="18"/>
      <c r="G986" s="18"/>
      <c r="H986" s="52"/>
      <c r="I986" s="52"/>
      <c r="J986" s="52"/>
      <c r="K986" s="22"/>
      <c r="L986" s="22"/>
      <c r="M986" s="10"/>
      <c r="N986" s="10"/>
      <c r="O986" s="10"/>
      <c r="P986" s="10"/>
      <c r="Q986" s="10"/>
      <c r="R986" s="10"/>
      <c r="S986" s="10"/>
      <c r="T986" s="10"/>
    </row>
    <row r="987" spans="1:20" ht="12.75" customHeight="1">
      <c r="A987" s="10"/>
      <c r="B987" s="10"/>
      <c r="C987" s="10"/>
      <c r="D987" s="10"/>
      <c r="E987" s="18"/>
      <c r="F987" s="18"/>
      <c r="G987" s="18"/>
      <c r="H987" s="52"/>
      <c r="I987" s="52"/>
      <c r="J987" s="52"/>
      <c r="K987" s="22"/>
      <c r="L987" s="22"/>
      <c r="M987" s="10"/>
      <c r="N987" s="10"/>
      <c r="O987" s="10"/>
      <c r="P987" s="10"/>
      <c r="Q987" s="10"/>
      <c r="R987" s="10"/>
      <c r="S987" s="10"/>
      <c r="T987" s="10"/>
    </row>
    <row r="988" spans="1:20" ht="12.75" customHeight="1">
      <c r="A988" s="10"/>
      <c r="B988" s="10"/>
      <c r="C988" s="10"/>
      <c r="D988" s="10"/>
      <c r="E988" s="18"/>
      <c r="F988" s="18"/>
      <c r="G988" s="18"/>
      <c r="H988" s="52"/>
      <c r="I988" s="52"/>
      <c r="J988" s="52"/>
      <c r="K988" s="22"/>
      <c r="L988" s="22"/>
      <c r="M988" s="10"/>
      <c r="N988" s="10"/>
      <c r="O988" s="10"/>
      <c r="P988" s="10"/>
      <c r="Q988" s="10"/>
      <c r="R988" s="10"/>
      <c r="S988" s="10"/>
      <c r="T988" s="10"/>
    </row>
    <row r="989" spans="1:20" ht="12.75" customHeight="1">
      <c r="A989" s="10"/>
      <c r="B989" s="10"/>
      <c r="C989" s="10"/>
      <c r="D989" s="10"/>
      <c r="E989" s="18"/>
      <c r="F989" s="18"/>
      <c r="G989" s="18"/>
      <c r="H989" s="52"/>
      <c r="I989" s="52"/>
      <c r="J989" s="52"/>
      <c r="K989" s="22"/>
      <c r="L989" s="22"/>
      <c r="M989" s="10"/>
      <c r="N989" s="10"/>
      <c r="O989" s="10"/>
      <c r="P989" s="10"/>
      <c r="Q989" s="10"/>
      <c r="R989" s="10"/>
      <c r="S989" s="10"/>
      <c r="T989" s="10"/>
    </row>
    <row r="990" spans="1:20" ht="12.75" customHeight="1">
      <c r="A990" s="10"/>
      <c r="B990" s="10"/>
      <c r="C990" s="10"/>
      <c r="D990" s="10"/>
      <c r="E990" s="18"/>
      <c r="F990" s="18"/>
      <c r="G990" s="18"/>
      <c r="H990" s="52"/>
      <c r="I990" s="52"/>
      <c r="J990" s="52"/>
      <c r="K990" s="22"/>
      <c r="L990" s="22"/>
      <c r="M990" s="10"/>
      <c r="N990" s="10"/>
      <c r="O990" s="10"/>
      <c r="P990" s="10"/>
      <c r="Q990" s="10"/>
      <c r="R990" s="10"/>
      <c r="S990" s="10"/>
      <c r="T990" s="10"/>
    </row>
    <row r="991" spans="1:20" ht="12.75" customHeight="1">
      <c r="A991" s="10"/>
      <c r="B991" s="10"/>
      <c r="C991" s="10"/>
      <c r="D991" s="10"/>
      <c r="E991" s="18"/>
      <c r="F991" s="18"/>
      <c r="G991" s="18"/>
      <c r="H991" s="52"/>
      <c r="I991" s="52"/>
      <c r="J991" s="52"/>
      <c r="K991" s="22"/>
      <c r="L991" s="22"/>
      <c r="M991" s="10"/>
      <c r="N991" s="10"/>
      <c r="O991" s="10"/>
      <c r="P991" s="10"/>
      <c r="Q991" s="10"/>
      <c r="R991" s="10"/>
      <c r="S991" s="10"/>
      <c r="T991" s="10"/>
    </row>
    <row r="992" spans="1:20" ht="12.75" customHeight="1">
      <c r="A992" s="10"/>
      <c r="B992" s="10"/>
      <c r="C992" s="10"/>
      <c r="D992" s="10"/>
      <c r="E992" s="18"/>
      <c r="F992" s="18"/>
      <c r="G992" s="18"/>
      <c r="H992" s="52"/>
      <c r="I992" s="52"/>
      <c r="J992" s="52"/>
      <c r="K992" s="22"/>
      <c r="L992" s="22"/>
      <c r="M992" s="10"/>
      <c r="N992" s="10"/>
      <c r="O992" s="10"/>
      <c r="P992" s="10"/>
      <c r="Q992" s="10"/>
      <c r="R992" s="10"/>
      <c r="S992" s="10"/>
      <c r="T992" s="10"/>
    </row>
    <row r="993" spans="1:20" ht="12.75" customHeight="1">
      <c r="A993" s="10"/>
      <c r="B993" s="10"/>
      <c r="C993" s="10"/>
      <c r="D993" s="10"/>
      <c r="E993" s="18"/>
      <c r="F993" s="18"/>
      <c r="G993" s="18"/>
      <c r="H993" s="52"/>
      <c r="I993" s="52"/>
      <c r="J993" s="52"/>
      <c r="K993" s="22"/>
      <c r="L993" s="22"/>
      <c r="M993" s="10"/>
      <c r="N993" s="10"/>
      <c r="O993" s="10"/>
      <c r="P993" s="10"/>
      <c r="Q993" s="10"/>
      <c r="R993" s="10"/>
      <c r="S993" s="10"/>
      <c r="T993" s="10"/>
    </row>
    <row r="994" spans="1:20" ht="12.75" customHeight="1">
      <c r="A994" s="10"/>
      <c r="B994" s="10"/>
      <c r="C994" s="10"/>
      <c r="D994" s="10"/>
      <c r="E994" s="18"/>
      <c r="F994" s="18"/>
      <c r="G994" s="18"/>
      <c r="H994" s="52"/>
      <c r="I994" s="52"/>
      <c r="J994" s="52"/>
      <c r="K994" s="22"/>
      <c r="L994" s="22"/>
      <c r="M994" s="10"/>
      <c r="N994" s="10"/>
      <c r="O994" s="10"/>
      <c r="P994" s="10"/>
      <c r="Q994" s="10"/>
      <c r="R994" s="10"/>
      <c r="S994" s="10"/>
      <c r="T994" s="10"/>
    </row>
    <row r="995" spans="1:20" ht="12.75" customHeight="1">
      <c r="A995" s="10"/>
      <c r="B995" s="10"/>
      <c r="C995" s="10"/>
      <c r="D995" s="10"/>
      <c r="E995" s="18"/>
      <c r="F995" s="18"/>
      <c r="G995" s="18"/>
      <c r="H995" s="52"/>
      <c r="I995" s="52"/>
      <c r="J995" s="52"/>
      <c r="K995" s="22"/>
      <c r="L995" s="22"/>
      <c r="M995" s="10"/>
      <c r="N995" s="10"/>
      <c r="O995" s="10"/>
      <c r="P995" s="10"/>
      <c r="Q995" s="10"/>
      <c r="R995" s="10"/>
      <c r="S995" s="10"/>
      <c r="T995" s="10"/>
    </row>
    <row r="996" spans="1:20" ht="12.75" customHeight="1">
      <c r="A996" s="10"/>
      <c r="B996" s="10"/>
      <c r="C996" s="10"/>
      <c r="D996" s="10"/>
      <c r="E996" s="18"/>
      <c r="F996" s="18"/>
      <c r="G996" s="18"/>
      <c r="H996" s="52"/>
      <c r="I996" s="52"/>
      <c r="J996" s="52"/>
      <c r="K996" s="22"/>
      <c r="L996" s="22"/>
      <c r="M996" s="10"/>
      <c r="N996" s="10"/>
      <c r="O996" s="10"/>
      <c r="P996" s="10"/>
      <c r="Q996" s="10"/>
      <c r="R996" s="10"/>
      <c r="S996" s="10"/>
      <c r="T996" s="10"/>
    </row>
    <row r="997" spans="1:20" ht="12.75" customHeight="1">
      <c r="A997" s="10"/>
      <c r="B997" s="10"/>
      <c r="C997" s="10"/>
      <c r="D997" s="10"/>
      <c r="E997" s="18"/>
      <c r="F997" s="18"/>
      <c r="G997" s="18"/>
      <c r="H997" s="52"/>
      <c r="I997" s="52"/>
      <c r="J997" s="52"/>
      <c r="K997" s="22"/>
      <c r="L997" s="22"/>
      <c r="M997" s="10"/>
      <c r="N997" s="10"/>
      <c r="O997" s="10"/>
      <c r="P997" s="10"/>
      <c r="Q997" s="10"/>
      <c r="R997" s="10"/>
      <c r="S997" s="10"/>
      <c r="T997" s="10"/>
    </row>
    <row r="998" spans="1:20" ht="12.75" customHeight="1">
      <c r="A998" s="10"/>
      <c r="B998" s="10"/>
      <c r="C998" s="10"/>
      <c r="D998" s="10"/>
      <c r="E998" s="18"/>
      <c r="F998" s="18"/>
      <c r="G998" s="18"/>
      <c r="H998" s="52"/>
      <c r="I998" s="52"/>
      <c r="J998" s="52"/>
      <c r="K998" s="22"/>
      <c r="L998" s="22"/>
      <c r="M998" s="10"/>
      <c r="N998" s="10"/>
      <c r="O998" s="10"/>
      <c r="P998" s="10"/>
      <c r="Q998" s="10"/>
      <c r="R998" s="10"/>
      <c r="S998" s="10"/>
      <c r="T998" s="10"/>
    </row>
    <row r="999" spans="1:20" ht="12.75" customHeight="1">
      <c r="A999" s="10"/>
      <c r="B999" s="10"/>
      <c r="C999" s="10"/>
      <c r="D999" s="10"/>
      <c r="E999" s="18"/>
      <c r="F999" s="18"/>
      <c r="G999" s="18"/>
      <c r="H999" s="52"/>
      <c r="I999" s="52"/>
      <c r="J999" s="52"/>
      <c r="K999" s="22"/>
      <c r="L999" s="22"/>
      <c r="M999" s="10"/>
      <c r="N999" s="10"/>
      <c r="O999" s="10"/>
      <c r="P999" s="10"/>
      <c r="Q999" s="10"/>
      <c r="R999" s="10"/>
      <c r="S999" s="10"/>
      <c r="T999" s="10"/>
    </row>
    <row r="1000" spans="1:20" ht="12.75" customHeight="1">
      <c r="A1000" s="10"/>
      <c r="B1000" s="10"/>
      <c r="C1000" s="10"/>
      <c r="D1000" s="10"/>
      <c r="E1000" s="18"/>
      <c r="F1000" s="18"/>
      <c r="G1000" s="18"/>
      <c r="H1000" s="52"/>
      <c r="I1000" s="52"/>
      <c r="J1000" s="52"/>
      <c r="K1000" s="22"/>
      <c r="L1000" s="22"/>
      <c r="M1000" s="10"/>
      <c r="N1000" s="10"/>
      <c r="O1000" s="10"/>
      <c r="P1000" s="10"/>
      <c r="Q1000" s="10"/>
      <c r="R1000" s="10"/>
      <c r="S1000" s="10"/>
      <c r="T1000" s="10"/>
    </row>
  </sheetData>
  <autoFilter ref="A1:L845">
    <sortState ref="A2:L845">
      <sortCondition ref="B1:B845"/>
    </sortState>
  </autoFilter>
  <conditionalFormatting sqref="K2:K8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84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00"/>
  <sheetViews>
    <sheetView workbookViewId="0">
      <pane ySplit="9" topLeftCell="A10" activePane="bottomLeft" state="frozen"/>
      <selection pane="bottomLeft"/>
    </sheetView>
  </sheetViews>
  <sheetFormatPr defaultColWidth="17.28515625" defaultRowHeight="15" customHeight="1"/>
  <cols>
    <col min="1" max="1" width="14.42578125" customWidth="1"/>
    <col min="2" max="2" width="9.42578125" customWidth="1"/>
    <col min="3" max="3" width="13.7109375" customWidth="1"/>
    <col min="4" max="4" width="12.140625" customWidth="1"/>
    <col min="5" max="5" width="5.5703125" customWidth="1"/>
    <col min="6" max="6" width="9.5703125" customWidth="1"/>
    <col min="7" max="7" width="13.7109375" customWidth="1"/>
    <col min="8" max="8" width="12.5703125" customWidth="1"/>
    <col min="9" max="9" width="5.5703125" customWidth="1"/>
    <col min="10" max="10" width="9.5703125" customWidth="1"/>
    <col min="11" max="11" width="13.7109375" customWidth="1"/>
    <col min="12" max="12" width="10.7109375" customWidth="1"/>
    <col min="13" max="13" width="5.5703125" customWidth="1"/>
    <col min="14" max="14" width="9.5703125" customWidth="1"/>
    <col min="15" max="15" width="13.7109375" customWidth="1"/>
    <col min="16" max="16" width="12.140625" customWidth="1"/>
    <col min="17" max="17" width="5.5703125" customWidth="1"/>
    <col min="18" max="18" width="9.5703125" customWidth="1"/>
    <col min="19" max="19" width="13.7109375" customWidth="1"/>
    <col min="20" max="20" width="12.5703125" customWidth="1"/>
    <col min="21" max="21" width="5.5703125" customWidth="1"/>
    <col min="22" max="22" width="9.5703125" customWidth="1"/>
    <col min="23" max="23" width="13.7109375" customWidth="1"/>
    <col min="24" max="25" width="10.7109375" customWidth="1"/>
    <col min="26" max="26" width="9.5703125" customWidth="1"/>
    <col min="27" max="27" width="13.7109375" customWidth="1"/>
    <col min="28" max="29" width="10.7109375" customWidth="1"/>
    <col min="30" max="30" width="9.5703125" customWidth="1"/>
    <col min="31" max="31" width="13.7109375" customWidth="1"/>
    <col min="32" max="32" width="10.7109375" customWidth="1"/>
    <col min="33" max="34" width="5.5703125" customWidth="1"/>
    <col min="35" max="35" width="5.7109375" customWidth="1"/>
    <col min="36" max="36" width="5.5703125" customWidth="1"/>
    <col min="37" max="37" width="10" customWidth="1"/>
    <col min="38" max="38" width="3" customWidth="1"/>
    <col min="39" max="39" width="7" customWidth="1"/>
    <col min="40" max="40" width="9" customWidth="1"/>
    <col min="41" max="41" width="5" customWidth="1"/>
    <col min="42" max="42" width="13.5703125" customWidth="1"/>
    <col min="43" max="43" width="12.5703125" customWidth="1"/>
    <col min="44" max="44" width="4" customWidth="1"/>
    <col min="45" max="45" width="7" customWidth="1"/>
    <col min="46" max="46" width="14.42578125" customWidth="1"/>
    <col min="47" max="47" width="9" customWidth="1"/>
    <col min="48" max="48" width="5" customWidth="1"/>
    <col min="49" max="49" width="15.85546875" customWidth="1"/>
  </cols>
  <sheetData>
    <row r="1" spans="1:49" ht="15.75" customHeight="1">
      <c r="A1" s="2" t="s">
        <v>146</v>
      </c>
      <c r="B1" s="5"/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8" t="s">
        <v>11</v>
      </c>
      <c r="AI1" s="11" t="s">
        <v>15</v>
      </c>
      <c r="AJ1" s="11" t="s">
        <v>17</v>
      </c>
      <c r="AK1" s="4" t="s">
        <v>6</v>
      </c>
      <c r="AL1" s="12" t="s">
        <v>18</v>
      </c>
      <c r="AM1" s="12" t="s">
        <v>19</v>
      </c>
      <c r="AN1" s="12" t="s">
        <v>20</v>
      </c>
      <c r="AO1" s="12" t="s">
        <v>21</v>
      </c>
      <c r="AP1" s="14" t="s">
        <v>22</v>
      </c>
      <c r="AQ1" s="4" t="s">
        <v>7</v>
      </c>
      <c r="AR1" s="12" t="s">
        <v>18</v>
      </c>
      <c r="AS1" s="14" t="s">
        <v>19</v>
      </c>
      <c r="AT1" s="14" t="s">
        <v>25</v>
      </c>
      <c r="AU1" s="14" t="s">
        <v>20</v>
      </c>
      <c r="AV1" s="14" t="s">
        <v>21</v>
      </c>
      <c r="AW1" s="14" t="s">
        <v>26</v>
      </c>
    </row>
    <row r="2" spans="1:49" ht="15.75" customHeight="1">
      <c r="A2" s="17" t="s">
        <v>27</v>
      </c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19">
        <v>1</v>
      </c>
      <c r="AI2" s="25">
        <f t="array" ref="AI2">INDEX(Inputs!F$1:F$845,SMALL(IF(Inputs!$C$1:$C$845=$A$1,ROW(Inputs!$C$1:$C$845)),ROW()-1))</f>
        <v>205</v>
      </c>
      <c r="AJ2" s="25">
        <f t="array" ref="AJ2">INDEX(Inputs!H$1:H$845,SMALL(IF(Inputs!$C$1:$C$845=$A$1,ROW(Inputs!$C$1:$C$845)),ROW()-1))</f>
        <v>193</v>
      </c>
      <c r="AK2" s="19" t="str">
        <f t="array" ref="AK2">INDEX(Inputs!I$1:I$845,SMALL(IF(Inputs!$C$1:$C$845=$A$1,ROW(Inputs!$C$1:$C$845)),ROW()-1))</f>
        <v>Pound</v>
      </c>
      <c r="AL2" s="19">
        <f t="array" ref="AL2">INDEX(Inputs!J$1:J$845,SMALL(IF(Inputs!$C$1:$C$845=$A$1,ROW(Inputs!$C$1:$C$845)),ROW()-1))</f>
        <v>7</v>
      </c>
      <c r="AM2" s="19">
        <f t="array" ref="AM2">INDEX(Inputs!K$1:K$845,SMALL(IF(Inputs!$C$1:$C$845=$A$1,ROW(Inputs!$C$1:$C$845)),ROW()-1))</f>
        <v>0</v>
      </c>
      <c r="AN2" s="19">
        <f t="array" ref="AN2">INDEX(Inputs!L$1:L$845,SMALL(IF(Inputs!$C$1:$C$845=$A$1,ROW(Inputs!$C$1:$C$845)),ROW()-1))</f>
        <v>540</v>
      </c>
      <c r="AO2" s="19">
        <f t="array" ref="AO2">INDEX(Inputs!M$1:M$845,SMALL(IF(Inputs!$C$1:$C$845=$A$1,ROW(Inputs!$C$1:$C$845)),ROW()-1))</f>
        <v>7</v>
      </c>
      <c r="AP2" s="19">
        <f t="array" ref="AP2">INDEX(Inputs!N$1:N$845,SMALL(IF(Inputs!$C$1:$C$845=$A$1,ROW(Inputs!$C$1:$C$845)),ROW()-1))</f>
        <v>1351</v>
      </c>
      <c r="AQ2" s="19" t="str">
        <f t="array" ref="AQ2">INDEX(Inputs!P$1:P$845,SMALL(IF(Inputs!$C$1:$C$845=$A$1,ROW(Inputs!$C$1:$C$845)),ROW()-1))</f>
        <v>Dazzling Gleam</v>
      </c>
      <c r="AR2" s="19">
        <f t="array" ref="AR2">INDEX(Inputs!Q$1:Q$845,SMALL(IF(Inputs!$C$1:$C$845=$A$1,ROW(Inputs!$C$1:$C$845)),ROW()-1))</f>
        <v>55</v>
      </c>
      <c r="AS2" s="19">
        <f t="array" ref="AS2">INDEX(Inputs!R$1:R$845,SMALL(IF(Inputs!$C$1:$C$845=$A$1,ROW(Inputs!$C$1:$C$845)),ROW()-1))</f>
        <v>1</v>
      </c>
      <c r="AT2" s="19">
        <f t="array" ref="AT2">INDEX(Inputs!S$1:S$845,SMALL(IF(Inputs!$C$1:$C$845=$A$1,ROW(Inputs!$C$1:$C$845)),ROW()-1))</f>
        <v>5</v>
      </c>
      <c r="AU2" s="19">
        <f t="array" ref="AU2">INDEX(Inputs!T$1:T$845,SMALL(IF(Inputs!$C$1:$C$845=$A$1,ROW(Inputs!$C$1:$C$845)),ROW()-1))</f>
        <v>4200</v>
      </c>
      <c r="AV2" s="19">
        <f t="array" ref="AV2">INDEX(Inputs!U$1:U$845,SMALL(IF(Inputs!$C$1:$C$845=$A$1,ROW(Inputs!$C$1:$C$845)),ROW()-1))</f>
        <v>33</v>
      </c>
      <c r="AW2" s="19">
        <f t="array" ref="AW2">INDEX(Inputs!V$1:V$845,SMALL(IF(Inputs!$C$1:$C$845=$A$1,ROW(Inputs!$C$1:$C$845)),ROW()-1))</f>
        <v>13600.468749999998</v>
      </c>
    </row>
    <row r="3" spans="1:49" ht="15.75" customHeight="1">
      <c r="A3" s="17"/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19">
        <v>2</v>
      </c>
      <c r="AI3" s="25">
        <f t="array" ref="AI3">INDEX(Inputs!F$1:F$845,SMALL(IF(Inputs!$C$1:$C$845=$A$1,ROW(Inputs!$C$1:$C$845)),ROW()-1))</f>
        <v>205</v>
      </c>
      <c r="AJ3" s="25">
        <f t="array" ref="AJ3">INDEX(Inputs!H$1:H$845,SMALL(IF(Inputs!$C$1:$C$845=$A$1,ROW(Inputs!$C$1:$C$845)),ROW()-1))</f>
        <v>193</v>
      </c>
      <c r="AK3" s="19" t="str">
        <f t="array" ref="AK3">INDEX(Inputs!I$1:I$845,SMALL(IF(Inputs!$C$1:$C$845=$A$1,ROW(Inputs!$C$1:$C$845)),ROW()-1))</f>
        <v>Pound</v>
      </c>
      <c r="AL3" s="19">
        <f t="array" ref="AL3">INDEX(Inputs!J$1:J$845,SMALL(IF(Inputs!$C$1:$C$845=$A$1,ROW(Inputs!$C$1:$C$845)),ROW()-1))</f>
        <v>7</v>
      </c>
      <c r="AM3" s="19">
        <f t="array" ref="AM3">INDEX(Inputs!K$1:K$845,SMALL(IF(Inputs!$C$1:$C$845=$A$1,ROW(Inputs!$C$1:$C$845)),ROW()-1))</f>
        <v>0</v>
      </c>
      <c r="AN3" s="19">
        <f t="array" ref="AN3">INDEX(Inputs!L$1:L$845,SMALL(IF(Inputs!$C$1:$C$845=$A$1,ROW(Inputs!$C$1:$C$845)),ROW()-1))</f>
        <v>540</v>
      </c>
      <c r="AO3" s="19">
        <f t="array" ref="AO3">INDEX(Inputs!M$1:M$845,SMALL(IF(Inputs!$C$1:$C$845=$A$1,ROW(Inputs!$C$1:$C$845)),ROW()-1))</f>
        <v>7</v>
      </c>
      <c r="AP3" s="19">
        <f t="array" ref="AP3">INDEX(Inputs!N$1:N$845,SMALL(IF(Inputs!$C$1:$C$845=$A$1,ROW(Inputs!$C$1:$C$845)),ROW()-1))</f>
        <v>1351</v>
      </c>
      <c r="AQ3" s="19" t="str">
        <f t="array" ref="AQ3">INDEX(Inputs!P$1:P$845,SMALL(IF(Inputs!$C$1:$C$845=$A$1,ROW(Inputs!$C$1:$C$845)),ROW()-1))</f>
        <v>Psychic</v>
      </c>
      <c r="AR3" s="19">
        <f t="array" ref="AR3">INDEX(Inputs!Q$1:Q$845,SMALL(IF(Inputs!$C$1:$C$845=$A$1,ROW(Inputs!$C$1:$C$845)),ROW()-1))</f>
        <v>55</v>
      </c>
      <c r="AS3" s="19">
        <f t="array" ref="AS3">INDEX(Inputs!R$1:R$845,SMALL(IF(Inputs!$C$1:$C$845=$A$1,ROW(Inputs!$C$1:$C$845)),ROW()-1))</f>
        <v>0</v>
      </c>
      <c r="AT3" s="19">
        <f t="array" ref="AT3">INDEX(Inputs!S$1:S$845,SMALL(IF(Inputs!$C$1:$C$845=$A$1,ROW(Inputs!$C$1:$C$845)),ROW()-1))</f>
        <v>5</v>
      </c>
      <c r="AU3" s="19">
        <f t="array" ref="AU3">INDEX(Inputs!T$1:T$845,SMALL(IF(Inputs!$C$1:$C$845=$A$1,ROW(Inputs!$C$1:$C$845)),ROW()-1))</f>
        <v>2800</v>
      </c>
      <c r="AV3" s="19">
        <f t="array" ref="AV3">INDEX(Inputs!U$1:U$845,SMALL(IF(Inputs!$C$1:$C$845=$A$1,ROW(Inputs!$C$1:$C$845)),ROW()-1))</f>
        <v>50</v>
      </c>
      <c r="AW3" s="19">
        <f t="array" ref="AW3">INDEX(Inputs!V$1:V$845,SMALL(IF(Inputs!$C$1:$C$845=$A$1,ROW(Inputs!$C$1:$C$845)),ROW()-1))</f>
        <v>10880.374999999998</v>
      </c>
    </row>
    <row r="4" spans="1:49" ht="15.75" customHeight="1">
      <c r="A4" s="17"/>
      <c r="B4" s="5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19">
        <v>3</v>
      </c>
      <c r="AI4" s="25">
        <f t="array" ref="AI4">INDEX(Inputs!F$1:F$845,SMALL(IF(Inputs!$C$1:$C$845=$A$1,ROW(Inputs!$C$1:$C$845)),ROW()-1))</f>
        <v>205</v>
      </c>
      <c r="AJ4" s="25">
        <f t="array" ref="AJ4">INDEX(Inputs!H$1:H$845,SMALL(IF(Inputs!$C$1:$C$845=$A$1,ROW(Inputs!$C$1:$C$845)),ROW()-1))</f>
        <v>193</v>
      </c>
      <c r="AK4" s="19" t="str">
        <f t="array" ref="AK4">INDEX(Inputs!I$1:I$845,SMALL(IF(Inputs!$C$1:$C$845=$A$1,ROW(Inputs!$C$1:$C$845)),ROW()-1))</f>
        <v>Pound</v>
      </c>
      <c r="AL4" s="19">
        <f t="array" ref="AL4">INDEX(Inputs!J$1:J$845,SMALL(IF(Inputs!$C$1:$C$845=$A$1,ROW(Inputs!$C$1:$C$845)),ROW()-1))</f>
        <v>7</v>
      </c>
      <c r="AM4" s="19">
        <f t="array" ref="AM4">INDEX(Inputs!K$1:K$845,SMALL(IF(Inputs!$C$1:$C$845=$A$1,ROW(Inputs!$C$1:$C$845)),ROW()-1))</f>
        <v>0</v>
      </c>
      <c r="AN4" s="19">
        <f t="array" ref="AN4">INDEX(Inputs!L$1:L$845,SMALL(IF(Inputs!$C$1:$C$845=$A$1,ROW(Inputs!$C$1:$C$845)),ROW()-1))</f>
        <v>540</v>
      </c>
      <c r="AO4" s="19">
        <f t="array" ref="AO4">INDEX(Inputs!M$1:M$845,SMALL(IF(Inputs!$C$1:$C$845=$A$1,ROW(Inputs!$C$1:$C$845)),ROW()-1))</f>
        <v>7</v>
      </c>
      <c r="AP4" s="19">
        <f t="array" ref="AP4">INDEX(Inputs!N$1:N$845,SMALL(IF(Inputs!$C$1:$C$845=$A$1,ROW(Inputs!$C$1:$C$845)),ROW()-1))</f>
        <v>1351</v>
      </c>
      <c r="AQ4" s="19" t="str">
        <f t="array" ref="AQ4">INDEX(Inputs!P$1:P$845,SMALL(IF(Inputs!$C$1:$C$845=$A$1,ROW(Inputs!$C$1:$C$845)),ROW()-1))</f>
        <v>Moonblast</v>
      </c>
      <c r="AR4" s="19">
        <f t="array" ref="AR4">INDEX(Inputs!Q$1:Q$845,SMALL(IF(Inputs!$C$1:$C$845=$A$1,ROW(Inputs!$C$1:$C$845)),ROW()-1))</f>
        <v>85</v>
      </c>
      <c r="AS4" s="19">
        <f t="array" ref="AS4">INDEX(Inputs!R$1:R$845,SMALL(IF(Inputs!$C$1:$C$845=$A$1,ROW(Inputs!$C$1:$C$845)),ROW()-1))</f>
        <v>1</v>
      </c>
      <c r="AT4" s="19">
        <f t="array" ref="AT4">INDEX(Inputs!S$1:S$845,SMALL(IF(Inputs!$C$1:$C$845=$A$1,ROW(Inputs!$C$1:$C$845)),ROW()-1))</f>
        <v>5</v>
      </c>
      <c r="AU4" s="19">
        <f t="array" ref="AU4">INDEX(Inputs!T$1:T$845,SMALL(IF(Inputs!$C$1:$C$845=$A$1,ROW(Inputs!$C$1:$C$845)),ROW()-1))</f>
        <v>4100</v>
      </c>
      <c r="AV4" s="19">
        <f t="array" ref="AV4">INDEX(Inputs!U$1:U$845,SMALL(IF(Inputs!$C$1:$C$845=$A$1,ROW(Inputs!$C$1:$C$845)),ROW()-1))</f>
        <v>100</v>
      </c>
      <c r="AW4" s="19">
        <f t="array" ref="AW4">INDEX(Inputs!V$1:V$845,SMALL(IF(Inputs!$C$1:$C$845=$A$1,ROW(Inputs!$C$1:$C$845)),ROW()-1))</f>
        <v>21018.906249999996</v>
      </c>
    </row>
    <row r="5" spans="1:49" ht="15.75" customHeight="1">
      <c r="A5" s="17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19">
        <v>4</v>
      </c>
      <c r="AI5" s="25">
        <f t="array" ref="AI5">INDEX(Inputs!F$1:F$845,SMALL(IF(Inputs!$C$1:$C$845=$A$1,ROW(Inputs!$C$1:$C$845)),ROW()-1))</f>
        <v>205</v>
      </c>
      <c r="AJ5" s="25">
        <f t="array" ref="AJ5">INDEX(Inputs!H$1:H$845,SMALL(IF(Inputs!$C$1:$C$845=$A$1,ROW(Inputs!$C$1:$C$845)),ROW()-1))</f>
        <v>193</v>
      </c>
      <c r="AK5" s="19" t="str">
        <f t="array" ref="AK5">INDEX(Inputs!I$1:I$845,SMALL(IF(Inputs!$C$1:$C$845=$A$1,ROW(Inputs!$C$1:$C$845)),ROW()-1))</f>
        <v>Zen Headbutt</v>
      </c>
      <c r="AL5" s="19">
        <f t="array" ref="AL5">INDEX(Inputs!J$1:J$845,SMALL(IF(Inputs!$C$1:$C$845=$A$1,ROW(Inputs!$C$1:$C$845)),ROW()-1))</f>
        <v>12</v>
      </c>
      <c r="AM5" s="19">
        <f t="array" ref="AM5">INDEX(Inputs!K$1:K$845,SMALL(IF(Inputs!$C$1:$C$845=$A$1,ROW(Inputs!$C$1:$C$845)),ROW()-1))</f>
        <v>0</v>
      </c>
      <c r="AN5" s="19">
        <f t="array" ref="AN5">INDEX(Inputs!L$1:L$845,SMALL(IF(Inputs!$C$1:$C$845=$A$1,ROW(Inputs!$C$1:$C$845)),ROW()-1))</f>
        <v>1050</v>
      </c>
      <c r="AO5" s="19">
        <f t="array" ref="AO5">INDEX(Inputs!M$1:M$845,SMALL(IF(Inputs!$C$1:$C$845=$A$1,ROW(Inputs!$C$1:$C$845)),ROW()-1))</f>
        <v>9</v>
      </c>
      <c r="AP5" s="19">
        <f t="array" ref="AP5">INDEX(Inputs!N$1:N$845,SMALL(IF(Inputs!$C$1:$C$845=$A$1,ROW(Inputs!$C$1:$C$845)),ROW()-1))</f>
        <v>2316</v>
      </c>
      <c r="AQ5" s="19" t="str">
        <f t="array" ref="AQ5">INDEX(Inputs!P$1:P$845,SMALL(IF(Inputs!$C$1:$C$845=$A$1,ROW(Inputs!$C$1:$C$845)),ROW()-1))</f>
        <v>Dazzling Gleam</v>
      </c>
      <c r="AR5" s="19">
        <f t="array" ref="AR5">INDEX(Inputs!Q$1:Q$845,SMALL(IF(Inputs!$C$1:$C$845=$A$1,ROW(Inputs!$C$1:$C$845)),ROW()-1))</f>
        <v>55</v>
      </c>
      <c r="AS5" s="19">
        <f t="array" ref="AS5">INDEX(Inputs!R$1:R$845,SMALL(IF(Inputs!$C$1:$C$845=$A$1,ROW(Inputs!$C$1:$C$845)),ROW()-1))</f>
        <v>1</v>
      </c>
      <c r="AT5" s="19">
        <f t="array" ref="AT5">INDEX(Inputs!S$1:S$845,SMALL(IF(Inputs!$C$1:$C$845=$A$1,ROW(Inputs!$C$1:$C$845)),ROW()-1))</f>
        <v>5</v>
      </c>
      <c r="AU5" s="19">
        <f t="array" ref="AU5">INDEX(Inputs!T$1:T$845,SMALL(IF(Inputs!$C$1:$C$845=$A$1,ROW(Inputs!$C$1:$C$845)),ROW()-1))</f>
        <v>4200</v>
      </c>
      <c r="AV5" s="19">
        <f t="array" ref="AV5">INDEX(Inputs!U$1:U$845,SMALL(IF(Inputs!$C$1:$C$845=$A$1,ROW(Inputs!$C$1:$C$845)),ROW()-1))</f>
        <v>33</v>
      </c>
      <c r="AW5" s="19">
        <f t="array" ref="AW5">INDEX(Inputs!V$1:V$845,SMALL(IF(Inputs!$C$1:$C$845=$A$1,ROW(Inputs!$C$1:$C$845)),ROW()-1))</f>
        <v>13600.468749999998</v>
      </c>
    </row>
    <row r="6" spans="1:49" ht="15.75" customHeight="1">
      <c r="A6" s="17"/>
      <c r="B6" s="5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19">
        <v>5</v>
      </c>
      <c r="AI6" s="25">
        <f t="array" ref="AI6">INDEX(Inputs!F$1:F$845,SMALL(IF(Inputs!$C$1:$C$845=$A$1,ROW(Inputs!$C$1:$C$845)),ROW()-1))</f>
        <v>205</v>
      </c>
      <c r="AJ6" s="25">
        <f t="array" ref="AJ6">INDEX(Inputs!H$1:H$845,SMALL(IF(Inputs!$C$1:$C$845=$A$1,ROW(Inputs!$C$1:$C$845)),ROW()-1))</f>
        <v>193</v>
      </c>
      <c r="AK6" s="19" t="str">
        <f t="array" ref="AK6">INDEX(Inputs!I$1:I$845,SMALL(IF(Inputs!$C$1:$C$845=$A$1,ROW(Inputs!$C$1:$C$845)),ROW()-1))</f>
        <v>Zen Headbutt</v>
      </c>
      <c r="AL6" s="19">
        <f t="array" ref="AL6">INDEX(Inputs!J$1:J$845,SMALL(IF(Inputs!$C$1:$C$845=$A$1,ROW(Inputs!$C$1:$C$845)),ROW()-1))</f>
        <v>12</v>
      </c>
      <c r="AM6" s="19">
        <f t="array" ref="AM6">INDEX(Inputs!K$1:K$845,SMALL(IF(Inputs!$C$1:$C$845=$A$1,ROW(Inputs!$C$1:$C$845)),ROW()-1))</f>
        <v>0</v>
      </c>
      <c r="AN6" s="19">
        <f t="array" ref="AN6">INDEX(Inputs!L$1:L$845,SMALL(IF(Inputs!$C$1:$C$845=$A$1,ROW(Inputs!$C$1:$C$845)),ROW()-1))</f>
        <v>1050</v>
      </c>
      <c r="AO6" s="19">
        <f t="array" ref="AO6">INDEX(Inputs!M$1:M$845,SMALL(IF(Inputs!$C$1:$C$845=$A$1,ROW(Inputs!$C$1:$C$845)),ROW()-1))</f>
        <v>9</v>
      </c>
      <c r="AP6" s="19">
        <f t="array" ref="AP6">INDEX(Inputs!N$1:N$845,SMALL(IF(Inputs!$C$1:$C$845=$A$1,ROW(Inputs!$C$1:$C$845)),ROW()-1))</f>
        <v>2316</v>
      </c>
      <c r="AQ6" s="19" t="str">
        <f t="array" ref="AQ6">INDEX(Inputs!P$1:P$845,SMALL(IF(Inputs!$C$1:$C$845=$A$1,ROW(Inputs!$C$1:$C$845)),ROW()-1))</f>
        <v>Psychic</v>
      </c>
      <c r="AR6" s="19">
        <f t="array" ref="AR6">INDEX(Inputs!Q$1:Q$845,SMALL(IF(Inputs!$C$1:$C$845=$A$1,ROW(Inputs!$C$1:$C$845)),ROW()-1))</f>
        <v>55</v>
      </c>
      <c r="AS6" s="19">
        <f t="array" ref="AS6">INDEX(Inputs!R$1:R$845,SMALL(IF(Inputs!$C$1:$C$845=$A$1,ROW(Inputs!$C$1:$C$845)),ROW()-1))</f>
        <v>0</v>
      </c>
      <c r="AT6" s="19">
        <f t="array" ref="AT6">INDEX(Inputs!S$1:S$845,SMALL(IF(Inputs!$C$1:$C$845=$A$1,ROW(Inputs!$C$1:$C$845)),ROW()-1))</f>
        <v>5</v>
      </c>
      <c r="AU6" s="19">
        <f t="array" ref="AU6">INDEX(Inputs!T$1:T$845,SMALL(IF(Inputs!$C$1:$C$845=$A$1,ROW(Inputs!$C$1:$C$845)),ROW()-1))</f>
        <v>2800</v>
      </c>
      <c r="AV6" s="19">
        <f t="array" ref="AV6">INDEX(Inputs!U$1:U$845,SMALL(IF(Inputs!$C$1:$C$845=$A$1,ROW(Inputs!$C$1:$C$845)),ROW()-1))</f>
        <v>50</v>
      </c>
      <c r="AW6" s="19">
        <f t="array" ref="AW6">INDEX(Inputs!V$1:V$845,SMALL(IF(Inputs!$C$1:$C$845=$A$1,ROW(Inputs!$C$1:$C$845)),ROW()-1))</f>
        <v>10880.374999999998</v>
      </c>
    </row>
    <row r="7" spans="1:49" ht="15.75" customHeight="1">
      <c r="A7" s="2"/>
      <c r="B7" s="5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19">
        <v>6</v>
      </c>
      <c r="AI7" s="25">
        <f t="array" ref="AI7">INDEX(Inputs!F$1:F$845,SMALL(IF(Inputs!$C$1:$C$845=$A$1,ROW(Inputs!$C$1:$C$845)),ROW()-1))</f>
        <v>205</v>
      </c>
      <c r="AJ7" s="25">
        <f t="array" ref="AJ7">INDEX(Inputs!H$1:H$845,SMALL(IF(Inputs!$C$1:$C$845=$A$1,ROW(Inputs!$C$1:$C$845)),ROW()-1))</f>
        <v>193</v>
      </c>
      <c r="AK7" s="19" t="str">
        <f t="array" ref="AK7">INDEX(Inputs!I$1:I$845,SMALL(IF(Inputs!$C$1:$C$845=$A$1,ROW(Inputs!$C$1:$C$845)),ROW()-1))</f>
        <v>Zen Headbutt</v>
      </c>
      <c r="AL7" s="19">
        <f t="array" ref="AL7">INDEX(Inputs!J$1:J$845,SMALL(IF(Inputs!$C$1:$C$845=$A$1,ROW(Inputs!$C$1:$C$845)),ROW()-1))</f>
        <v>12</v>
      </c>
      <c r="AM7" s="19">
        <f t="array" ref="AM7">INDEX(Inputs!K$1:K$845,SMALL(IF(Inputs!$C$1:$C$845=$A$1,ROW(Inputs!$C$1:$C$845)),ROW()-1))</f>
        <v>0</v>
      </c>
      <c r="AN7" s="19">
        <f t="array" ref="AN7">INDEX(Inputs!L$1:L$845,SMALL(IF(Inputs!$C$1:$C$845=$A$1,ROW(Inputs!$C$1:$C$845)),ROW()-1))</f>
        <v>1050</v>
      </c>
      <c r="AO7" s="19">
        <f t="array" ref="AO7">INDEX(Inputs!M$1:M$845,SMALL(IF(Inputs!$C$1:$C$845=$A$1,ROW(Inputs!$C$1:$C$845)),ROW()-1))</f>
        <v>9</v>
      </c>
      <c r="AP7" s="19">
        <f t="array" ref="AP7">INDEX(Inputs!N$1:N$845,SMALL(IF(Inputs!$C$1:$C$845=$A$1,ROW(Inputs!$C$1:$C$845)),ROW()-1))</f>
        <v>2316</v>
      </c>
      <c r="AQ7" s="19" t="str">
        <f t="array" ref="AQ7">INDEX(Inputs!P$1:P$845,SMALL(IF(Inputs!$C$1:$C$845=$A$1,ROW(Inputs!$C$1:$C$845)),ROW()-1))</f>
        <v>Moonblast</v>
      </c>
      <c r="AR7" s="19">
        <f t="array" ref="AR7">INDEX(Inputs!Q$1:Q$845,SMALL(IF(Inputs!$C$1:$C$845=$A$1,ROW(Inputs!$C$1:$C$845)),ROW()-1))</f>
        <v>85</v>
      </c>
      <c r="AS7" s="19">
        <f t="array" ref="AS7">INDEX(Inputs!R$1:R$845,SMALL(IF(Inputs!$C$1:$C$845=$A$1,ROW(Inputs!$C$1:$C$845)),ROW()-1))</f>
        <v>1</v>
      </c>
      <c r="AT7" s="19">
        <f t="array" ref="AT7">INDEX(Inputs!S$1:S$845,SMALL(IF(Inputs!$C$1:$C$845=$A$1,ROW(Inputs!$C$1:$C$845)),ROW()-1))</f>
        <v>5</v>
      </c>
      <c r="AU7" s="19">
        <f t="array" ref="AU7">INDEX(Inputs!T$1:T$845,SMALL(IF(Inputs!$C$1:$C$845=$A$1,ROW(Inputs!$C$1:$C$845)),ROW()-1))</f>
        <v>4100</v>
      </c>
      <c r="AV7" s="19">
        <f t="array" ref="AV7">INDEX(Inputs!U$1:U$845,SMALL(IF(Inputs!$C$1:$C$845=$A$1,ROW(Inputs!$C$1:$C$845)),ROW()-1))</f>
        <v>100</v>
      </c>
      <c r="AW7" s="19">
        <f t="array" ref="AW7">INDEX(Inputs!V$1:V$845,SMALL(IF(Inputs!$C$1:$C$845=$A$1,ROW(Inputs!$C$1:$C$845)),ROW()-1))</f>
        <v>21018.906249999996</v>
      </c>
    </row>
    <row r="8" spans="1:49" ht="15.75" customHeight="1">
      <c r="A8" s="2"/>
      <c r="B8" s="56">
        <v>1</v>
      </c>
      <c r="C8" s="5" t="str">
        <f t="array" ref="C8">INDEX($AK$2:$AK$9,MATCH(B$8,$AH$2:$AH$9,0))</f>
        <v>Pound</v>
      </c>
      <c r="D8" s="6" t="str">
        <f t="array" ref="D8">INDEX($AQ$2:$AQ$9,MATCH(B$8,$AH$2:$AH$9,0))</f>
        <v>Dazzling Gleam</v>
      </c>
      <c r="E8" s="10"/>
      <c r="F8" s="17">
        <v>2</v>
      </c>
      <c r="G8" s="5" t="str">
        <f t="array" ref="G8">INDEX($AK$2:$AK$9,MATCH(F$8,$AH$2:$AH$9,0))</f>
        <v>Pound</v>
      </c>
      <c r="H8" s="6" t="str">
        <f t="array" ref="H8">INDEX($AQ$2:$AQ$9,MATCH(F$8,$AH$2:$AH$9,0))</f>
        <v>Psychic</v>
      </c>
      <c r="I8" s="10"/>
      <c r="J8" s="17">
        <v>3</v>
      </c>
      <c r="K8" s="5" t="str">
        <f t="array" ref="K8">INDEX($AK$2:$AK$9,MATCH(J$8,$AH$2:$AH$9,0))</f>
        <v>Pound</v>
      </c>
      <c r="L8" s="6" t="str">
        <f t="array" ref="L8">INDEX($AQ$2:$AQ$9,MATCH(J$8,$AH$2:$AH$9,0))</f>
        <v>Moonblast</v>
      </c>
      <c r="M8" s="10"/>
      <c r="N8" s="17">
        <v>4</v>
      </c>
      <c r="O8" s="5" t="str">
        <f t="array" ref="O8">INDEX($AK$2:$AK$9,MATCH(N$8,$AH$2:$AH$9,0))</f>
        <v>Zen Headbutt</v>
      </c>
      <c r="P8" s="6" t="str">
        <f t="array" ref="P8">INDEX($AQ$2:$AQ$9,MATCH(N$8,$AH$2:$AH$9,0))</f>
        <v>Dazzling Gleam</v>
      </c>
      <c r="Q8" s="10"/>
      <c r="R8" s="17">
        <v>5</v>
      </c>
      <c r="S8" s="5" t="str">
        <f t="array" ref="S8">INDEX($AK$2:$AK$9,MATCH(R$8,$AH$2:$AH$9,0))</f>
        <v>Zen Headbutt</v>
      </c>
      <c r="T8" s="6" t="str">
        <f t="array" ref="T8">INDEX($AQ$2:$AQ$9,MATCH(R$8,$AH$2:$AH$9,0))</f>
        <v>Psychic</v>
      </c>
      <c r="U8" s="6"/>
      <c r="V8" s="17">
        <v>6</v>
      </c>
      <c r="W8" s="5" t="str">
        <f t="array" ref="W8">INDEX($AK$2:$AK$9,MATCH(V$8,$AH$2:$AH$9,0))</f>
        <v>Zen Headbutt</v>
      </c>
      <c r="X8" s="6" t="str">
        <f t="array" ref="X8">INDEX($AQ$2:$AQ$9,MATCH(V$8,$AH$2:$AH$9,0))</f>
        <v>Moonblast</v>
      </c>
      <c r="Y8" s="6"/>
      <c r="Z8" s="17">
        <v>7</v>
      </c>
      <c r="AA8" s="5" t="e">
        <f t="array" ref="AA8">INDEX($AK$2:$AK$9,MATCH(Z$8,$AH$2:$AH$9,0))</f>
        <v>#NUM!</v>
      </c>
      <c r="AB8" s="6" t="e">
        <f t="array" ref="AB8">INDEX($AQ$2:$AQ$9,MATCH(Z$8,$AH$2:$AH$9,0))</f>
        <v>#NUM!</v>
      </c>
      <c r="AC8" s="6"/>
      <c r="AD8" s="17">
        <v>8</v>
      </c>
      <c r="AE8" s="5" t="e">
        <f t="array" ref="AE8">INDEX($AK$2:$AK$9,MATCH(AD$8,$AH$2:$AH$9,0))</f>
        <v>#NUM!</v>
      </c>
      <c r="AF8" s="6" t="e">
        <f t="array" ref="AF8">INDEX($AQ$2:$AQ$9,MATCH(AD$8,$AH$2:$AH$9,0))</f>
        <v>#NUM!</v>
      </c>
      <c r="AG8" s="6"/>
      <c r="AH8" s="19">
        <v>7</v>
      </c>
      <c r="AI8" s="25" t="e">
        <f t="array" ref="AI8">INDEX(Inputs!F$1:F$845,SMALL(IF(Inputs!$C$1:$C$845=$A$1,ROW(Inputs!$C$1:$C$845)),ROW()-1))</f>
        <v>#NUM!</v>
      </c>
      <c r="AJ8" s="25" t="e">
        <f t="array" ref="AJ8">INDEX(Inputs!H$1:H$845,SMALL(IF(Inputs!$C$1:$C$845=$A$1,ROW(Inputs!$C$1:$C$845)),ROW()-1))</f>
        <v>#NUM!</v>
      </c>
      <c r="AK8" s="19" t="e">
        <f t="array" ref="AK8">INDEX(Inputs!I$1:I$845,SMALL(IF(Inputs!$C$1:$C$845=$A$1,ROW(Inputs!$C$1:$C$845)),ROW()-1))</f>
        <v>#NUM!</v>
      </c>
      <c r="AL8" s="19" t="e">
        <f t="array" ref="AL8">INDEX(Inputs!J$1:J$845,SMALL(IF(Inputs!$C$1:$C$845=$A$1,ROW(Inputs!$C$1:$C$845)),ROW()-1))</f>
        <v>#NUM!</v>
      </c>
      <c r="AM8" s="19" t="e">
        <f t="array" ref="AM8">INDEX(Inputs!K$1:K$845,SMALL(IF(Inputs!$C$1:$C$845=$A$1,ROW(Inputs!$C$1:$C$845)),ROW()-1))</f>
        <v>#NUM!</v>
      </c>
      <c r="AN8" s="19" t="e">
        <f t="array" ref="AN8">INDEX(Inputs!L$1:L$845,SMALL(IF(Inputs!$C$1:$C$845=$A$1,ROW(Inputs!$C$1:$C$845)),ROW()-1))</f>
        <v>#NUM!</v>
      </c>
      <c r="AO8" s="19" t="e">
        <f t="array" ref="AO8">INDEX(Inputs!M$1:M$845,SMALL(IF(Inputs!$C$1:$C$845=$A$1,ROW(Inputs!$C$1:$C$845)),ROW()-1))</f>
        <v>#NUM!</v>
      </c>
      <c r="AP8" s="19" t="e">
        <f t="array" ref="AP8">INDEX(Inputs!N$1:N$845,SMALL(IF(Inputs!$C$1:$C$845=$A$1,ROW(Inputs!$C$1:$C$845)),ROW()-1))</f>
        <v>#NUM!</v>
      </c>
      <c r="AQ8" s="19" t="e">
        <f t="array" ref="AQ8">INDEX(Inputs!P$1:P$845,SMALL(IF(Inputs!$C$1:$C$845=$A$1,ROW(Inputs!$C$1:$C$845)),ROW()-1))</f>
        <v>#NUM!</v>
      </c>
      <c r="AR8" s="19" t="e">
        <f t="array" ref="AR8">INDEX(Inputs!Q$1:Q$845,SMALL(IF(Inputs!$C$1:$C$845=$A$1,ROW(Inputs!$C$1:$C$845)),ROW()-1))</f>
        <v>#NUM!</v>
      </c>
      <c r="AS8" s="19" t="e">
        <f t="array" ref="AS8">INDEX(Inputs!R$1:R$845,SMALL(IF(Inputs!$C$1:$C$845=$A$1,ROW(Inputs!$C$1:$C$845)),ROW()-1))</f>
        <v>#NUM!</v>
      </c>
      <c r="AT8" s="19" t="e">
        <f t="array" ref="AT8">INDEX(Inputs!S$1:S$845,SMALL(IF(Inputs!$C$1:$C$845=$A$1,ROW(Inputs!$C$1:$C$845)),ROW()-1))</f>
        <v>#NUM!</v>
      </c>
      <c r="AU8" s="19" t="e">
        <f t="array" ref="AU8">INDEX(Inputs!T$1:T$845,SMALL(IF(Inputs!$C$1:$C$845=$A$1,ROW(Inputs!$C$1:$C$845)),ROW()-1))</f>
        <v>#NUM!</v>
      </c>
      <c r="AV8" s="19" t="e">
        <f t="array" ref="AV8">INDEX(Inputs!U$1:U$845,SMALL(IF(Inputs!$C$1:$C$845=$A$1,ROW(Inputs!$C$1:$C$845)),ROW()-1))</f>
        <v>#NUM!</v>
      </c>
      <c r="AW8" s="19" t="e">
        <f t="array" ref="AW8">INDEX(Inputs!V$1:V$845,SMALL(IF(Inputs!$C$1:$C$845=$A$1,ROW(Inputs!$C$1:$C$845)),ROW()-1))</f>
        <v>#NUM!</v>
      </c>
    </row>
    <row r="9" spans="1:49" ht="15.75" customHeight="1">
      <c r="A9" s="2"/>
      <c r="B9" s="2" t="s">
        <v>320</v>
      </c>
      <c r="C9" s="2" t="s">
        <v>321</v>
      </c>
      <c r="D9" s="6" t="s">
        <v>21</v>
      </c>
      <c r="E9" s="10"/>
      <c r="F9" s="2" t="s">
        <v>320</v>
      </c>
      <c r="G9" s="2" t="s">
        <v>321</v>
      </c>
      <c r="H9" s="6" t="s">
        <v>21</v>
      </c>
      <c r="I9" s="10"/>
      <c r="J9" s="2" t="s">
        <v>320</v>
      </c>
      <c r="K9" s="2" t="s">
        <v>321</v>
      </c>
      <c r="L9" s="6" t="s">
        <v>21</v>
      </c>
      <c r="M9" s="10"/>
      <c r="N9" s="2" t="s">
        <v>320</v>
      </c>
      <c r="O9" s="2" t="s">
        <v>321</v>
      </c>
      <c r="P9" s="6" t="s">
        <v>21</v>
      </c>
      <c r="Q9" s="10"/>
      <c r="R9" s="2" t="s">
        <v>320</v>
      </c>
      <c r="S9" s="2" t="s">
        <v>321</v>
      </c>
      <c r="T9" s="6" t="s">
        <v>21</v>
      </c>
      <c r="U9" s="6"/>
      <c r="V9" s="2" t="s">
        <v>320</v>
      </c>
      <c r="W9" s="2" t="s">
        <v>321</v>
      </c>
      <c r="X9" s="6" t="s">
        <v>21</v>
      </c>
      <c r="Y9" s="6"/>
      <c r="Z9" s="2" t="s">
        <v>320</v>
      </c>
      <c r="AA9" s="2" t="s">
        <v>321</v>
      </c>
      <c r="AB9" s="6" t="s">
        <v>21</v>
      </c>
      <c r="AC9" s="6"/>
      <c r="AD9" s="2" t="s">
        <v>320</v>
      </c>
      <c r="AE9" s="2" t="s">
        <v>321</v>
      </c>
      <c r="AF9" s="6" t="s">
        <v>21</v>
      </c>
      <c r="AG9" s="6"/>
      <c r="AH9" s="19">
        <v>8</v>
      </c>
      <c r="AI9" s="25" t="e">
        <f t="array" ref="AI9">INDEX(Inputs!F$1:F$845,SMALL(IF(Inputs!$C$1:$C$845=$A$1,ROW(Inputs!$C$1:$C$845)),ROW()-1))</f>
        <v>#NUM!</v>
      </c>
      <c r="AJ9" s="25" t="e">
        <f t="array" ref="AJ9">INDEX(Inputs!H$1:H$845,SMALL(IF(Inputs!$C$1:$C$845=$A$1,ROW(Inputs!$C$1:$C$845)),ROW()-1))</f>
        <v>#NUM!</v>
      </c>
      <c r="AK9" s="19" t="e">
        <f t="array" ref="AK9">INDEX(Inputs!I$1:I$845,SMALL(IF(Inputs!$C$1:$C$845=$A$1,ROW(Inputs!$C$1:$C$845)),ROW()-1))</f>
        <v>#NUM!</v>
      </c>
      <c r="AL9" s="19" t="e">
        <f t="array" ref="AL9">INDEX(Inputs!J$1:J$845,SMALL(IF(Inputs!$C$1:$C$845=$A$1,ROW(Inputs!$C$1:$C$845)),ROW()-1))</f>
        <v>#NUM!</v>
      </c>
      <c r="AM9" s="19" t="e">
        <f t="array" ref="AM9">INDEX(Inputs!K$1:K$845,SMALL(IF(Inputs!$C$1:$C$845=$A$1,ROW(Inputs!$C$1:$C$845)),ROW()-1))</f>
        <v>#NUM!</v>
      </c>
      <c r="AN9" s="19" t="e">
        <f t="array" ref="AN9">INDEX(Inputs!L$1:L$845,SMALL(IF(Inputs!$C$1:$C$845=$A$1,ROW(Inputs!$C$1:$C$845)),ROW()-1))</f>
        <v>#NUM!</v>
      </c>
      <c r="AO9" s="19" t="e">
        <f t="array" ref="AO9">INDEX(Inputs!M$1:M$845,SMALL(IF(Inputs!$C$1:$C$845=$A$1,ROW(Inputs!$C$1:$C$845)),ROW()-1))</f>
        <v>#NUM!</v>
      </c>
      <c r="AP9" s="19" t="e">
        <f t="array" ref="AP9">INDEX(Inputs!N$1:N$845,SMALL(IF(Inputs!$C$1:$C$845=$A$1,ROW(Inputs!$C$1:$C$845)),ROW()-1))</f>
        <v>#NUM!</v>
      </c>
      <c r="AQ9" s="19" t="e">
        <f t="array" ref="AQ9">INDEX(Inputs!P$1:P$845,SMALL(IF(Inputs!$C$1:$C$845=$A$1,ROW(Inputs!$C$1:$C$845)),ROW()-1))</f>
        <v>#NUM!</v>
      </c>
      <c r="AR9" s="19" t="e">
        <f t="array" ref="AR9">INDEX(Inputs!Q$1:Q$845,SMALL(IF(Inputs!$C$1:$C$845=$A$1,ROW(Inputs!$C$1:$C$845)),ROW()-1))</f>
        <v>#NUM!</v>
      </c>
      <c r="AS9" s="19" t="e">
        <f t="array" ref="AS9">INDEX(Inputs!R$1:R$845,SMALL(IF(Inputs!$C$1:$C$845=$A$1,ROW(Inputs!$C$1:$C$845)),ROW()-1))</f>
        <v>#NUM!</v>
      </c>
      <c r="AT9" s="19" t="e">
        <f t="array" ref="AT9">INDEX(Inputs!S$1:S$845,SMALL(IF(Inputs!$C$1:$C$845=$A$1,ROW(Inputs!$C$1:$C$845)),ROW()-1))</f>
        <v>#NUM!</v>
      </c>
      <c r="AU9" s="19" t="e">
        <f t="array" ref="AU9">INDEX(Inputs!T$1:T$845,SMALL(IF(Inputs!$C$1:$C$845=$A$1,ROW(Inputs!$C$1:$C$845)),ROW()-1))</f>
        <v>#NUM!</v>
      </c>
      <c r="AV9" s="19" t="e">
        <f t="array" ref="AV9">INDEX(Inputs!U$1:U$845,SMALL(IF(Inputs!$C$1:$C$845=$A$1,ROW(Inputs!$C$1:$C$845)),ROW()-1))</f>
        <v>#NUM!</v>
      </c>
      <c r="AW9" s="19" t="e">
        <f t="array" ref="AW9">INDEX(Inputs!V$1:V$845,SMALL(IF(Inputs!$C$1:$C$845=$A$1,ROW(Inputs!$C$1:$C$845)),ROW()-1))</f>
        <v>#NUM!</v>
      </c>
    </row>
    <row r="10" spans="1:49" ht="15.75" customHeight="1">
      <c r="A10" s="2"/>
      <c r="B10" s="57">
        <f t="array" ref="B10">INDEX($AN$2:$AN$9,MATCH(B$8,$AH$2:$AH$9,0))/1000</f>
        <v>0.54</v>
      </c>
      <c r="C10" s="2">
        <f t="array" ref="C10">INDEX($AP$2:$AP$9,MATCH(B$8,$AH$2:$AH$9,0))</f>
        <v>1351</v>
      </c>
      <c r="D10" s="58">
        <f t="array" ref="D10">INDEX($AO$2:$AO$9,MATCH(B$8,$AH$2:$AH$9,0))</f>
        <v>7</v>
      </c>
      <c r="E10" s="10"/>
      <c r="F10" s="57">
        <f t="array" ref="F10">INDEX($AN$2:$AN$9,MATCH(F$8,$AH$2:$AH$9,0))/1000</f>
        <v>0.54</v>
      </c>
      <c r="G10" s="2">
        <f t="array" ref="G10">INDEX($AP$2:$AP$9,MATCH(F$8,$AH$2:$AH$9,0))</f>
        <v>1351</v>
      </c>
      <c r="H10" s="58">
        <f t="array" ref="H10">INDEX($AO$2:$AO$9,MATCH(F$8,$AH$2:$AH$9,0))</f>
        <v>7</v>
      </c>
      <c r="I10" s="10"/>
      <c r="J10" s="57">
        <f t="array" ref="J10">INDEX($AN$2:$AN$9,MATCH(J$8,$AH$2:$AH$9,0))/1000</f>
        <v>0.54</v>
      </c>
      <c r="K10" s="2">
        <f t="array" ref="K10">INDEX($AP$2:$AP$9,MATCH(J$8,$AH$2:$AH$9,0))</f>
        <v>1351</v>
      </c>
      <c r="L10" s="58">
        <f t="array" ref="L10">INDEX($AO$2:$AO$9,MATCH(J$8,$AH$2:$AH$9,0))</f>
        <v>7</v>
      </c>
      <c r="M10" s="10"/>
      <c r="N10" s="57">
        <f t="array" ref="N10">INDEX($AN$2:$AN$9,MATCH(N$8,$AH$2:$AH$9,0))/1000</f>
        <v>1.05</v>
      </c>
      <c r="O10" s="2">
        <f t="array" ref="O10">INDEX($AP$2:$AP$9,MATCH(N$8,$AH$2:$AH$9,0))</f>
        <v>2316</v>
      </c>
      <c r="P10" s="58">
        <f t="array" ref="P10">INDEX($AO$2:$AO$9,MATCH(N$8,$AH$2:$AH$9,0))</f>
        <v>9</v>
      </c>
      <c r="Q10" s="10"/>
      <c r="R10" s="57">
        <f t="array" ref="R10">INDEX($AN$2:$AN$9,MATCH(R$8,$AH$2:$AH$9,0))/1000</f>
        <v>1.05</v>
      </c>
      <c r="S10" s="2">
        <f t="array" ref="S10">INDEX($AP$2:$AP$9,MATCH(R$8,$AH$2:$AH$9,0))</f>
        <v>2316</v>
      </c>
      <c r="T10" s="58">
        <f t="array" ref="T10">INDEX($AO$2:$AO$9,MATCH(R$8,$AH$2:$AH$9,0))</f>
        <v>9</v>
      </c>
      <c r="U10" s="58"/>
      <c r="V10" s="57">
        <f t="array" ref="V10">INDEX($AN$2:$AN$9,MATCH(V$8,$AH$2:$AH$9,0))/1000</f>
        <v>1.05</v>
      </c>
      <c r="W10" s="2">
        <f t="array" ref="W10">INDEX($AP$2:$AP$9,MATCH(V$8,$AH$2:$AH$9,0))</f>
        <v>2316</v>
      </c>
      <c r="X10" s="58">
        <f t="array" ref="X10">INDEX($AO$2:$AO$9,MATCH(V$8,$AH$2:$AH$9,0))</f>
        <v>9</v>
      </c>
      <c r="Y10" s="58"/>
      <c r="Z10" s="57" t="e">
        <f t="array" ref="Z10">INDEX($AN$2:$AN$9,MATCH(Z$8,$AH$2:$AH$9,0))/1000</f>
        <v>#NUM!</v>
      </c>
      <c r="AA10" s="2" t="e">
        <f t="array" ref="AA10">INDEX($AP$2:$AP$9,MATCH(Z$8,$AH$2:$AH$9,0))</f>
        <v>#NUM!</v>
      </c>
      <c r="AB10" s="58" t="e">
        <f t="array" ref="AB10">INDEX($AO$2:$AO$9,MATCH(Z$8,$AH$2:$AH$9,0))</f>
        <v>#NUM!</v>
      </c>
      <c r="AC10" s="58"/>
      <c r="AD10" s="57" t="e">
        <f t="array" ref="AD10">INDEX($AN$2:$AN$9,MATCH(AD$8,$AH$2:$AH$9,0))/1000</f>
        <v>#NUM!</v>
      </c>
      <c r="AE10" s="2" t="e">
        <f t="array" ref="AE10">INDEX($AP$2:$AP$9,MATCH(AD$8,$AH$2:$AH$9,0))</f>
        <v>#NUM!</v>
      </c>
      <c r="AF10" s="58" t="e">
        <f t="array" ref="AF10">INDEX($AO$2:$AO$9,MATCH(AD$8,$AH$2:$AH$9,0))</f>
        <v>#NUM!</v>
      </c>
      <c r="AG10" s="6"/>
      <c r="AH10" s="10"/>
      <c r="AI10" s="19"/>
      <c r="AJ10" s="19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</row>
    <row r="11" spans="1:49" ht="15.75" customHeight="1">
      <c r="A11" s="2"/>
      <c r="B11" s="57">
        <f t="shared" ref="B11:B159" si="0">IF(D10=0,,IF(D10&lt;INDEX($AV$2:$AV$9,MATCH(B$8,$AH$2:$AH$9,0)),B10+INDEX($AN$2:$AN$9,MATCH(B$8,$AH$2:$AH$9,0))/1000,B10+INDEX($AU$2:$AU$9,MATCH(B$8,$AH$2:$AH$9,0))/1000)+IF($A$2="Defense",2,0))</f>
        <v>1.08</v>
      </c>
      <c r="C11" s="2">
        <f t="shared" ref="C11:C159" si="1">IF(D10=0,,IF(D10&lt;INDEX($AV$2:$AV$9,MATCH(B$8,$AH$2:$AH$9,0)),C10+INDEX($AP$2:$AP$9,MATCH(B$8,$AH$2:$AH$9,0)),C10+INDEX($AW$2:$AW$9,MATCH(B$8,$AH$2:$AH$9,0))))</f>
        <v>2702</v>
      </c>
      <c r="D11" s="58">
        <f t="shared" ref="D11:D159" si="2">MIN(100,IF(D10=0,,IF(D10&lt;INDEX($AV$2:$AV$9,MATCH(B$8,$AH$2:$AH$9,0)),D10+INDEX($AO$2:$AO$9,MATCH(B$8,$AH$2:$AH$9,0)),D10-INDEX($AV$2:$AV$9,MATCH(B$8,$AH$2:$AH$9,0)))))</f>
        <v>14</v>
      </c>
      <c r="E11" s="10"/>
      <c r="F11" s="57">
        <f t="shared" ref="F11:F159" si="3">IF(H10=0,,IF(H10&lt;INDEX($AV$2:$AV$9,MATCH(F$8,$AH$2:$AH$9,0)),F10+INDEX($AN$2:$AN$9,MATCH(F$8,$AH$2:$AH$9,0))/1000,F10+INDEX($AU$2:$AU$9,MATCH(F$8,$AH$2:$AH$9,0))/1000)+IF($A$2="Defense",2,0))</f>
        <v>1.08</v>
      </c>
      <c r="G11" s="2">
        <f t="shared" ref="G11:G159" si="4">IF(H10=0,,IF(H10&lt;INDEX($AV$2:$AV$9,MATCH(F$8,$AH$2:$AH$9,0)),G10+INDEX($AP$2:$AP$9,MATCH(F$8,$AH$2:$AH$9,0)),G10+INDEX($AW$2:$AW$9,MATCH(F$8,$AH$2:$AH$9,0))))</f>
        <v>2702</v>
      </c>
      <c r="H11" s="58">
        <f t="shared" ref="H11:H159" si="5">MIN(100,IF(H10=0,,IF(H10&lt;INDEX($AV$2:$AV$9,MATCH(F$8,$AH$2:$AH$9,0)),H10+INDEX($AO$2:$AO$9,MATCH(F$8,$AH$2:$AH$9,0)),H10-INDEX($AV$2:$AV$9,MATCH(F$8,$AH$2:$AH$9,0)))))</f>
        <v>14</v>
      </c>
      <c r="I11" s="10"/>
      <c r="J11" s="57">
        <f t="shared" ref="J11:J159" si="6">IF(L10=0,,IF(L10&lt;INDEX($AV$2:$AV$9,MATCH(J$8,$AH$2:$AH$9,0)),J10+INDEX($AN$2:$AN$9,MATCH(J$8,$AH$2:$AH$9,0))/1000,J10+INDEX($AU$2:$AU$9,MATCH(J$8,$AH$2:$AH$9,0))/1000)+IF($A$2="Defense",2,0))</f>
        <v>1.08</v>
      </c>
      <c r="K11" s="2">
        <f t="shared" ref="K11:K159" si="7">IF(L10=0,,IF(L10&lt;INDEX($AV$2:$AV$9,MATCH(J$8,$AH$2:$AH$9,0)),K10+INDEX($AP$2:$AP$9,MATCH(J$8,$AH$2:$AH$9,0)),K10+INDEX($AW$2:$AW$9,MATCH(J$8,$AH$2:$AH$9,0))))</f>
        <v>2702</v>
      </c>
      <c r="L11" s="58">
        <f t="shared" ref="L11:L159" si="8">MIN(100,IF(L10=0,,IF(L10&lt;INDEX($AV$2:$AV$9,MATCH(J$8,$AH$2:$AH$9,0)),L10+INDEX($AO$2:$AO$9,MATCH(J$8,$AH$2:$AH$9,0)),L10-INDEX($AV$2:$AV$9,MATCH(J$8,$AH$2:$AH$9,0)))))</f>
        <v>14</v>
      </c>
      <c r="M11" s="10"/>
      <c r="N11" s="57">
        <f t="shared" ref="N11:N159" si="9">IF(P10=0,,IF(P10&lt;INDEX($AV$2:$AV$9,MATCH(N$8,$AH$2:$AH$9,0)),N10+INDEX($AN$2:$AN$9,MATCH(N$8,$AH$2:$AH$9,0))/1000,N10+INDEX($AU$2:$AU$9,MATCH(N$8,$AH$2:$AH$9,0))/1000)+IF($A$2="Defense",2,0))</f>
        <v>2.1</v>
      </c>
      <c r="O11" s="2">
        <f t="shared" ref="O11:O159" si="10">IF(P10=0,,IF(P10&lt;INDEX($AV$2:$AV$9,MATCH(N$8,$AH$2:$AH$9,0)),O10+INDEX($AP$2:$AP$9,MATCH(N$8,$AH$2:$AH$9,0)),O10+INDEX($AW$2:$AW$9,MATCH(N$8,$AH$2:$AH$9,0))))</f>
        <v>4632</v>
      </c>
      <c r="P11" s="58">
        <f t="shared" ref="P11:P159" si="11">MIN(100,IF(P10=0,,IF(P10&lt;INDEX($AV$2:$AV$9,MATCH(N$8,$AH$2:$AH$9,0)),P10+INDEX($AO$2:$AO$9,MATCH(N$8,$AH$2:$AH$9,0)),P10-INDEX($AV$2:$AV$9,MATCH(N$8,$AH$2:$AH$9,0)))))</f>
        <v>18</v>
      </c>
      <c r="Q11" s="10"/>
      <c r="R11" s="57">
        <f t="shared" ref="R11:R159" si="12">IF(T10=0,,IF(T10&lt;INDEX($AV$2:$AV$9,MATCH(R$8,$AH$2:$AH$9,0)),R10+INDEX($AN$2:$AN$9,MATCH(R$8,$AH$2:$AH$9,0))/1000,R10+INDEX($AU$2:$AU$9,MATCH(R$8,$AH$2:$AH$9,0))/1000)+IF($A$2="Defense",2,0))</f>
        <v>2.1</v>
      </c>
      <c r="S11" s="2">
        <f t="shared" ref="S11:S159" si="13">IF(T10=0,,IF(T10&lt;INDEX($AV$2:$AV$9,MATCH(R$8,$AH$2:$AH$9,0)),S10+INDEX($AP$2:$AP$9,MATCH(R$8,$AH$2:$AH$9,0)),S10+INDEX($AW$2:$AW$9,MATCH(R$8,$AH$2:$AH$9,0))))</f>
        <v>4632</v>
      </c>
      <c r="T11" s="58">
        <f t="shared" ref="T11:T159" si="14">MIN(100,IF(T10=0,,IF(T10&lt;INDEX($AV$2:$AV$9,MATCH(R$8,$AH$2:$AH$9,0)),T10+INDEX($AO$2:$AO$9,MATCH(R$8,$AH$2:$AH$9,0)),T10-INDEX($AV$2:$AV$9,MATCH(R$8,$AH$2:$AH$9,0)))))</f>
        <v>18</v>
      </c>
      <c r="U11" s="58"/>
      <c r="V11" s="57">
        <f t="shared" ref="V11:V159" si="15">IF(X10=0,,IF(X10&lt;INDEX($AV$2:$AV$9,MATCH(V$8,$AH$2:$AH$9,0)),V10+INDEX($AN$2:$AN$9,MATCH(V$8,$AH$2:$AH$9,0))/1000,V10+INDEX($AU$2:$AU$9,MATCH(V$8,$AH$2:$AH$9,0))/1000)+IF($A$2="Defense",2,0))</f>
        <v>2.1</v>
      </c>
      <c r="W11" s="2">
        <f t="shared" ref="W11:W159" si="16">IF(X10=0,,IF(X10&lt;INDEX($AV$2:$AV$9,MATCH(V$8,$AH$2:$AH$9,0)),W10+INDEX($AP$2:$AP$9,MATCH(V$8,$AH$2:$AH$9,0)),W10+INDEX($AW$2:$AW$9,MATCH(V$8,$AH$2:$AH$9,0))))</f>
        <v>4632</v>
      </c>
      <c r="X11" s="58">
        <f t="shared" ref="X11:X159" si="17">MIN(100,IF(X10=0,,IF(X10&lt;INDEX($AV$2:$AV$9,MATCH(V$8,$AH$2:$AH$9,0)),X10+INDEX($AO$2:$AO$9,MATCH(V$8,$AH$2:$AH$9,0)),X10-INDEX($AV$2:$AV$9,MATCH(V$8,$AH$2:$AH$9,0)))))</f>
        <v>18</v>
      </c>
      <c r="Y11" s="58"/>
      <c r="Z11" s="57" t="e">
        <f t="shared" ref="Z11:Z159" si="18">IF(AB10=0,,IF(AB10&lt;INDEX($AV$2:$AV$9,MATCH(Z$8,$AH$2:$AH$9,0)),Z10+INDEX($AN$2:$AN$9,MATCH(Z$8,$AH$2:$AH$9,0))/1000,Z10+INDEX($AU$2:$AU$9,MATCH(Z$8,$AH$2:$AH$9,0))/1000)+IF($A$2="Defense",2,0))</f>
        <v>#NUM!</v>
      </c>
      <c r="AA11" s="2" t="e">
        <f t="shared" ref="AA11:AA159" si="19">IF(AB10=0,,IF(AB10&lt;INDEX($AV$2:$AV$9,MATCH(Z$8,$AH$2:$AH$9,0)),AA10+INDEX($AP$2:$AP$9,MATCH(Z$8,$AH$2:$AH$9,0)),AA10+INDEX($AW$2:$AW$9,MATCH(Z$8,$AH$2:$AH$9,0))))</f>
        <v>#NUM!</v>
      </c>
      <c r="AB11" s="58" t="e">
        <f t="shared" ref="AB11:AB159" si="20">MIN(100,IF(AB10=0,,IF(AB10&lt;INDEX($AV$2:$AV$9,MATCH(Z$8,$AH$2:$AH$9,0)),AB10+INDEX($AO$2:$AO$9,MATCH(Z$8,$AH$2:$AH$9,0)),AB10-INDEX($AV$2:$AV$9,MATCH(Z$8,$AH$2:$AH$9,0)))))</f>
        <v>#NUM!</v>
      </c>
      <c r="AC11" s="58"/>
      <c r="AD11" s="57" t="e">
        <f t="shared" ref="AD11:AD159" si="21">IF(AF10=0,,IF(AF10&lt;INDEX($AV$2:$AV$9,MATCH(AD$8,$AH$2:$AH$9,0)),AD10+INDEX($AN$2:$AN$9,MATCH(AD$8,$AH$2:$AH$9,0))/1000,AD10+INDEX($AU$2:$AU$9,MATCH(AD$8,$AH$2:$AH$9,0))/1000)+IF($A$2="Defense",2,0))</f>
        <v>#NUM!</v>
      </c>
      <c r="AE11" s="2" t="e">
        <f t="shared" ref="AE11:AE159" si="22">IF(AF10=0,,IF(AF10&lt;INDEX($AV$2:$AV$9,MATCH(AD$8,$AH$2:$AH$9,0)),AE10+INDEX($AP$2:$AP$9,MATCH(AD$8,$AH$2:$AH$9,0)),AE10+INDEX($AW$2:$AW$9,MATCH(AD$8,$AH$2:$AH$9,0))))</f>
        <v>#NUM!</v>
      </c>
      <c r="AF11" s="58" t="e">
        <f t="shared" ref="AF11:AF159" si="23">MIN(100,IF(AF10=0,,IF(AF10&lt;INDEX($AV$2:$AV$9,MATCH(AD$8,$AH$2:$AH$9,0)),AF10+INDEX($AO$2:$AO$9,MATCH(AD$8,$AH$2:$AH$9,0)),AF10-INDEX($AV$2:$AV$9,MATCH(AD$8,$AH$2:$AH$9,0)))))</f>
        <v>#NUM!</v>
      </c>
      <c r="AG11" s="6"/>
      <c r="AH11" s="10"/>
      <c r="AI11" s="6"/>
      <c r="AJ11" s="6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</row>
    <row r="12" spans="1:49" ht="15.75" customHeight="1">
      <c r="A12" s="2"/>
      <c r="B12" s="57">
        <f t="shared" si="0"/>
        <v>1.62</v>
      </c>
      <c r="C12" s="2">
        <f t="shared" si="1"/>
        <v>4053</v>
      </c>
      <c r="D12" s="58">
        <f t="shared" si="2"/>
        <v>21</v>
      </c>
      <c r="E12" s="10"/>
      <c r="F12" s="57">
        <f t="shared" si="3"/>
        <v>1.62</v>
      </c>
      <c r="G12" s="2">
        <f t="shared" si="4"/>
        <v>4053</v>
      </c>
      <c r="H12" s="58">
        <f t="shared" si="5"/>
        <v>21</v>
      </c>
      <c r="I12" s="10"/>
      <c r="J12" s="57">
        <f t="shared" si="6"/>
        <v>1.62</v>
      </c>
      <c r="K12" s="2">
        <f t="shared" si="7"/>
        <v>4053</v>
      </c>
      <c r="L12" s="58">
        <f t="shared" si="8"/>
        <v>21</v>
      </c>
      <c r="M12" s="10"/>
      <c r="N12" s="57">
        <f t="shared" si="9"/>
        <v>3.1500000000000004</v>
      </c>
      <c r="O12" s="2">
        <f t="shared" si="10"/>
        <v>6948</v>
      </c>
      <c r="P12" s="58">
        <f t="shared" si="11"/>
        <v>27</v>
      </c>
      <c r="Q12" s="10"/>
      <c r="R12" s="57">
        <f t="shared" si="12"/>
        <v>3.1500000000000004</v>
      </c>
      <c r="S12" s="2">
        <f t="shared" si="13"/>
        <v>6948</v>
      </c>
      <c r="T12" s="58">
        <f t="shared" si="14"/>
        <v>27</v>
      </c>
      <c r="U12" s="58"/>
      <c r="V12" s="57">
        <f t="shared" si="15"/>
        <v>3.1500000000000004</v>
      </c>
      <c r="W12" s="2">
        <f t="shared" si="16"/>
        <v>6948</v>
      </c>
      <c r="X12" s="58">
        <f t="shared" si="17"/>
        <v>27</v>
      </c>
      <c r="Y12" s="58"/>
      <c r="Z12" s="57" t="e">
        <f t="shared" si="18"/>
        <v>#NUM!</v>
      </c>
      <c r="AA12" s="2" t="e">
        <f t="shared" si="19"/>
        <v>#NUM!</v>
      </c>
      <c r="AB12" s="58" t="e">
        <f t="shared" si="20"/>
        <v>#NUM!</v>
      </c>
      <c r="AC12" s="58"/>
      <c r="AD12" s="57" t="e">
        <f t="shared" si="21"/>
        <v>#NUM!</v>
      </c>
      <c r="AE12" s="2" t="e">
        <f t="shared" si="22"/>
        <v>#NUM!</v>
      </c>
      <c r="AF12" s="58" t="e">
        <f t="shared" si="23"/>
        <v>#NUM!</v>
      </c>
      <c r="AG12" s="58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</row>
    <row r="13" spans="1:49" ht="15.75" customHeight="1">
      <c r="A13" s="2"/>
      <c r="B13" s="57">
        <f t="shared" si="0"/>
        <v>2.16</v>
      </c>
      <c r="C13" s="2">
        <f t="shared" si="1"/>
        <v>5404</v>
      </c>
      <c r="D13" s="58">
        <f t="shared" si="2"/>
        <v>28</v>
      </c>
      <c r="E13" s="10"/>
      <c r="F13" s="57">
        <f t="shared" si="3"/>
        <v>2.16</v>
      </c>
      <c r="G13" s="2">
        <f t="shared" si="4"/>
        <v>5404</v>
      </c>
      <c r="H13" s="58">
        <f t="shared" si="5"/>
        <v>28</v>
      </c>
      <c r="I13" s="10"/>
      <c r="J13" s="57">
        <f t="shared" si="6"/>
        <v>2.16</v>
      </c>
      <c r="K13" s="2">
        <f t="shared" si="7"/>
        <v>5404</v>
      </c>
      <c r="L13" s="58">
        <f t="shared" si="8"/>
        <v>28</v>
      </c>
      <c r="M13" s="10"/>
      <c r="N13" s="57">
        <f t="shared" si="9"/>
        <v>4.2</v>
      </c>
      <c r="O13" s="2">
        <f t="shared" si="10"/>
        <v>9264</v>
      </c>
      <c r="P13" s="58">
        <f t="shared" si="11"/>
        <v>36</v>
      </c>
      <c r="Q13" s="10"/>
      <c r="R13" s="57">
        <f t="shared" si="12"/>
        <v>4.2</v>
      </c>
      <c r="S13" s="2">
        <f t="shared" si="13"/>
        <v>9264</v>
      </c>
      <c r="T13" s="58">
        <f t="shared" si="14"/>
        <v>36</v>
      </c>
      <c r="U13" s="58"/>
      <c r="V13" s="57">
        <f t="shared" si="15"/>
        <v>4.2</v>
      </c>
      <c r="W13" s="2">
        <f t="shared" si="16"/>
        <v>9264</v>
      </c>
      <c r="X13" s="58">
        <f t="shared" si="17"/>
        <v>36</v>
      </c>
      <c r="Y13" s="58"/>
      <c r="Z13" s="57" t="e">
        <f t="shared" si="18"/>
        <v>#NUM!</v>
      </c>
      <c r="AA13" s="2" t="e">
        <f t="shared" si="19"/>
        <v>#NUM!</v>
      </c>
      <c r="AB13" s="58" t="e">
        <f t="shared" si="20"/>
        <v>#NUM!</v>
      </c>
      <c r="AC13" s="58"/>
      <c r="AD13" s="57" t="e">
        <f t="shared" si="21"/>
        <v>#NUM!</v>
      </c>
      <c r="AE13" s="2" t="e">
        <f t="shared" si="22"/>
        <v>#NUM!</v>
      </c>
      <c r="AF13" s="58" t="e">
        <f t="shared" si="23"/>
        <v>#NUM!</v>
      </c>
      <c r="AG13" s="58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</row>
    <row r="14" spans="1:49" ht="15.75" customHeight="1">
      <c r="A14" s="2"/>
      <c r="B14" s="57">
        <f t="shared" si="0"/>
        <v>2.7</v>
      </c>
      <c r="C14" s="2">
        <f t="shared" si="1"/>
        <v>6755</v>
      </c>
      <c r="D14" s="58">
        <f t="shared" si="2"/>
        <v>35</v>
      </c>
      <c r="E14" s="10"/>
      <c r="F14" s="57">
        <f t="shared" si="3"/>
        <v>2.7</v>
      </c>
      <c r="G14" s="2">
        <f t="shared" si="4"/>
        <v>6755</v>
      </c>
      <c r="H14" s="58">
        <f t="shared" si="5"/>
        <v>35</v>
      </c>
      <c r="I14" s="10"/>
      <c r="J14" s="57">
        <f t="shared" si="6"/>
        <v>2.7</v>
      </c>
      <c r="K14" s="2">
        <f t="shared" si="7"/>
        <v>6755</v>
      </c>
      <c r="L14" s="58">
        <f t="shared" si="8"/>
        <v>35</v>
      </c>
      <c r="M14" s="10"/>
      <c r="N14" s="57">
        <f t="shared" si="9"/>
        <v>8.4</v>
      </c>
      <c r="O14" s="2">
        <f t="shared" si="10"/>
        <v>22864.46875</v>
      </c>
      <c r="P14" s="58">
        <f t="shared" si="11"/>
        <v>3</v>
      </c>
      <c r="Q14" s="10"/>
      <c r="R14" s="57">
        <f t="shared" si="12"/>
        <v>5.25</v>
      </c>
      <c r="S14" s="2">
        <f t="shared" si="13"/>
        <v>11580</v>
      </c>
      <c r="T14" s="58">
        <f t="shared" si="14"/>
        <v>45</v>
      </c>
      <c r="U14" s="58"/>
      <c r="V14" s="57">
        <f t="shared" si="15"/>
        <v>5.25</v>
      </c>
      <c r="W14" s="2">
        <f t="shared" si="16"/>
        <v>11580</v>
      </c>
      <c r="X14" s="58">
        <f t="shared" si="17"/>
        <v>45</v>
      </c>
      <c r="Y14" s="58"/>
      <c r="Z14" s="57" t="e">
        <f t="shared" si="18"/>
        <v>#NUM!</v>
      </c>
      <c r="AA14" s="2" t="e">
        <f t="shared" si="19"/>
        <v>#NUM!</v>
      </c>
      <c r="AB14" s="58" t="e">
        <f t="shared" si="20"/>
        <v>#NUM!</v>
      </c>
      <c r="AC14" s="58"/>
      <c r="AD14" s="57" t="e">
        <f t="shared" si="21"/>
        <v>#NUM!</v>
      </c>
      <c r="AE14" s="2" t="e">
        <f t="shared" si="22"/>
        <v>#NUM!</v>
      </c>
      <c r="AF14" s="58" t="e">
        <f t="shared" si="23"/>
        <v>#NUM!</v>
      </c>
      <c r="AG14" s="58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</row>
    <row r="15" spans="1:49" ht="15.75" customHeight="1">
      <c r="A15" s="2"/>
      <c r="B15" s="57">
        <f t="shared" si="0"/>
        <v>6.9</v>
      </c>
      <c r="C15" s="2">
        <f t="shared" si="1"/>
        <v>20355.46875</v>
      </c>
      <c r="D15" s="58">
        <f t="shared" si="2"/>
        <v>2</v>
      </c>
      <c r="E15" s="10"/>
      <c r="F15" s="57">
        <f t="shared" si="3"/>
        <v>3.24</v>
      </c>
      <c r="G15" s="2">
        <f t="shared" si="4"/>
        <v>8106</v>
      </c>
      <c r="H15" s="58">
        <f t="shared" si="5"/>
        <v>42</v>
      </c>
      <c r="I15" s="10"/>
      <c r="J15" s="57">
        <f t="shared" si="6"/>
        <v>3.24</v>
      </c>
      <c r="K15" s="2">
        <f t="shared" si="7"/>
        <v>8106</v>
      </c>
      <c r="L15" s="58">
        <f t="shared" si="8"/>
        <v>42</v>
      </c>
      <c r="M15" s="10"/>
      <c r="N15" s="57">
        <f t="shared" si="9"/>
        <v>9.4500000000000011</v>
      </c>
      <c r="O15" s="2">
        <f t="shared" si="10"/>
        <v>25180.46875</v>
      </c>
      <c r="P15" s="58">
        <f t="shared" si="11"/>
        <v>12</v>
      </c>
      <c r="Q15" s="10"/>
      <c r="R15" s="57">
        <f t="shared" si="12"/>
        <v>6.3</v>
      </c>
      <c r="S15" s="2">
        <f t="shared" si="13"/>
        <v>13896</v>
      </c>
      <c r="T15" s="58">
        <f t="shared" si="14"/>
        <v>54</v>
      </c>
      <c r="U15" s="58"/>
      <c r="V15" s="57">
        <f t="shared" si="15"/>
        <v>6.3</v>
      </c>
      <c r="W15" s="2">
        <f t="shared" si="16"/>
        <v>13896</v>
      </c>
      <c r="X15" s="58">
        <f t="shared" si="17"/>
        <v>54</v>
      </c>
      <c r="Y15" s="58"/>
      <c r="Z15" s="57" t="e">
        <f t="shared" si="18"/>
        <v>#NUM!</v>
      </c>
      <c r="AA15" s="2" t="e">
        <f t="shared" si="19"/>
        <v>#NUM!</v>
      </c>
      <c r="AB15" s="58" t="e">
        <f t="shared" si="20"/>
        <v>#NUM!</v>
      </c>
      <c r="AC15" s="58"/>
      <c r="AD15" s="57" t="e">
        <f t="shared" si="21"/>
        <v>#NUM!</v>
      </c>
      <c r="AE15" s="2" t="e">
        <f t="shared" si="22"/>
        <v>#NUM!</v>
      </c>
      <c r="AF15" s="58" t="e">
        <f t="shared" si="23"/>
        <v>#NUM!</v>
      </c>
      <c r="AG15" s="58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</row>
    <row r="16" spans="1:49" ht="15.75" customHeight="1">
      <c r="A16" s="2"/>
      <c r="B16" s="57">
        <f t="shared" si="0"/>
        <v>7.44</v>
      </c>
      <c r="C16" s="2">
        <f t="shared" si="1"/>
        <v>21706.46875</v>
      </c>
      <c r="D16" s="58">
        <f t="shared" si="2"/>
        <v>9</v>
      </c>
      <c r="E16" s="10"/>
      <c r="F16" s="57">
        <f t="shared" si="3"/>
        <v>3.7800000000000002</v>
      </c>
      <c r="G16" s="2">
        <f t="shared" si="4"/>
        <v>9457</v>
      </c>
      <c r="H16" s="58">
        <f t="shared" si="5"/>
        <v>49</v>
      </c>
      <c r="I16" s="10"/>
      <c r="J16" s="57">
        <f t="shared" si="6"/>
        <v>3.7800000000000002</v>
      </c>
      <c r="K16" s="2">
        <f t="shared" si="7"/>
        <v>9457</v>
      </c>
      <c r="L16" s="58">
        <f t="shared" si="8"/>
        <v>49</v>
      </c>
      <c r="M16" s="10"/>
      <c r="N16" s="57">
        <f t="shared" si="9"/>
        <v>10.500000000000002</v>
      </c>
      <c r="O16" s="2">
        <f t="shared" si="10"/>
        <v>27496.46875</v>
      </c>
      <c r="P16" s="58">
        <f t="shared" si="11"/>
        <v>21</v>
      </c>
      <c r="Q16" s="10"/>
      <c r="R16" s="57">
        <f t="shared" si="12"/>
        <v>9.1</v>
      </c>
      <c r="S16" s="2">
        <f t="shared" si="13"/>
        <v>24776.375</v>
      </c>
      <c r="T16" s="58">
        <f t="shared" si="14"/>
        <v>4</v>
      </c>
      <c r="U16" s="58"/>
      <c r="V16" s="57">
        <f t="shared" si="15"/>
        <v>7.35</v>
      </c>
      <c r="W16" s="2">
        <f t="shared" si="16"/>
        <v>16212</v>
      </c>
      <c r="X16" s="58">
        <f t="shared" si="17"/>
        <v>63</v>
      </c>
      <c r="Y16" s="58"/>
      <c r="Z16" s="57" t="e">
        <f t="shared" si="18"/>
        <v>#NUM!</v>
      </c>
      <c r="AA16" s="2" t="e">
        <f t="shared" si="19"/>
        <v>#NUM!</v>
      </c>
      <c r="AB16" s="58" t="e">
        <f t="shared" si="20"/>
        <v>#NUM!</v>
      </c>
      <c r="AC16" s="58"/>
      <c r="AD16" s="57" t="e">
        <f t="shared" si="21"/>
        <v>#NUM!</v>
      </c>
      <c r="AE16" s="2" t="e">
        <f t="shared" si="22"/>
        <v>#NUM!</v>
      </c>
      <c r="AF16" s="58" t="e">
        <f t="shared" si="23"/>
        <v>#NUM!</v>
      </c>
      <c r="AG16" s="58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</row>
    <row r="17" spans="1:49" ht="15.75" customHeight="1">
      <c r="A17" s="2"/>
      <c r="B17" s="57">
        <f t="shared" si="0"/>
        <v>7.98</v>
      </c>
      <c r="C17" s="2">
        <f t="shared" si="1"/>
        <v>23057.46875</v>
      </c>
      <c r="D17" s="58">
        <f t="shared" si="2"/>
        <v>16</v>
      </c>
      <c r="E17" s="10"/>
      <c r="F17" s="57">
        <f t="shared" si="3"/>
        <v>4.32</v>
      </c>
      <c r="G17" s="2">
        <f t="shared" si="4"/>
        <v>10808</v>
      </c>
      <c r="H17" s="58">
        <f t="shared" si="5"/>
        <v>56</v>
      </c>
      <c r="I17" s="10"/>
      <c r="J17" s="57">
        <f t="shared" si="6"/>
        <v>4.32</v>
      </c>
      <c r="K17" s="2">
        <f t="shared" si="7"/>
        <v>10808</v>
      </c>
      <c r="L17" s="58">
        <f t="shared" si="8"/>
        <v>56</v>
      </c>
      <c r="M17" s="10"/>
      <c r="N17" s="57">
        <f t="shared" si="9"/>
        <v>11.550000000000002</v>
      </c>
      <c r="O17" s="2">
        <f t="shared" si="10"/>
        <v>29812.46875</v>
      </c>
      <c r="P17" s="58">
        <f t="shared" si="11"/>
        <v>30</v>
      </c>
      <c r="Q17" s="10"/>
      <c r="R17" s="57">
        <f t="shared" si="12"/>
        <v>10.15</v>
      </c>
      <c r="S17" s="2">
        <f t="shared" si="13"/>
        <v>27092.375</v>
      </c>
      <c r="T17" s="58">
        <f t="shared" si="14"/>
        <v>13</v>
      </c>
      <c r="U17" s="58"/>
      <c r="V17" s="57">
        <f t="shared" si="15"/>
        <v>8.4</v>
      </c>
      <c r="W17" s="2">
        <f t="shared" si="16"/>
        <v>18528</v>
      </c>
      <c r="X17" s="58">
        <f t="shared" si="17"/>
        <v>72</v>
      </c>
      <c r="Y17" s="58"/>
      <c r="Z17" s="57" t="e">
        <f t="shared" si="18"/>
        <v>#NUM!</v>
      </c>
      <c r="AA17" s="2" t="e">
        <f t="shared" si="19"/>
        <v>#NUM!</v>
      </c>
      <c r="AB17" s="58" t="e">
        <f t="shared" si="20"/>
        <v>#NUM!</v>
      </c>
      <c r="AC17" s="58"/>
      <c r="AD17" s="57" t="e">
        <f t="shared" si="21"/>
        <v>#NUM!</v>
      </c>
      <c r="AE17" s="2" t="e">
        <f t="shared" si="22"/>
        <v>#NUM!</v>
      </c>
      <c r="AF17" s="58" t="e">
        <f t="shared" si="23"/>
        <v>#NUM!</v>
      </c>
      <c r="AG17" s="58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</row>
    <row r="18" spans="1:49" ht="15.75" customHeight="1">
      <c r="A18" s="2"/>
      <c r="B18" s="57">
        <f t="shared" si="0"/>
        <v>8.52</v>
      </c>
      <c r="C18" s="2">
        <f t="shared" si="1"/>
        <v>24408.46875</v>
      </c>
      <c r="D18" s="58">
        <f t="shared" si="2"/>
        <v>23</v>
      </c>
      <c r="E18" s="10"/>
      <c r="F18" s="57">
        <f t="shared" si="3"/>
        <v>7.12</v>
      </c>
      <c r="G18" s="2">
        <f t="shared" si="4"/>
        <v>21688.375</v>
      </c>
      <c r="H18" s="58">
        <f t="shared" si="5"/>
        <v>6</v>
      </c>
      <c r="I18" s="10"/>
      <c r="J18" s="57">
        <f t="shared" si="6"/>
        <v>4.8600000000000003</v>
      </c>
      <c r="K18" s="2">
        <f t="shared" si="7"/>
        <v>12159</v>
      </c>
      <c r="L18" s="58">
        <f t="shared" si="8"/>
        <v>63</v>
      </c>
      <c r="M18" s="10"/>
      <c r="N18" s="57">
        <f t="shared" si="9"/>
        <v>12.600000000000003</v>
      </c>
      <c r="O18" s="2">
        <f t="shared" si="10"/>
        <v>32128.46875</v>
      </c>
      <c r="P18" s="58">
        <f t="shared" si="11"/>
        <v>39</v>
      </c>
      <c r="Q18" s="10"/>
      <c r="R18" s="57">
        <f t="shared" si="12"/>
        <v>11.200000000000001</v>
      </c>
      <c r="S18" s="2">
        <f t="shared" si="13"/>
        <v>29408.375</v>
      </c>
      <c r="T18" s="58">
        <f t="shared" si="14"/>
        <v>22</v>
      </c>
      <c r="U18" s="58"/>
      <c r="V18" s="57">
        <f t="shared" si="15"/>
        <v>9.4500000000000011</v>
      </c>
      <c r="W18" s="2">
        <f t="shared" si="16"/>
        <v>20844</v>
      </c>
      <c r="X18" s="58">
        <f t="shared" si="17"/>
        <v>81</v>
      </c>
      <c r="Y18" s="58"/>
      <c r="Z18" s="57" t="e">
        <f t="shared" si="18"/>
        <v>#NUM!</v>
      </c>
      <c r="AA18" s="2" t="e">
        <f t="shared" si="19"/>
        <v>#NUM!</v>
      </c>
      <c r="AB18" s="58" t="e">
        <f t="shared" si="20"/>
        <v>#NUM!</v>
      </c>
      <c r="AC18" s="58"/>
      <c r="AD18" s="57" t="e">
        <f t="shared" si="21"/>
        <v>#NUM!</v>
      </c>
      <c r="AE18" s="2" t="e">
        <f t="shared" si="22"/>
        <v>#NUM!</v>
      </c>
      <c r="AF18" s="58" t="e">
        <f t="shared" si="23"/>
        <v>#NUM!</v>
      </c>
      <c r="AG18" s="58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</row>
    <row r="19" spans="1:49" ht="15.75" customHeight="1">
      <c r="A19" s="2"/>
      <c r="B19" s="57">
        <f t="shared" si="0"/>
        <v>9.0599999999999987</v>
      </c>
      <c r="C19" s="2">
        <f t="shared" si="1"/>
        <v>25759.46875</v>
      </c>
      <c r="D19" s="58">
        <f t="shared" si="2"/>
        <v>30</v>
      </c>
      <c r="E19" s="10"/>
      <c r="F19" s="57">
        <f t="shared" si="3"/>
        <v>7.66</v>
      </c>
      <c r="G19" s="2">
        <f t="shared" si="4"/>
        <v>23039.375</v>
      </c>
      <c r="H19" s="58">
        <f t="shared" si="5"/>
        <v>13</v>
      </c>
      <c r="I19" s="10"/>
      <c r="J19" s="57">
        <f t="shared" si="6"/>
        <v>5.4</v>
      </c>
      <c r="K19" s="2">
        <f t="shared" si="7"/>
        <v>13510</v>
      </c>
      <c r="L19" s="58">
        <f t="shared" si="8"/>
        <v>70</v>
      </c>
      <c r="M19" s="10"/>
      <c r="N19" s="57">
        <f t="shared" si="9"/>
        <v>16.800000000000004</v>
      </c>
      <c r="O19" s="2">
        <f t="shared" si="10"/>
        <v>45728.9375</v>
      </c>
      <c r="P19" s="58">
        <f t="shared" si="11"/>
        <v>6</v>
      </c>
      <c r="Q19" s="10"/>
      <c r="R19" s="57">
        <f t="shared" si="12"/>
        <v>12.250000000000002</v>
      </c>
      <c r="S19" s="2">
        <f t="shared" si="13"/>
        <v>31724.375</v>
      </c>
      <c r="T19" s="58">
        <f t="shared" si="14"/>
        <v>31</v>
      </c>
      <c r="U19" s="58"/>
      <c r="V19" s="57">
        <f t="shared" si="15"/>
        <v>10.500000000000002</v>
      </c>
      <c r="W19" s="2">
        <f t="shared" si="16"/>
        <v>23160</v>
      </c>
      <c r="X19" s="58">
        <f t="shared" si="17"/>
        <v>90</v>
      </c>
      <c r="Y19" s="58"/>
      <c r="Z19" s="57" t="e">
        <f t="shared" si="18"/>
        <v>#NUM!</v>
      </c>
      <c r="AA19" s="2" t="e">
        <f t="shared" si="19"/>
        <v>#NUM!</v>
      </c>
      <c r="AB19" s="58" t="e">
        <f t="shared" si="20"/>
        <v>#NUM!</v>
      </c>
      <c r="AC19" s="58"/>
      <c r="AD19" s="57" t="e">
        <f t="shared" si="21"/>
        <v>#NUM!</v>
      </c>
      <c r="AE19" s="2" t="e">
        <f t="shared" si="22"/>
        <v>#NUM!</v>
      </c>
      <c r="AF19" s="58" t="e">
        <f t="shared" si="23"/>
        <v>#NUM!</v>
      </c>
      <c r="AG19" s="58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</row>
    <row r="20" spans="1:49" ht="15.75" customHeight="1">
      <c r="A20" s="2"/>
      <c r="B20" s="57">
        <f t="shared" si="0"/>
        <v>9.5999999999999979</v>
      </c>
      <c r="C20" s="2">
        <f t="shared" si="1"/>
        <v>27110.46875</v>
      </c>
      <c r="D20" s="58">
        <f t="shared" si="2"/>
        <v>37</v>
      </c>
      <c r="E20" s="10"/>
      <c r="F20" s="57">
        <f t="shared" si="3"/>
        <v>8.1999999999999993</v>
      </c>
      <c r="G20" s="2">
        <f t="shared" si="4"/>
        <v>24390.375</v>
      </c>
      <c r="H20" s="58">
        <f t="shared" si="5"/>
        <v>20</v>
      </c>
      <c r="I20" s="10"/>
      <c r="J20" s="57">
        <f t="shared" si="6"/>
        <v>5.94</v>
      </c>
      <c r="K20" s="2">
        <f t="shared" si="7"/>
        <v>14861</v>
      </c>
      <c r="L20" s="58">
        <f t="shared" si="8"/>
        <v>77</v>
      </c>
      <c r="M20" s="10"/>
      <c r="N20" s="57">
        <f t="shared" si="9"/>
        <v>17.850000000000005</v>
      </c>
      <c r="O20" s="2">
        <f t="shared" si="10"/>
        <v>48044.9375</v>
      </c>
      <c r="P20" s="58">
        <f t="shared" si="11"/>
        <v>15</v>
      </c>
      <c r="Q20" s="10"/>
      <c r="R20" s="57">
        <f t="shared" si="12"/>
        <v>13.300000000000002</v>
      </c>
      <c r="S20" s="2">
        <f t="shared" si="13"/>
        <v>34040.375</v>
      </c>
      <c r="T20" s="58">
        <f t="shared" si="14"/>
        <v>40</v>
      </c>
      <c r="U20" s="58"/>
      <c r="V20" s="57">
        <f t="shared" si="15"/>
        <v>11.550000000000002</v>
      </c>
      <c r="W20" s="2">
        <f t="shared" si="16"/>
        <v>25476</v>
      </c>
      <c r="X20" s="58">
        <f t="shared" si="17"/>
        <v>99</v>
      </c>
      <c r="Y20" s="58"/>
      <c r="Z20" s="57" t="e">
        <f t="shared" si="18"/>
        <v>#NUM!</v>
      </c>
      <c r="AA20" s="2" t="e">
        <f t="shared" si="19"/>
        <v>#NUM!</v>
      </c>
      <c r="AB20" s="58" t="e">
        <f t="shared" si="20"/>
        <v>#NUM!</v>
      </c>
      <c r="AC20" s="58"/>
      <c r="AD20" s="57" t="e">
        <f t="shared" si="21"/>
        <v>#NUM!</v>
      </c>
      <c r="AE20" s="2" t="e">
        <f t="shared" si="22"/>
        <v>#NUM!</v>
      </c>
      <c r="AF20" s="58" t="e">
        <f t="shared" si="23"/>
        <v>#NUM!</v>
      </c>
      <c r="AG20" s="58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</row>
    <row r="21" spans="1:49" ht="15.75" customHeight="1">
      <c r="A21" s="2"/>
      <c r="B21" s="57">
        <f t="shared" si="0"/>
        <v>13.799999999999997</v>
      </c>
      <c r="C21" s="2">
        <f t="shared" si="1"/>
        <v>40710.9375</v>
      </c>
      <c r="D21" s="58">
        <f t="shared" si="2"/>
        <v>4</v>
      </c>
      <c r="E21" s="10"/>
      <c r="F21" s="57">
        <f t="shared" si="3"/>
        <v>8.7399999999999984</v>
      </c>
      <c r="G21" s="2">
        <f t="shared" si="4"/>
        <v>25741.375</v>
      </c>
      <c r="H21" s="58">
        <f t="shared" si="5"/>
        <v>27</v>
      </c>
      <c r="I21" s="10"/>
      <c r="J21" s="57">
        <f t="shared" si="6"/>
        <v>6.48</v>
      </c>
      <c r="K21" s="2">
        <f t="shared" si="7"/>
        <v>16212</v>
      </c>
      <c r="L21" s="58">
        <f t="shared" si="8"/>
        <v>84</v>
      </c>
      <c r="M21" s="10"/>
      <c r="N21" s="57">
        <f t="shared" si="9"/>
        <v>18.900000000000006</v>
      </c>
      <c r="O21" s="2">
        <f t="shared" si="10"/>
        <v>50360.9375</v>
      </c>
      <c r="P21" s="58">
        <f t="shared" si="11"/>
        <v>24</v>
      </c>
      <c r="Q21" s="10"/>
      <c r="R21" s="57">
        <f t="shared" si="12"/>
        <v>14.350000000000003</v>
      </c>
      <c r="S21" s="2">
        <f t="shared" si="13"/>
        <v>36356.375</v>
      </c>
      <c r="T21" s="58">
        <f t="shared" si="14"/>
        <v>49</v>
      </c>
      <c r="U21" s="58"/>
      <c r="V21" s="57">
        <f t="shared" si="15"/>
        <v>12.600000000000003</v>
      </c>
      <c r="W21" s="2">
        <f t="shared" si="16"/>
        <v>27792</v>
      </c>
      <c r="X21" s="58">
        <f t="shared" si="17"/>
        <v>100</v>
      </c>
      <c r="Y21" s="58"/>
      <c r="Z21" s="57" t="e">
        <f t="shared" si="18"/>
        <v>#NUM!</v>
      </c>
      <c r="AA21" s="2" t="e">
        <f t="shared" si="19"/>
        <v>#NUM!</v>
      </c>
      <c r="AB21" s="58" t="e">
        <f t="shared" si="20"/>
        <v>#NUM!</v>
      </c>
      <c r="AC21" s="58"/>
      <c r="AD21" s="57" t="e">
        <f t="shared" si="21"/>
        <v>#NUM!</v>
      </c>
      <c r="AE21" s="2" t="e">
        <f t="shared" si="22"/>
        <v>#NUM!</v>
      </c>
      <c r="AF21" s="58" t="e">
        <f t="shared" si="23"/>
        <v>#NUM!</v>
      </c>
      <c r="AG21" s="58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</row>
    <row r="22" spans="1:49" ht="15.75" customHeight="1">
      <c r="A22" s="2"/>
      <c r="B22" s="57">
        <f t="shared" si="0"/>
        <v>14.339999999999996</v>
      </c>
      <c r="C22" s="2">
        <f t="shared" si="1"/>
        <v>42061.9375</v>
      </c>
      <c r="D22" s="58">
        <f t="shared" si="2"/>
        <v>11</v>
      </c>
      <c r="E22" s="10"/>
      <c r="F22" s="57">
        <f t="shared" si="3"/>
        <v>9.2799999999999976</v>
      </c>
      <c r="G22" s="2">
        <f t="shared" si="4"/>
        <v>27092.375</v>
      </c>
      <c r="H22" s="58">
        <f t="shared" si="5"/>
        <v>34</v>
      </c>
      <c r="I22" s="10"/>
      <c r="J22" s="57">
        <f t="shared" si="6"/>
        <v>7.0200000000000005</v>
      </c>
      <c r="K22" s="2">
        <f t="shared" si="7"/>
        <v>17563</v>
      </c>
      <c r="L22" s="58">
        <f t="shared" si="8"/>
        <v>91</v>
      </c>
      <c r="M22" s="10"/>
      <c r="N22" s="57">
        <f t="shared" si="9"/>
        <v>19.950000000000006</v>
      </c>
      <c r="O22" s="2">
        <f t="shared" si="10"/>
        <v>52676.9375</v>
      </c>
      <c r="P22" s="58">
        <f t="shared" si="11"/>
        <v>33</v>
      </c>
      <c r="Q22" s="10"/>
      <c r="R22" s="57">
        <f t="shared" si="12"/>
        <v>15.400000000000004</v>
      </c>
      <c r="S22" s="2">
        <f t="shared" si="13"/>
        <v>38672.375</v>
      </c>
      <c r="T22" s="58">
        <f t="shared" si="14"/>
        <v>58</v>
      </c>
      <c r="U22" s="58"/>
      <c r="V22" s="57">
        <f t="shared" si="15"/>
        <v>16.700000000000003</v>
      </c>
      <c r="W22" s="2">
        <f t="shared" si="16"/>
        <v>48810.90625</v>
      </c>
      <c r="X22" s="58">
        <f t="shared" si="17"/>
        <v>0</v>
      </c>
      <c r="Y22" s="58"/>
      <c r="Z22" s="57" t="e">
        <f t="shared" si="18"/>
        <v>#NUM!</v>
      </c>
      <c r="AA22" s="2" t="e">
        <f t="shared" si="19"/>
        <v>#NUM!</v>
      </c>
      <c r="AB22" s="58" t="e">
        <f t="shared" si="20"/>
        <v>#NUM!</v>
      </c>
      <c r="AC22" s="58"/>
      <c r="AD22" s="57" t="e">
        <f t="shared" si="21"/>
        <v>#NUM!</v>
      </c>
      <c r="AE22" s="2" t="e">
        <f t="shared" si="22"/>
        <v>#NUM!</v>
      </c>
      <c r="AF22" s="58" t="e">
        <f t="shared" si="23"/>
        <v>#NUM!</v>
      </c>
      <c r="AG22" s="58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</row>
    <row r="23" spans="1:49" ht="15.75" customHeight="1">
      <c r="A23" s="2"/>
      <c r="B23" s="57">
        <f t="shared" si="0"/>
        <v>14.879999999999995</v>
      </c>
      <c r="C23" s="2">
        <f t="shared" si="1"/>
        <v>43412.9375</v>
      </c>
      <c r="D23" s="58">
        <f t="shared" si="2"/>
        <v>18</v>
      </c>
      <c r="E23" s="10"/>
      <c r="F23" s="57">
        <f t="shared" si="3"/>
        <v>9.8199999999999967</v>
      </c>
      <c r="G23" s="2">
        <f t="shared" si="4"/>
        <v>28443.375</v>
      </c>
      <c r="H23" s="58">
        <f t="shared" si="5"/>
        <v>41</v>
      </c>
      <c r="I23" s="10"/>
      <c r="J23" s="57">
        <f t="shared" si="6"/>
        <v>7.5600000000000005</v>
      </c>
      <c r="K23" s="2">
        <f t="shared" si="7"/>
        <v>18914</v>
      </c>
      <c r="L23" s="58">
        <f t="shared" si="8"/>
        <v>98</v>
      </c>
      <c r="M23" s="10"/>
      <c r="N23" s="57">
        <f t="shared" si="9"/>
        <v>24.150000000000006</v>
      </c>
      <c r="O23" s="2">
        <f t="shared" si="10"/>
        <v>66277.40625</v>
      </c>
      <c r="P23" s="58">
        <f t="shared" si="11"/>
        <v>0</v>
      </c>
      <c r="Q23" s="10"/>
      <c r="R23" s="57">
        <f t="shared" si="12"/>
        <v>18.200000000000003</v>
      </c>
      <c r="S23" s="2">
        <f t="shared" si="13"/>
        <v>49552.75</v>
      </c>
      <c r="T23" s="58">
        <f t="shared" si="14"/>
        <v>8</v>
      </c>
      <c r="U23" s="58"/>
      <c r="V23" s="57">
        <f t="shared" si="15"/>
        <v>0</v>
      </c>
      <c r="W23" s="2">
        <f t="shared" si="16"/>
        <v>0</v>
      </c>
      <c r="X23" s="58">
        <f t="shared" si="17"/>
        <v>0</v>
      </c>
      <c r="Y23" s="58"/>
      <c r="Z23" s="57" t="e">
        <f t="shared" si="18"/>
        <v>#NUM!</v>
      </c>
      <c r="AA23" s="2" t="e">
        <f t="shared" si="19"/>
        <v>#NUM!</v>
      </c>
      <c r="AB23" s="58" t="e">
        <f t="shared" si="20"/>
        <v>#NUM!</v>
      </c>
      <c r="AC23" s="58"/>
      <c r="AD23" s="57" t="e">
        <f t="shared" si="21"/>
        <v>#NUM!</v>
      </c>
      <c r="AE23" s="2" t="e">
        <f t="shared" si="22"/>
        <v>#NUM!</v>
      </c>
      <c r="AF23" s="58" t="e">
        <f t="shared" si="23"/>
        <v>#NUM!</v>
      </c>
      <c r="AG23" s="58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</row>
    <row r="24" spans="1:49" ht="15.75" customHeight="1">
      <c r="A24" s="2"/>
      <c r="B24" s="57">
        <f t="shared" si="0"/>
        <v>15.419999999999995</v>
      </c>
      <c r="C24" s="2">
        <f t="shared" si="1"/>
        <v>44763.9375</v>
      </c>
      <c r="D24" s="58">
        <f t="shared" si="2"/>
        <v>25</v>
      </c>
      <c r="E24" s="10"/>
      <c r="F24" s="57">
        <f t="shared" si="3"/>
        <v>10.359999999999996</v>
      </c>
      <c r="G24" s="2">
        <f t="shared" si="4"/>
        <v>29794.375</v>
      </c>
      <c r="H24" s="58">
        <f t="shared" si="5"/>
        <v>48</v>
      </c>
      <c r="I24" s="10"/>
      <c r="J24" s="57">
        <f t="shared" si="6"/>
        <v>8.1000000000000014</v>
      </c>
      <c r="K24" s="2">
        <f t="shared" si="7"/>
        <v>20265</v>
      </c>
      <c r="L24" s="58">
        <f t="shared" si="8"/>
        <v>100</v>
      </c>
      <c r="M24" s="10"/>
      <c r="N24" s="57">
        <f t="shared" si="9"/>
        <v>0</v>
      </c>
      <c r="O24" s="2">
        <f t="shared" si="10"/>
        <v>0</v>
      </c>
      <c r="P24" s="58">
        <f t="shared" si="11"/>
        <v>0</v>
      </c>
      <c r="Q24" s="10"/>
      <c r="R24" s="57">
        <f t="shared" si="12"/>
        <v>19.250000000000004</v>
      </c>
      <c r="S24" s="2">
        <f t="shared" si="13"/>
        <v>51868.75</v>
      </c>
      <c r="T24" s="58">
        <f t="shared" si="14"/>
        <v>17</v>
      </c>
      <c r="U24" s="58"/>
      <c r="V24" s="57">
        <f t="shared" si="15"/>
        <v>0</v>
      </c>
      <c r="W24" s="2">
        <f t="shared" si="16"/>
        <v>0</v>
      </c>
      <c r="X24" s="58">
        <f t="shared" si="17"/>
        <v>0</v>
      </c>
      <c r="Y24" s="58"/>
      <c r="Z24" s="57" t="e">
        <f t="shared" si="18"/>
        <v>#NUM!</v>
      </c>
      <c r="AA24" s="2" t="e">
        <f t="shared" si="19"/>
        <v>#NUM!</v>
      </c>
      <c r="AB24" s="58" t="e">
        <f t="shared" si="20"/>
        <v>#NUM!</v>
      </c>
      <c r="AC24" s="58"/>
      <c r="AD24" s="57" t="e">
        <f t="shared" si="21"/>
        <v>#NUM!</v>
      </c>
      <c r="AE24" s="2" t="e">
        <f t="shared" si="22"/>
        <v>#NUM!</v>
      </c>
      <c r="AF24" s="58" t="e">
        <f t="shared" si="23"/>
        <v>#NUM!</v>
      </c>
      <c r="AG24" s="58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</row>
    <row r="25" spans="1:49" ht="15.75" customHeight="1">
      <c r="A25" s="2"/>
      <c r="B25" s="57">
        <f t="shared" si="0"/>
        <v>15.959999999999994</v>
      </c>
      <c r="C25" s="2">
        <f t="shared" si="1"/>
        <v>46114.9375</v>
      </c>
      <c r="D25" s="58">
        <f t="shared" si="2"/>
        <v>32</v>
      </c>
      <c r="E25" s="10"/>
      <c r="F25" s="57">
        <f t="shared" si="3"/>
        <v>10.899999999999995</v>
      </c>
      <c r="G25" s="2">
        <f t="shared" si="4"/>
        <v>31145.375</v>
      </c>
      <c r="H25" s="58">
        <f t="shared" si="5"/>
        <v>55</v>
      </c>
      <c r="I25" s="10"/>
      <c r="J25" s="57">
        <f t="shared" si="6"/>
        <v>12.200000000000001</v>
      </c>
      <c r="K25" s="2">
        <f t="shared" si="7"/>
        <v>41283.90625</v>
      </c>
      <c r="L25" s="58">
        <f t="shared" si="8"/>
        <v>0</v>
      </c>
      <c r="M25" s="10"/>
      <c r="N25" s="57">
        <f t="shared" si="9"/>
        <v>0</v>
      </c>
      <c r="O25" s="2">
        <f t="shared" si="10"/>
        <v>0</v>
      </c>
      <c r="P25" s="58">
        <f t="shared" si="11"/>
        <v>0</v>
      </c>
      <c r="Q25" s="10"/>
      <c r="R25" s="57">
        <f t="shared" si="12"/>
        <v>20.300000000000004</v>
      </c>
      <c r="S25" s="2">
        <f t="shared" si="13"/>
        <v>54184.75</v>
      </c>
      <c r="T25" s="58">
        <f t="shared" si="14"/>
        <v>26</v>
      </c>
      <c r="U25" s="58"/>
      <c r="V25" s="57">
        <f t="shared" si="15"/>
        <v>0</v>
      </c>
      <c r="W25" s="2">
        <f t="shared" si="16"/>
        <v>0</v>
      </c>
      <c r="X25" s="58">
        <f t="shared" si="17"/>
        <v>0</v>
      </c>
      <c r="Y25" s="58"/>
      <c r="Z25" s="57" t="e">
        <f t="shared" si="18"/>
        <v>#NUM!</v>
      </c>
      <c r="AA25" s="2" t="e">
        <f t="shared" si="19"/>
        <v>#NUM!</v>
      </c>
      <c r="AB25" s="58" t="e">
        <f t="shared" si="20"/>
        <v>#NUM!</v>
      </c>
      <c r="AC25" s="58"/>
      <c r="AD25" s="57" t="e">
        <f t="shared" si="21"/>
        <v>#NUM!</v>
      </c>
      <c r="AE25" s="2" t="e">
        <f t="shared" si="22"/>
        <v>#NUM!</v>
      </c>
      <c r="AF25" s="58" t="e">
        <f t="shared" si="23"/>
        <v>#NUM!</v>
      </c>
      <c r="AG25" s="58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</row>
    <row r="26" spans="1:49" ht="15.75" customHeight="1">
      <c r="A26" s="2"/>
      <c r="B26" s="57">
        <f t="shared" si="0"/>
        <v>16.499999999999993</v>
      </c>
      <c r="C26" s="2">
        <f t="shared" si="1"/>
        <v>47465.9375</v>
      </c>
      <c r="D26" s="58">
        <f t="shared" si="2"/>
        <v>39</v>
      </c>
      <c r="E26" s="10"/>
      <c r="F26" s="57">
        <f t="shared" si="3"/>
        <v>13.699999999999996</v>
      </c>
      <c r="G26" s="2">
        <f t="shared" si="4"/>
        <v>42025.75</v>
      </c>
      <c r="H26" s="58">
        <f t="shared" si="5"/>
        <v>5</v>
      </c>
      <c r="I26" s="10"/>
      <c r="J26" s="57">
        <f t="shared" si="6"/>
        <v>0</v>
      </c>
      <c r="K26" s="2">
        <f t="shared" si="7"/>
        <v>0</v>
      </c>
      <c r="L26" s="58">
        <f t="shared" si="8"/>
        <v>0</v>
      </c>
      <c r="M26" s="10"/>
      <c r="N26" s="57">
        <f t="shared" si="9"/>
        <v>0</v>
      </c>
      <c r="O26" s="2">
        <f t="shared" si="10"/>
        <v>0</v>
      </c>
      <c r="P26" s="58">
        <f t="shared" si="11"/>
        <v>0</v>
      </c>
      <c r="Q26" s="10"/>
      <c r="R26" s="57">
        <f t="shared" si="12"/>
        <v>21.350000000000005</v>
      </c>
      <c r="S26" s="2">
        <f t="shared" si="13"/>
        <v>56500.75</v>
      </c>
      <c r="T26" s="58">
        <f t="shared" si="14"/>
        <v>35</v>
      </c>
      <c r="U26" s="58"/>
      <c r="V26" s="57">
        <f t="shared" si="15"/>
        <v>0</v>
      </c>
      <c r="W26" s="2">
        <f t="shared" si="16"/>
        <v>0</v>
      </c>
      <c r="X26" s="58">
        <f t="shared" si="17"/>
        <v>0</v>
      </c>
      <c r="Y26" s="58"/>
      <c r="Z26" s="57" t="e">
        <f t="shared" si="18"/>
        <v>#NUM!</v>
      </c>
      <c r="AA26" s="2" t="e">
        <f t="shared" si="19"/>
        <v>#NUM!</v>
      </c>
      <c r="AB26" s="58" t="e">
        <f t="shared" si="20"/>
        <v>#NUM!</v>
      </c>
      <c r="AC26" s="58"/>
      <c r="AD26" s="57" t="e">
        <f t="shared" si="21"/>
        <v>#NUM!</v>
      </c>
      <c r="AE26" s="2" t="e">
        <f t="shared" si="22"/>
        <v>#NUM!</v>
      </c>
      <c r="AF26" s="58" t="e">
        <f t="shared" si="23"/>
        <v>#NUM!</v>
      </c>
      <c r="AG26" s="58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</row>
    <row r="27" spans="1:49" ht="15.75" customHeight="1">
      <c r="A27" s="2"/>
      <c r="B27" s="57">
        <f t="shared" si="0"/>
        <v>20.699999999999992</v>
      </c>
      <c r="C27" s="2">
        <f t="shared" si="1"/>
        <v>61066.40625</v>
      </c>
      <c r="D27" s="58">
        <f t="shared" si="2"/>
        <v>6</v>
      </c>
      <c r="E27" s="10"/>
      <c r="F27" s="57">
        <f t="shared" si="3"/>
        <v>14.239999999999995</v>
      </c>
      <c r="G27" s="2">
        <f t="shared" si="4"/>
        <v>43376.75</v>
      </c>
      <c r="H27" s="58">
        <f t="shared" si="5"/>
        <v>12</v>
      </c>
      <c r="I27" s="10"/>
      <c r="J27" s="57">
        <f t="shared" si="6"/>
        <v>0</v>
      </c>
      <c r="K27" s="2">
        <f t="shared" si="7"/>
        <v>0</v>
      </c>
      <c r="L27" s="58">
        <f t="shared" si="8"/>
        <v>0</v>
      </c>
      <c r="M27" s="10"/>
      <c r="N27" s="57">
        <f t="shared" si="9"/>
        <v>0</v>
      </c>
      <c r="O27" s="2">
        <f t="shared" si="10"/>
        <v>0</v>
      </c>
      <c r="P27" s="58">
        <f t="shared" si="11"/>
        <v>0</v>
      </c>
      <c r="Q27" s="10"/>
      <c r="R27" s="57">
        <f t="shared" si="12"/>
        <v>22.400000000000006</v>
      </c>
      <c r="S27" s="2">
        <f t="shared" si="13"/>
        <v>58816.75</v>
      </c>
      <c r="T27" s="58">
        <f t="shared" si="14"/>
        <v>44</v>
      </c>
      <c r="U27" s="58"/>
      <c r="V27" s="57">
        <f t="shared" si="15"/>
        <v>0</v>
      </c>
      <c r="W27" s="2">
        <f t="shared" si="16"/>
        <v>0</v>
      </c>
      <c r="X27" s="58">
        <f t="shared" si="17"/>
        <v>0</v>
      </c>
      <c r="Y27" s="58"/>
      <c r="Z27" s="57" t="e">
        <f t="shared" si="18"/>
        <v>#NUM!</v>
      </c>
      <c r="AA27" s="2" t="e">
        <f t="shared" si="19"/>
        <v>#NUM!</v>
      </c>
      <c r="AB27" s="58" t="e">
        <f t="shared" si="20"/>
        <v>#NUM!</v>
      </c>
      <c r="AC27" s="58"/>
      <c r="AD27" s="57" t="e">
        <f t="shared" si="21"/>
        <v>#NUM!</v>
      </c>
      <c r="AE27" s="2" t="e">
        <f t="shared" si="22"/>
        <v>#NUM!</v>
      </c>
      <c r="AF27" s="58" t="e">
        <f t="shared" si="23"/>
        <v>#NUM!</v>
      </c>
      <c r="AG27" s="58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</row>
    <row r="28" spans="1:49" ht="15.75" customHeight="1">
      <c r="A28" s="2"/>
      <c r="B28" s="57">
        <f t="shared" si="0"/>
        <v>21.239999999999991</v>
      </c>
      <c r="C28" s="2">
        <f t="shared" si="1"/>
        <v>62417.40625</v>
      </c>
      <c r="D28" s="58">
        <f t="shared" si="2"/>
        <v>13</v>
      </c>
      <c r="E28" s="10"/>
      <c r="F28" s="57">
        <f t="shared" si="3"/>
        <v>14.779999999999994</v>
      </c>
      <c r="G28" s="2">
        <f t="shared" si="4"/>
        <v>44727.75</v>
      </c>
      <c r="H28" s="58">
        <f t="shared" si="5"/>
        <v>19</v>
      </c>
      <c r="I28" s="10"/>
      <c r="J28" s="57">
        <f t="shared" si="6"/>
        <v>0</v>
      </c>
      <c r="K28" s="2">
        <f t="shared" si="7"/>
        <v>0</v>
      </c>
      <c r="L28" s="58">
        <f t="shared" si="8"/>
        <v>0</v>
      </c>
      <c r="M28" s="10"/>
      <c r="N28" s="57">
        <f t="shared" si="9"/>
        <v>0</v>
      </c>
      <c r="O28" s="2">
        <f t="shared" si="10"/>
        <v>0</v>
      </c>
      <c r="P28" s="58">
        <f t="shared" si="11"/>
        <v>0</v>
      </c>
      <c r="Q28" s="10"/>
      <c r="R28" s="57">
        <f t="shared" si="12"/>
        <v>23.450000000000006</v>
      </c>
      <c r="S28" s="2">
        <f t="shared" si="13"/>
        <v>61132.75</v>
      </c>
      <c r="T28" s="58">
        <f t="shared" si="14"/>
        <v>53</v>
      </c>
      <c r="U28" s="58"/>
      <c r="V28" s="57">
        <f t="shared" si="15"/>
        <v>0</v>
      </c>
      <c r="W28" s="2">
        <f t="shared" si="16"/>
        <v>0</v>
      </c>
      <c r="X28" s="58">
        <f t="shared" si="17"/>
        <v>0</v>
      </c>
      <c r="Y28" s="58"/>
      <c r="Z28" s="57" t="e">
        <f t="shared" si="18"/>
        <v>#NUM!</v>
      </c>
      <c r="AA28" s="2" t="e">
        <f t="shared" si="19"/>
        <v>#NUM!</v>
      </c>
      <c r="AB28" s="58" t="e">
        <f t="shared" si="20"/>
        <v>#NUM!</v>
      </c>
      <c r="AC28" s="58"/>
      <c r="AD28" s="57" t="e">
        <f t="shared" si="21"/>
        <v>#NUM!</v>
      </c>
      <c r="AE28" s="2" t="e">
        <f t="shared" si="22"/>
        <v>#NUM!</v>
      </c>
      <c r="AF28" s="58" t="e">
        <f t="shared" si="23"/>
        <v>#NUM!</v>
      </c>
      <c r="AG28" s="58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</row>
    <row r="29" spans="1:49" ht="15.75" customHeight="1">
      <c r="A29" s="2"/>
      <c r="B29" s="57">
        <f t="shared" si="0"/>
        <v>21.77999999999999</v>
      </c>
      <c r="C29" s="2">
        <f t="shared" si="1"/>
        <v>63768.40625</v>
      </c>
      <c r="D29" s="58">
        <f t="shared" si="2"/>
        <v>20</v>
      </c>
      <c r="E29" s="10"/>
      <c r="F29" s="57">
        <f t="shared" si="3"/>
        <v>15.319999999999993</v>
      </c>
      <c r="G29" s="2">
        <f t="shared" si="4"/>
        <v>46078.75</v>
      </c>
      <c r="H29" s="58">
        <f t="shared" si="5"/>
        <v>26</v>
      </c>
      <c r="I29" s="10"/>
      <c r="J29" s="57">
        <f t="shared" si="6"/>
        <v>0</v>
      </c>
      <c r="K29" s="2">
        <f t="shared" si="7"/>
        <v>0</v>
      </c>
      <c r="L29" s="58">
        <f t="shared" si="8"/>
        <v>0</v>
      </c>
      <c r="M29" s="10"/>
      <c r="N29" s="57">
        <f t="shared" si="9"/>
        <v>0</v>
      </c>
      <c r="O29" s="2">
        <f t="shared" si="10"/>
        <v>0</v>
      </c>
      <c r="P29" s="58">
        <f t="shared" si="11"/>
        <v>0</v>
      </c>
      <c r="Q29" s="10"/>
      <c r="R29" s="57">
        <f t="shared" si="12"/>
        <v>26.250000000000007</v>
      </c>
      <c r="S29" s="2">
        <f t="shared" si="13"/>
        <v>72013.125</v>
      </c>
      <c r="T29" s="58">
        <f t="shared" si="14"/>
        <v>3</v>
      </c>
      <c r="U29" s="58"/>
      <c r="V29" s="57">
        <f t="shared" si="15"/>
        <v>0</v>
      </c>
      <c r="W29" s="2">
        <f t="shared" si="16"/>
        <v>0</v>
      </c>
      <c r="X29" s="58">
        <f t="shared" si="17"/>
        <v>0</v>
      </c>
      <c r="Y29" s="58"/>
      <c r="Z29" s="57" t="e">
        <f t="shared" si="18"/>
        <v>#NUM!</v>
      </c>
      <c r="AA29" s="2" t="e">
        <f t="shared" si="19"/>
        <v>#NUM!</v>
      </c>
      <c r="AB29" s="58" t="e">
        <f t="shared" si="20"/>
        <v>#NUM!</v>
      </c>
      <c r="AC29" s="58"/>
      <c r="AD29" s="57" t="e">
        <f t="shared" si="21"/>
        <v>#NUM!</v>
      </c>
      <c r="AE29" s="2" t="e">
        <f t="shared" si="22"/>
        <v>#NUM!</v>
      </c>
      <c r="AF29" s="58" t="e">
        <f t="shared" si="23"/>
        <v>#NUM!</v>
      </c>
      <c r="AG29" s="58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</row>
    <row r="30" spans="1:49" ht="15.75" customHeight="1">
      <c r="A30" s="2"/>
      <c r="B30" s="57">
        <f t="shared" si="0"/>
        <v>22.31999999999999</v>
      </c>
      <c r="C30" s="2">
        <f t="shared" si="1"/>
        <v>65119.40625</v>
      </c>
      <c r="D30" s="58">
        <f t="shared" si="2"/>
        <v>27</v>
      </c>
      <c r="E30" s="10"/>
      <c r="F30" s="57">
        <f t="shared" si="3"/>
        <v>15.859999999999992</v>
      </c>
      <c r="G30" s="2">
        <f t="shared" si="4"/>
        <v>47429.75</v>
      </c>
      <c r="H30" s="58">
        <f t="shared" si="5"/>
        <v>33</v>
      </c>
      <c r="I30" s="10"/>
      <c r="J30" s="57">
        <f t="shared" si="6"/>
        <v>0</v>
      </c>
      <c r="K30" s="2">
        <f t="shared" si="7"/>
        <v>0</v>
      </c>
      <c r="L30" s="58">
        <f t="shared" si="8"/>
        <v>0</v>
      </c>
      <c r="M30" s="10"/>
      <c r="N30" s="57">
        <f t="shared" si="9"/>
        <v>0</v>
      </c>
      <c r="O30" s="2">
        <f t="shared" si="10"/>
        <v>0</v>
      </c>
      <c r="P30" s="58">
        <f t="shared" si="11"/>
        <v>0</v>
      </c>
      <c r="Q30" s="10"/>
      <c r="R30" s="57">
        <f t="shared" si="12"/>
        <v>27.300000000000008</v>
      </c>
      <c r="S30" s="2">
        <f t="shared" si="13"/>
        <v>74329.125</v>
      </c>
      <c r="T30" s="58">
        <f t="shared" si="14"/>
        <v>12</v>
      </c>
      <c r="U30" s="58"/>
      <c r="V30" s="57">
        <f t="shared" si="15"/>
        <v>0</v>
      </c>
      <c r="W30" s="2">
        <f t="shared" si="16"/>
        <v>0</v>
      </c>
      <c r="X30" s="58">
        <f t="shared" si="17"/>
        <v>0</v>
      </c>
      <c r="Y30" s="58"/>
      <c r="Z30" s="57" t="e">
        <f t="shared" si="18"/>
        <v>#NUM!</v>
      </c>
      <c r="AA30" s="2" t="e">
        <f t="shared" si="19"/>
        <v>#NUM!</v>
      </c>
      <c r="AB30" s="58" t="e">
        <f t="shared" si="20"/>
        <v>#NUM!</v>
      </c>
      <c r="AC30" s="58"/>
      <c r="AD30" s="57" t="e">
        <f t="shared" si="21"/>
        <v>#NUM!</v>
      </c>
      <c r="AE30" s="2" t="e">
        <f t="shared" si="22"/>
        <v>#NUM!</v>
      </c>
      <c r="AF30" s="58" t="e">
        <f t="shared" si="23"/>
        <v>#NUM!</v>
      </c>
      <c r="AG30" s="58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</row>
    <row r="31" spans="1:49" ht="15.75" customHeight="1">
      <c r="A31" s="2"/>
      <c r="B31" s="57">
        <f t="shared" si="0"/>
        <v>22.859999999999989</v>
      </c>
      <c r="C31" s="2">
        <f t="shared" si="1"/>
        <v>66470.40625</v>
      </c>
      <c r="D31" s="58">
        <f t="shared" si="2"/>
        <v>34</v>
      </c>
      <c r="E31" s="10"/>
      <c r="F31" s="57">
        <f t="shared" si="3"/>
        <v>16.399999999999991</v>
      </c>
      <c r="G31" s="2">
        <f t="shared" si="4"/>
        <v>48780.75</v>
      </c>
      <c r="H31" s="58">
        <f t="shared" si="5"/>
        <v>40</v>
      </c>
      <c r="I31" s="10"/>
      <c r="J31" s="57">
        <f t="shared" si="6"/>
        <v>0</v>
      </c>
      <c r="K31" s="2">
        <f t="shared" si="7"/>
        <v>0</v>
      </c>
      <c r="L31" s="58">
        <f t="shared" si="8"/>
        <v>0</v>
      </c>
      <c r="M31" s="10"/>
      <c r="N31" s="57">
        <f t="shared" si="9"/>
        <v>0</v>
      </c>
      <c r="O31" s="2">
        <f t="shared" si="10"/>
        <v>0</v>
      </c>
      <c r="P31" s="58">
        <f t="shared" si="11"/>
        <v>0</v>
      </c>
      <c r="Q31" s="10"/>
      <c r="R31" s="57">
        <f t="shared" si="12"/>
        <v>28.350000000000009</v>
      </c>
      <c r="S31" s="2">
        <f t="shared" si="13"/>
        <v>76645.125</v>
      </c>
      <c r="T31" s="58">
        <f t="shared" si="14"/>
        <v>21</v>
      </c>
      <c r="U31" s="58"/>
      <c r="V31" s="57">
        <f t="shared" si="15"/>
        <v>0</v>
      </c>
      <c r="W31" s="2">
        <f t="shared" si="16"/>
        <v>0</v>
      </c>
      <c r="X31" s="58">
        <f t="shared" si="17"/>
        <v>0</v>
      </c>
      <c r="Y31" s="58"/>
      <c r="Z31" s="57" t="e">
        <f t="shared" si="18"/>
        <v>#NUM!</v>
      </c>
      <c r="AA31" s="2" t="e">
        <f t="shared" si="19"/>
        <v>#NUM!</v>
      </c>
      <c r="AB31" s="58" t="e">
        <f t="shared" si="20"/>
        <v>#NUM!</v>
      </c>
      <c r="AC31" s="58"/>
      <c r="AD31" s="57" t="e">
        <f t="shared" si="21"/>
        <v>#NUM!</v>
      </c>
      <c r="AE31" s="2" t="e">
        <f t="shared" si="22"/>
        <v>#NUM!</v>
      </c>
      <c r="AF31" s="58" t="e">
        <f t="shared" si="23"/>
        <v>#NUM!</v>
      </c>
      <c r="AG31" s="58"/>
      <c r="AH31" s="6"/>
      <c r="AI31" s="10"/>
      <c r="AJ31" s="10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</row>
    <row r="32" spans="1:49" ht="15.75" customHeight="1">
      <c r="A32" s="2"/>
      <c r="B32" s="57">
        <f t="shared" si="0"/>
        <v>27.059999999999988</v>
      </c>
      <c r="C32" s="2">
        <f t="shared" si="1"/>
        <v>80070.875</v>
      </c>
      <c r="D32" s="58">
        <f t="shared" si="2"/>
        <v>1</v>
      </c>
      <c r="E32" s="10"/>
      <c r="F32" s="57">
        <f t="shared" si="3"/>
        <v>16.939999999999991</v>
      </c>
      <c r="G32" s="2">
        <f t="shared" si="4"/>
        <v>50131.75</v>
      </c>
      <c r="H32" s="58">
        <f t="shared" si="5"/>
        <v>47</v>
      </c>
      <c r="I32" s="10"/>
      <c r="J32" s="57">
        <f t="shared" si="6"/>
        <v>0</v>
      </c>
      <c r="K32" s="2">
        <f t="shared" si="7"/>
        <v>0</v>
      </c>
      <c r="L32" s="58">
        <f t="shared" si="8"/>
        <v>0</v>
      </c>
      <c r="M32" s="10"/>
      <c r="N32" s="57">
        <f t="shared" si="9"/>
        <v>0</v>
      </c>
      <c r="O32" s="2">
        <f t="shared" si="10"/>
        <v>0</v>
      </c>
      <c r="P32" s="58">
        <f t="shared" si="11"/>
        <v>0</v>
      </c>
      <c r="Q32" s="10"/>
      <c r="R32" s="57">
        <f t="shared" si="12"/>
        <v>29.400000000000009</v>
      </c>
      <c r="S32" s="2">
        <f t="shared" si="13"/>
        <v>78961.125</v>
      </c>
      <c r="T32" s="58">
        <f t="shared" si="14"/>
        <v>30</v>
      </c>
      <c r="U32" s="58"/>
      <c r="V32" s="57">
        <f t="shared" si="15"/>
        <v>0</v>
      </c>
      <c r="W32" s="2">
        <f t="shared" si="16"/>
        <v>0</v>
      </c>
      <c r="X32" s="58">
        <f t="shared" si="17"/>
        <v>0</v>
      </c>
      <c r="Y32" s="58"/>
      <c r="Z32" s="57" t="e">
        <f t="shared" si="18"/>
        <v>#NUM!</v>
      </c>
      <c r="AA32" s="2" t="e">
        <f t="shared" si="19"/>
        <v>#NUM!</v>
      </c>
      <c r="AB32" s="58" t="e">
        <f t="shared" si="20"/>
        <v>#NUM!</v>
      </c>
      <c r="AC32" s="58"/>
      <c r="AD32" s="57" t="e">
        <f t="shared" si="21"/>
        <v>#NUM!</v>
      </c>
      <c r="AE32" s="2" t="e">
        <f t="shared" si="22"/>
        <v>#NUM!</v>
      </c>
      <c r="AF32" s="58" t="e">
        <f t="shared" si="23"/>
        <v>#NUM!</v>
      </c>
      <c r="AG32" s="58"/>
      <c r="AH32" s="6"/>
      <c r="AI32" s="10"/>
      <c r="AJ32" s="10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</row>
    <row r="33" spans="1:49" ht="15.75" customHeight="1">
      <c r="A33" s="2"/>
      <c r="B33" s="57">
        <f t="shared" si="0"/>
        <v>27.599999999999987</v>
      </c>
      <c r="C33" s="2">
        <f t="shared" si="1"/>
        <v>81421.875</v>
      </c>
      <c r="D33" s="58">
        <f t="shared" si="2"/>
        <v>8</v>
      </c>
      <c r="E33" s="10"/>
      <c r="F33" s="57">
        <f t="shared" si="3"/>
        <v>17.47999999999999</v>
      </c>
      <c r="G33" s="2">
        <f t="shared" si="4"/>
        <v>51482.75</v>
      </c>
      <c r="H33" s="58">
        <f t="shared" si="5"/>
        <v>54</v>
      </c>
      <c r="I33" s="10"/>
      <c r="J33" s="57">
        <f t="shared" si="6"/>
        <v>0</v>
      </c>
      <c r="K33" s="2">
        <f t="shared" si="7"/>
        <v>0</v>
      </c>
      <c r="L33" s="58">
        <f t="shared" si="8"/>
        <v>0</v>
      </c>
      <c r="M33" s="10"/>
      <c r="N33" s="57">
        <f t="shared" si="9"/>
        <v>0</v>
      </c>
      <c r="O33" s="2">
        <f t="shared" si="10"/>
        <v>0</v>
      </c>
      <c r="P33" s="58">
        <f t="shared" si="11"/>
        <v>0</v>
      </c>
      <c r="Q33" s="10"/>
      <c r="R33" s="57">
        <f t="shared" si="12"/>
        <v>30.45000000000001</v>
      </c>
      <c r="S33" s="2">
        <f t="shared" si="13"/>
        <v>81277.125</v>
      </c>
      <c r="T33" s="58">
        <f t="shared" si="14"/>
        <v>39</v>
      </c>
      <c r="U33" s="58"/>
      <c r="V33" s="57">
        <f t="shared" si="15"/>
        <v>0</v>
      </c>
      <c r="W33" s="2">
        <f t="shared" si="16"/>
        <v>0</v>
      </c>
      <c r="X33" s="58">
        <f t="shared" si="17"/>
        <v>0</v>
      </c>
      <c r="Y33" s="58"/>
      <c r="Z33" s="57" t="e">
        <f t="shared" si="18"/>
        <v>#NUM!</v>
      </c>
      <c r="AA33" s="2" t="e">
        <f t="shared" si="19"/>
        <v>#NUM!</v>
      </c>
      <c r="AB33" s="58" t="e">
        <f t="shared" si="20"/>
        <v>#NUM!</v>
      </c>
      <c r="AC33" s="58"/>
      <c r="AD33" s="57" t="e">
        <f t="shared" si="21"/>
        <v>#NUM!</v>
      </c>
      <c r="AE33" s="2" t="e">
        <f t="shared" si="22"/>
        <v>#NUM!</v>
      </c>
      <c r="AF33" s="58" t="e">
        <f t="shared" si="23"/>
        <v>#NUM!</v>
      </c>
      <c r="AG33" s="58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</row>
    <row r="34" spans="1:49" ht="15.75" customHeight="1">
      <c r="A34" s="2"/>
      <c r="B34" s="57">
        <f t="shared" si="0"/>
        <v>28.139999999999986</v>
      </c>
      <c r="C34" s="2">
        <f t="shared" si="1"/>
        <v>82772.875</v>
      </c>
      <c r="D34" s="58">
        <f t="shared" si="2"/>
        <v>15</v>
      </c>
      <c r="E34" s="6"/>
      <c r="F34" s="57">
        <f t="shared" si="3"/>
        <v>20.27999999999999</v>
      </c>
      <c r="G34" s="2">
        <f t="shared" si="4"/>
        <v>62363.125</v>
      </c>
      <c r="H34" s="58">
        <f t="shared" si="5"/>
        <v>4</v>
      </c>
      <c r="I34" s="6"/>
      <c r="J34" s="57">
        <f t="shared" si="6"/>
        <v>0</v>
      </c>
      <c r="K34" s="2">
        <f t="shared" si="7"/>
        <v>0</v>
      </c>
      <c r="L34" s="58">
        <f t="shared" si="8"/>
        <v>0</v>
      </c>
      <c r="M34" s="6"/>
      <c r="N34" s="57">
        <f t="shared" si="9"/>
        <v>0</v>
      </c>
      <c r="O34" s="2">
        <f t="shared" si="10"/>
        <v>0</v>
      </c>
      <c r="P34" s="58">
        <f t="shared" si="11"/>
        <v>0</v>
      </c>
      <c r="Q34" s="6"/>
      <c r="R34" s="57">
        <f t="shared" si="12"/>
        <v>31.500000000000011</v>
      </c>
      <c r="S34" s="2">
        <f t="shared" si="13"/>
        <v>83593.125</v>
      </c>
      <c r="T34" s="58">
        <f t="shared" si="14"/>
        <v>48</v>
      </c>
      <c r="U34" s="58"/>
      <c r="V34" s="57">
        <f t="shared" si="15"/>
        <v>0</v>
      </c>
      <c r="W34" s="2">
        <f t="shared" si="16"/>
        <v>0</v>
      </c>
      <c r="X34" s="58">
        <f t="shared" si="17"/>
        <v>0</v>
      </c>
      <c r="Y34" s="58"/>
      <c r="Z34" s="57" t="e">
        <f t="shared" si="18"/>
        <v>#NUM!</v>
      </c>
      <c r="AA34" s="2" t="e">
        <f t="shared" si="19"/>
        <v>#NUM!</v>
      </c>
      <c r="AB34" s="58" t="e">
        <f t="shared" si="20"/>
        <v>#NUM!</v>
      </c>
      <c r="AC34" s="58"/>
      <c r="AD34" s="57" t="e">
        <f t="shared" si="21"/>
        <v>#NUM!</v>
      </c>
      <c r="AE34" s="2" t="e">
        <f t="shared" si="22"/>
        <v>#NUM!</v>
      </c>
      <c r="AF34" s="58" t="e">
        <f t="shared" si="23"/>
        <v>#NUM!</v>
      </c>
      <c r="AG34" s="58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</row>
    <row r="35" spans="1:49" ht="15.75" customHeight="1">
      <c r="A35" s="2"/>
      <c r="B35" s="57">
        <f t="shared" si="0"/>
        <v>28.679999999999986</v>
      </c>
      <c r="C35" s="2">
        <f t="shared" si="1"/>
        <v>84123.875</v>
      </c>
      <c r="D35" s="58">
        <f t="shared" si="2"/>
        <v>22</v>
      </c>
      <c r="E35" s="6"/>
      <c r="F35" s="57">
        <f t="shared" si="3"/>
        <v>20.81999999999999</v>
      </c>
      <c r="G35" s="2">
        <f t="shared" si="4"/>
        <v>63714.125</v>
      </c>
      <c r="H35" s="58">
        <f t="shared" si="5"/>
        <v>11</v>
      </c>
      <c r="I35" s="6"/>
      <c r="J35" s="57">
        <f t="shared" si="6"/>
        <v>0</v>
      </c>
      <c r="K35" s="2">
        <f t="shared" si="7"/>
        <v>0</v>
      </c>
      <c r="L35" s="58">
        <f t="shared" si="8"/>
        <v>0</v>
      </c>
      <c r="M35" s="6"/>
      <c r="N35" s="57">
        <f t="shared" si="9"/>
        <v>0</v>
      </c>
      <c r="O35" s="2">
        <f t="shared" si="10"/>
        <v>0</v>
      </c>
      <c r="P35" s="58">
        <f t="shared" si="11"/>
        <v>0</v>
      </c>
      <c r="Q35" s="6"/>
      <c r="R35" s="57">
        <f t="shared" si="12"/>
        <v>32.550000000000011</v>
      </c>
      <c r="S35" s="2">
        <f t="shared" si="13"/>
        <v>85909.125</v>
      </c>
      <c r="T35" s="58">
        <f t="shared" si="14"/>
        <v>57</v>
      </c>
      <c r="U35" s="58"/>
      <c r="V35" s="57">
        <f t="shared" si="15"/>
        <v>0</v>
      </c>
      <c r="W35" s="2">
        <f t="shared" si="16"/>
        <v>0</v>
      </c>
      <c r="X35" s="58">
        <f t="shared" si="17"/>
        <v>0</v>
      </c>
      <c r="Y35" s="58"/>
      <c r="Z35" s="57" t="e">
        <f t="shared" si="18"/>
        <v>#NUM!</v>
      </c>
      <c r="AA35" s="2" t="e">
        <f t="shared" si="19"/>
        <v>#NUM!</v>
      </c>
      <c r="AB35" s="58" t="e">
        <f t="shared" si="20"/>
        <v>#NUM!</v>
      </c>
      <c r="AC35" s="58"/>
      <c r="AD35" s="57" t="e">
        <f t="shared" si="21"/>
        <v>#NUM!</v>
      </c>
      <c r="AE35" s="2" t="e">
        <f t="shared" si="22"/>
        <v>#NUM!</v>
      </c>
      <c r="AF35" s="58" t="e">
        <f t="shared" si="23"/>
        <v>#NUM!</v>
      </c>
      <c r="AG35" s="58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</row>
    <row r="36" spans="1:49" ht="15.75" customHeight="1">
      <c r="A36" s="2"/>
      <c r="B36" s="57">
        <f t="shared" si="0"/>
        <v>29.219999999999985</v>
      </c>
      <c r="C36" s="2">
        <f t="shared" si="1"/>
        <v>85474.875</v>
      </c>
      <c r="D36" s="58">
        <f t="shared" si="2"/>
        <v>29</v>
      </c>
      <c r="E36" s="6"/>
      <c r="F36" s="57">
        <f t="shared" si="3"/>
        <v>21.359999999999989</v>
      </c>
      <c r="G36" s="2">
        <f t="shared" si="4"/>
        <v>65065.125</v>
      </c>
      <c r="H36" s="58">
        <f t="shared" si="5"/>
        <v>18</v>
      </c>
      <c r="I36" s="6"/>
      <c r="J36" s="57">
        <f t="shared" si="6"/>
        <v>0</v>
      </c>
      <c r="K36" s="2">
        <f t="shared" si="7"/>
        <v>0</v>
      </c>
      <c r="L36" s="58">
        <f t="shared" si="8"/>
        <v>0</v>
      </c>
      <c r="M36" s="6"/>
      <c r="N36" s="57">
        <f t="shared" si="9"/>
        <v>0</v>
      </c>
      <c r="O36" s="2">
        <f t="shared" si="10"/>
        <v>0</v>
      </c>
      <c r="P36" s="58">
        <f t="shared" si="11"/>
        <v>0</v>
      </c>
      <c r="Q36" s="6"/>
      <c r="R36" s="57">
        <f t="shared" si="12"/>
        <v>35.350000000000009</v>
      </c>
      <c r="S36" s="2">
        <f t="shared" si="13"/>
        <v>96789.5</v>
      </c>
      <c r="T36" s="58">
        <f t="shared" si="14"/>
        <v>7</v>
      </c>
      <c r="U36" s="58"/>
      <c r="V36" s="57">
        <f t="shared" si="15"/>
        <v>0</v>
      </c>
      <c r="W36" s="2">
        <f t="shared" si="16"/>
        <v>0</v>
      </c>
      <c r="X36" s="58">
        <f t="shared" si="17"/>
        <v>0</v>
      </c>
      <c r="Y36" s="58"/>
      <c r="Z36" s="57" t="e">
        <f t="shared" si="18"/>
        <v>#NUM!</v>
      </c>
      <c r="AA36" s="2" t="e">
        <f t="shared" si="19"/>
        <v>#NUM!</v>
      </c>
      <c r="AB36" s="58" t="e">
        <f t="shared" si="20"/>
        <v>#NUM!</v>
      </c>
      <c r="AC36" s="58"/>
      <c r="AD36" s="57" t="e">
        <f t="shared" si="21"/>
        <v>#NUM!</v>
      </c>
      <c r="AE36" s="2" t="e">
        <f t="shared" si="22"/>
        <v>#NUM!</v>
      </c>
      <c r="AF36" s="58" t="e">
        <f t="shared" si="23"/>
        <v>#NUM!</v>
      </c>
      <c r="AG36" s="58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</row>
    <row r="37" spans="1:49" ht="15.75" customHeight="1">
      <c r="A37" s="2"/>
      <c r="B37" s="57">
        <f t="shared" si="0"/>
        <v>29.759999999999984</v>
      </c>
      <c r="C37" s="2">
        <f t="shared" si="1"/>
        <v>86825.875</v>
      </c>
      <c r="D37" s="58">
        <f t="shared" si="2"/>
        <v>36</v>
      </c>
      <c r="E37" s="6"/>
      <c r="F37" s="57">
        <f t="shared" si="3"/>
        <v>21.899999999999988</v>
      </c>
      <c r="G37" s="2">
        <f t="shared" si="4"/>
        <v>66416.125</v>
      </c>
      <c r="H37" s="58">
        <f t="shared" si="5"/>
        <v>25</v>
      </c>
      <c r="I37" s="6"/>
      <c r="J37" s="57">
        <f t="shared" si="6"/>
        <v>0</v>
      </c>
      <c r="K37" s="2">
        <f t="shared" si="7"/>
        <v>0</v>
      </c>
      <c r="L37" s="58">
        <f t="shared" si="8"/>
        <v>0</v>
      </c>
      <c r="M37" s="6"/>
      <c r="N37" s="57">
        <f t="shared" si="9"/>
        <v>0</v>
      </c>
      <c r="O37" s="2">
        <f t="shared" si="10"/>
        <v>0</v>
      </c>
      <c r="P37" s="58">
        <f t="shared" si="11"/>
        <v>0</v>
      </c>
      <c r="Q37" s="6"/>
      <c r="R37" s="57">
        <f t="shared" si="12"/>
        <v>36.400000000000006</v>
      </c>
      <c r="S37" s="2">
        <f t="shared" si="13"/>
        <v>99105.5</v>
      </c>
      <c r="T37" s="58">
        <f t="shared" si="14"/>
        <v>16</v>
      </c>
      <c r="U37" s="58"/>
      <c r="V37" s="57">
        <f t="shared" si="15"/>
        <v>0</v>
      </c>
      <c r="W37" s="2">
        <f t="shared" si="16"/>
        <v>0</v>
      </c>
      <c r="X37" s="58">
        <f t="shared" si="17"/>
        <v>0</v>
      </c>
      <c r="Y37" s="58"/>
      <c r="Z37" s="57" t="e">
        <f t="shared" si="18"/>
        <v>#NUM!</v>
      </c>
      <c r="AA37" s="2" t="e">
        <f t="shared" si="19"/>
        <v>#NUM!</v>
      </c>
      <c r="AB37" s="58" t="e">
        <f t="shared" si="20"/>
        <v>#NUM!</v>
      </c>
      <c r="AC37" s="58"/>
      <c r="AD37" s="57" t="e">
        <f t="shared" si="21"/>
        <v>#NUM!</v>
      </c>
      <c r="AE37" s="2" t="e">
        <f t="shared" si="22"/>
        <v>#NUM!</v>
      </c>
      <c r="AF37" s="58" t="e">
        <f t="shared" si="23"/>
        <v>#NUM!</v>
      </c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</row>
    <row r="38" spans="1:49" ht="15.75" customHeight="1">
      <c r="A38" s="2"/>
      <c r="B38" s="57">
        <f t="shared" si="0"/>
        <v>33.959999999999987</v>
      </c>
      <c r="C38" s="2">
        <f t="shared" si="1"/>
        <v>100426.34375</v>
      </c>
      <c r="D38" s="58">
        <f t="shared" si="2"/>
        <v>3</v>
      </c>
      <c r="E38" s="6"/>
      <c r="F38" s="57">
        <f t="shared" si="3"/>
        <v>22.439999999999987</v>
      </c>
      <c r="G38" s="2">
        <f t="shared" si="4"/>
        <v>67767.125</v>
      </c>
      <c r="H38" s="58">
        <f t="shared" si="5"/>
        <v>32</v>
      </c>
      <c r="I38" s="6"/>
      <c r="J38" s="57">
        <f t="shared" si="6"/>
        <v>0</v>
      </c>
      <c r="K38" s="2">
        <f t="shared" si="7"/>
        <v>0</v>
      </c>
      <c r="L38" s="58">
        <f t="shared" si="8"/>
        <v>0</v>
      </c>
      <c r="M38" s="6"/>
      <c r="N38" s="57">
        <f t="shared" si="9"/>
        <v>0</v>
      </c>
      <c r="O38" s="2">
        <f t="shared" si="10"/>
        <v>0</v>
      </c>
      <c r="P38" s="58">
        <f t="shared" si="11"/>
        <v>0</v>
      </c>
      <c r="Q38" s="6"/>
      <c r="R38" s="57">
        <f t="shared" si="12"/>
        <v>37.450000000000003</v>
      </c>
      <c r="S38" s="2">
        <f t="shared" si="13"/>
        <v>101421.5</v>
      </c>
      <c r="T38" s="58">
        <f t="shared" si="14"/>
        <v>25</v>
      </c>
      <c r="U38" s="58"/>
      <c r="V38" s="57">
        <f t="shared" si="15"/>
        <v>0</v>
      </c>
      <c r="W38" s="2">
        <f t="shared" si="16"/>
        <v>0</v>
      </c>
      <c r="X38" s="58">
        <f t="shared" si="17"/>
        <v>0</v>
      </c>
      <c r="Y38" s="58"/>
      <c r="Z38" s="57" t="e">
        <f t="shared" si="18"/>
        <v>#NUM!</v>
      </c>
      <c r="AA38" s="2" t="e">
        <f t="shared" si="19"/>
        <v>#NUM!</v>
      </c>
      <c r="AB38" s="58" t="e">
        <f t="shared" si="20"/>
        <v>#NUM!</v>
      </c>
      <c r="AC38" s="58"/>
      <c r="AD38" s="57" t="e">
        <f t="shared" si="21"/>
        <v>#NUM!</v>
      </c>
      <c r="AE38" s="2" t="e">
        <f t="shared" si="22"/>
        <v>#NUM!</v>
      </c>
      <c r="AF38" s="58" t="e">
        <f t="shared" si="23"/>
        <v>#NUM!</v>
      </c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</row>
    <row r="39" spans="1:49" ht="15.75" customHeight="1">
      <c r="A39" s="2"/>
      <c r="B39" s="57">
        <f t="shared" si="0"/>
        <v>34.499999999999986</v>
      </c>
      <c r="C39" s="2">
        <f t="shared" si="1"/>
        <v>101777.34375</v>
      </c>
      <c r="D39" s="58">
        <f t="shared" si="2"/>
        <v>10</v>
      </c>
      <c r="E39" s="6"/>
      <c r="F39" s="57">
        <f t="shared" si="3"/>
        <v>22.979999999999986</v>
      </c>
      <c r="G39" s="2">
        <f t="shared" si="4"/>
        <v>69118.125</v>
      </c>
      <c r="H39" s="58">
        <f t="shared" si="5"/>
        <v>39</v>
      </c>
      <c r="I39" s="6"/>
      <c r="J39" s="57">
        <f t="shared" si="6"/>
        <v>0</v>
      </c>
      <c r="K39" s="2">
        <f t="shared" si="7"/>
        <v>0</v>
      </c>
      <c r="L39" s="58">
        <f t="shared" si="8"/>
        <v>0</v>
      </c>
      <c r="M39" s="6"/>
      <c r="N39" s="57">
        <f t="shared" si="9"/>
        <v>0</v>
      </c>
      <c r="O39" s="2">
        <f t="shared" si="10"/>
        <v>0</v>
      </c>
      <c r="P39" s="58">
        <f t="shared" si="11"/>
        <v>0</v>
      </c>
      <c r="Q39" s="6"/>
      <c r="R39" s="57">
        <f t="shared" si="12"/>
        <v>38.5</v>
      </c>
      <c r="S39" s="2">
        <f t="shared" si="13"/>
        <v>103737.5</v>
      </c>
      <c r="T39" s="58">
        <f t="shared" si="14"/>
        <v>34</v>
      </c>
      <c r="U39" s="58"/>
      <c r="V39" s="57">
        <f t="shared" si="15"/>
        <v>0</v>
      </c>
      <c r="W39" s="2">
        <f t="shared" si="16"/>
        <v>0</v>
      </c>
      <c r="X39" s="58">
        <f t="shared" si="17"/>
        <v>0</v>
      </c>
      <c r="Y39" s="58"/>
      <c r="Z39" s="57" t="e">
        <f t="shared" si="18"/>
        <v>#NUM!</v>
      </c>
      <c r="AA39" s="2" t="e">
        <f t="shared" si="19"/>
        <v>#NUM!</v>
      </c>
      <c r="AB39" s="58" t="e">
        <f t="shared" si="20"/>
        <v>#NUM!</v>
      </c>
      <c r="AC39" s="58"/>
      <c r="AD39" s="57" t="e">
        <f t="shared" si="21"/>
        <v>#NUM!</v>
      </c>
      <c r="AE39" s="2" t="e">
        <f t="shared" si="22"/>
        <v>#NUM!</v>
      </c>
      <c r="AF39" s="58" t="e">
        <f t="shared" si="23"/>
        <v>#NUM!</v>
      </c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</row>
    <row r="40" spans="1:49" ht="15.75" customHeight="1">
      <c r="A40" s="2"/>
      <c r="B40" s="57">
        <f t="shared" si="0"/>
        <v>35.039999999999985</v>
      </c>
      <c r="C40" s="2">
        <f t="shared" si="1"/>
        <v>103128.34375</v>
      </c>
      <c r="D40" s="58">
        <f t="shared" si="2"/>
        <v>17</v>
      </c>
      <c r="E40" s="6"/>
      <c r="F40" s="57">
        <f t="shared" si="3"/>
        <v>23.519999999999985</v>
      </c>
      <c r="G40" s="2">
        <f t="shared" si="4"/>
        <v>70469.125</v>
      </c>
      <c r="H40" s="58">
        <f t="shared" si="5"/>
        <v>46</v>
      </c>
      <c r="I40" s="6"/>
      <c r="J40" s="57">
        <f t="shared" si="6"/>
        <v>0</v>
      </c>
      <c r="K40" s="2">
        <f t="shared" si="7"/>
        <v>0</v>
      </c>
      <c r="L40" s="58">
        <f t="shared" si="8"/>
        <v>0</v>
      </c>
      <c r="M40" s="6"/>
      <c r="N40" s="57">
        <f t="shared" si="9"/>
        <v>0</v>
      </c>
      <c r="O40" s="2">
        <f t="shared" si="10"/>
        <v>0</v>
      </c>
      <c r="P40" s="58">
        <f t="shared" si="11"/>
        <v>0</v>
      </c>
      <c r="Q40" s="6"/>
      <c r="R40" s="57">
        <f t="shared" si="12"/>
        <v>39.549999999999997</v>
      </c>
      <c r="S40" s="2">
        <f t="shared" si="13"/>
        <v>106053.5</v>
      </c>
      <c r="T40" s="58">
        <f t="shared" si="14"/>
        <v>43</v>
      </c>
      <c r="U40" s="58"/>
      <c r="V40" s="57">
        <f t="shared" si="15"/>
        <v>0</v>
      </c>
      <c r="W40" s="2">
        <f t="shared" si="16"/>
        <v>0</v>
      </c>
      <c r="X40" s="58">
        <f t="shared" si="17"/>
        <v>0</v>
      </c>
      <c r="Y40" s="58"/>
      <c r="Z40" s="57" t="e">
        <f t="shared" si="18"/>
        <v>#NUM!</v>
      </c>
      <c r="AA40" s="2" t="e">
        <f t="shared" si="19"/>
        <v>#NUM!</v>
      </c>
      <c r="AB40" s="58" t="e">
        <f t="shared" si="20"/>
        <v>#NUM!</v>
      </c>
      <c r="AC40" s="58"/>
      <c r="AD40" s="57" t="e">
        <f t="shared" si="21"/>
        <v>#NUM!</v>
      </c>
      <c r="AE40" s="2" t="e">
        <f t="shared" si="22"/>
        <v>#NUM!</v>
      </c>
      <c r="AF40" s="58" t="e">
        <f t="shared" si="23"/>
        <v>#NUM!</v>
      </c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</row>
    <row r="41" spans="1:49" ht="15.75" customHeight="1">
      <c r="A41" s="2"/>
      <c r="B41" s="57">
        <f t="shared" si="0"/>
        <v>35.579999999999984</v>
      </c>
      <c r="C41" s="2">
        <f t="shared" si="1"/>
        <v>104479.34375</v>
      </c>
      <c r="D41" s="58">
        <f t="shared" si="2"/>
        <v>24</v>
      </c>
      <c r="E41" s="6"/>
      <c r="F41" s="57">
        <f t="shared" si="3"/>
        <v>24.059999999999985</v>
      </c>
      <c r="G41" s="2">
        <f t="shared" si="4"/>
        <v>71820.125</v>
      </c>
      <c r="H41" s="58">
        <f t="shared" si="5"/>
        <v>53</v>
      </c>
      <c r="I41" s="6"/>
      <c r="J41" s="57">
        <f t="shared" si="6"/>
        <v>0</v>
      </c>
      <c r="K41" s="2">
        <f t="shared" si="7"/>
        <v>0</v>
      </c>
      <c r="L41" s="58">
        <f t="shared" si="8"/>
        <v>0</v>
      </c>
      <c r="M41" s="6"/>
      <c r="N41" s="57">
        <f t="shared" si="9"/>
        <v>0</v>
      </c>
      <c r="O41" s="2">
        <f t="shared" si="10"/>
        <v>0</v>
      </c>
      <c r="P41" s="58">
        <f t="shared" si="11"/>
        <v>0</v>
      </c>
      <c r="Q41" s="6"/>
      <c r="R41" s="57">
        <f t="shared" si="12"/>
        <v>40.599999999999994</v>
      </c>
      <c r="S41" s="2">
        <f t="shared" si="13"/>
        <v>108369.5</v>
      </c>
      <c r="T41" s="58">
        <f t="shared" si="14"/>
        <v>52</v>
      </c>
      <c r="U41" s="58"/>
      <c r="V41" s="57">
        <f t="shared" si="15"/>
        <v>0</v>
      </c>
      <c r="W41" s="2">
        <f t="shared" si="16"/>
        <v>0</v>
      </c>
      <c r="X41" s="58">
        <f t="shared" si="17"/>
        <v>0</v>
      </c>
      <c r="Y41" s="58"/>
      <c r="Z41" s="57" t="e">
        <f t="shared" si="18"/>
        <v>#NUM!</v>
      </c>
      <c r="AA41" s="2" t="e">
        <f t="shared" si="19"/>
        <v>#NUM!</v>
      </c>
      <c r="AB41" s="58" t="e">
        <f t="shared" si="20"/>
        <v>#NUM!</v>
      </c>
      <c r="AC41" s="58"/>
      <c r="AD41" s="57" t="e">
        <f t="shared" si="21"/>
        <v>#NUM!</v>
      </c>
      <c r="AE41" s="2" t="e">
        <f t="shared" si="22"/>
        <v>#NUM!</v>
      </c>
      <c r="AF41" s="58" t="e">
        <f t="shared" si="23"/>
        <v>#NUM!</v>
      </c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</row>
    <row r="42" spans="1:49" ht="15.75" customHeight="1">
      <c r="A42" s="2"/>
      <c r="B42" s="57">
        <f t="shared" si="0"/>
        <v>36.119999999999983</v>
      </c>
      <c r="C42" s="2">
        <f t="shared" si="1"/>
        <v>105830.34375</v>
      </c>
      <c r="D42" s="58">
        <f t="shared" si="2"/>
        <v>31</v>
      </c>
      <c r="E42" s="6"/>
      <c r="F42" s="57">
        <f t="shared" si="3"/>
        <v>26.859999999999985</v>
      </c>
      <c r="G42" s="2">
        <f t="shared" si="4"/>
        <v>82700.5</v>
      </c>
      <c r="H42" s="58">
        <f t="shared" si="5"/>
        <v>3</v>
      </c>
      <c r="I42" s="6"/>
      <c r="J42" s="57">
        <f t="shared" si="6"/>
        <v>0</v>
      </c>
      <c r="K42" s="2">
        <f t="shared" si="7"/>
        <v>0</v>
      </c>
      <c r="L42" s="58">
        <f t="shared" si="8"/>
        <v>0</v>
      </c>
      <c r="M42" s="6"/>
      <c r="N42" s="57">
        <f t="shared" si="9"/>
        <v>0</v>
      </c>
      <c r="O42" s="2">
        <f t="shared" si="10"/>
        <v>0</v>
      </c>
      <c r="P42" s="58">
        <f t="shared" si="11"/>
        <v>0</v>
      </c>
      <c r="Q42" s="6"/>
      <c r="R42" s="57">
        <f t="shared" si="12"/>
        <v>43.399999999999991</v>
      </c>
      <c r="S42" s="2">
        <f t="shared" si="13"/>
        <v>119249.875</v>
      </c>
      <c r="T42" s="58">
        <f t="shared" si="14"/>
        <v>2</v>
      </c>
      <c r="U42" s="58"/>
      <c r="V42" s="57">
        <f t="shared" si="15"/>
        <v>0</v>
      </c>
      <c r="W42" s="2">
        <f t="shared" si="16"/>
        <v>0</v>
      </c>
      <c r="X42" s="58">
        <f t="shared" si="17"/>
        <v>0</v>
      </c>
      <c r="Y42" s="58"/>
      <c r="Z42" s="57" t="e">
        <f t="shared" si="18"/>
        <v>#NUM!</v>
      </c>
      <c r="AA42" s="2" t="e">
        <f t="shared" si="19"/>
        <v>#NUM!</v>
      </c>
      <c r="AB42" s="58" t="e">
        <f t="shared" si="20"/>
        <v>#NUM!</v>
      </c>
      <c r="AC42" s="58"/>
      <c r="AD42" s="57" t="e">
        <f t="shared" si="21"/>
        <v>#NUM!</v>
      </c>
      <c r="AE42" s="2" t="e">
        <f t="shared" si="22"/>
        <v>#NUM!</v>
      </c>
      <c r="AF42" s="58" t="e">
        <f t="shared" si="23"/>
        <v>#NUM!</v>
      </c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</row>
    <row r="43" spans="1:49" ht="15.75" customHeight="1">
      <c r="A43" s="2"/>
      <c r="B43" s="57">
        <f t="shared" si="0"/>
        <v>36.659999999999982</v>
      </c>
      <c r="C43" s="2">
        <f t="shared" si="1"/>
        <v>107181.34375</v>
      </c>
      <c r="D43" s="58">
        <f t="shared" si="2"/>
        <v>38</v>
      </c>
      <c r="E43" s="6"/>
      <c r="F43" s="57">
        <f t="shared" si="3"/>
        <v>27.399999999999984</v>
      </c>
      <c r="G43" s="2">
        <f t="shared" si="4"/>
        <v>84051.5</v>
      </c>
      <c r="H43" s="58">
        <f t="shared" si="5"/>
        <v>10</v>
      </c>
      <c r="I43" s="6"/>
      <c r="J43" s="57">
        <f t="shared" si="6"/>
        <v>0</v>
      </c>
      <c r="K43" s="2">
        <f t="shared" si="7"/>
        <v>0</v>
      </c>
      <c r="L43" s="58">
        <f t="shared" si="8"/>
        <v>0</v>
      </c>
      <c r="M43" s="6"/>
      <c r="N43" s="57">
        <f t="shared" si="9"/>
        <v>0</v>
      </c>
      <c r="O43" s="2">
        <f t="shared" si="10"/>
        <v>0</v>
      </c>
      <c r="P43" s="58">
        <f t="shared" si="11"/>
        <v>0</v>
      </c>
      <c r="Q43" s="6"/>
      <c r="R43" s="57">
        <f t="shared" si="12"/>
        <v>44.449999999999989</v>
      </c>
      <c r="S43" s="2">
        <f t="shared" si="13"/>
        <v>121565.875</v>
      </c>
      <c r="T43" s="58">
        <f t="shared" si="14"/>
        <v>11</v>
      </c>
      <c r="U43" s="58"/>
      <c r="V43" s="57">
        <f t="shared" si="15"/>
        <v>0</v>
      </c>
      <c r="W43" s="2">
        <f t="shared" si="16"/>
        <v>0</v>
      </c>
      <c r="X43" s="58">
        <f t="shared" si="17"/>
        <v>0</v>
      </c>
      <c r="Y43" s="58"/>
      <c r="Z43" s="57" t="e">
        <f t="shared" si="18"/>
        <v>#NUM!</v>
      </c>
      <c r="AA43" s="2" t="e">
        <f t="shared" si="19"/>
        <v>#NUM!</v>
      </c>
      <c r="AB43" s="58" t="e">
        <f t="shared" si="20"/>
        <v>#NUM!</v>
      </c>
      <c r="AC43" s="58"/>
      <c r="AD43" s="57" t="e">
        <f t="shared" si="21"/>
        <v>#NUM!</v>
      </c>
      <c r="AE43" s="2" t="e">
        <f t="shared" si="22"/>
        <v>#NUM!</v>
      </c>
      <c r="AF43" s="58" t="e">
        <f t="shared" si="23"/>
        <v>#NUM!</v>
      </c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</row>
    <row r="44" spans="1:49" ht="14.25" customHeight="1">
      <c r="A44" s="2"/>
      <c r="B44" s="57">
        <f t="shared" si="0"/>
        <v>40.859999999999985</v>
      </c>
      <c r="C44" s="2">
        <f t="shared" si="1"/>
        <v>120781.8125</v>
      </c>
      <c r="D44" s="58">
        <f t="shared" si="2"/>
        <v>5</v>
      </c>
      <c r="E44" s="6"/>
      <c r="F44" s="57">
        <f t="shared" si="3"/>
        <v>27.939999999999984</v>
      </c>
      <c r="G44" s="2">
        <f t="shared" si="4"/>
        <v>85402.5</v>
      </c>
      <c r="H44" s="58">
        <f t="shared" si="5"/>
        <v>17</v>
      </c>
      <c r="I44" s="6"/>
      <c r="J44" s="57">
        <f t="shared" si="6"/>
        <v>0</v>
      </c>
      <c r="K44" s="2">
        <f t="shared" si="7"/>
        <v>0</v>
      </c>
      <c r="L44" s="58">
        <f t="shared" si="8"/>
        <v>0</v>
      </c>
      <c r="M44" s="6"/>
      <c r="N44" s="57">
        <f t="shared" si="9"/>
        <v>0</v>
      </c>
      <c r="O44" s="2">
        <f t="shared" si="10"/>
        <v>0</v>
      </c>
      <c r="P44" s="58">
        <f t="shared" si="11"/>
        <v>0</v>
      </c>
      <c r="Q44" s="6"/>
      <c r="R44" s="57">
        <f t="shared" si="12"/>
        <v>45.499999999999986</v>
      </c>
      <c r="S44" s="2">
        <f t="shared" si="13"/>
        <v>123881.875</v>
      </c>
      <c r="T44" s="58">
        <f t="shared" si="14"/>
        <v>20</v>
      </c>
      <c r="U44" s="58"/>
      <c r="V44" s="57">
        <f t="shared" si="15"/>
        <v>0</v>
      </c>
      <c r="W44" s="2">
        <f t="shared" si="16"/>
        <v>0</v>
      </c>
      <c r="X44" s="58">
        <f t="shared" si="17"/>
        <v>0</v>
      </c>
      <c r="Y44" s="58"/>
      <c r="Z44" s="57" t="e">
        <f t="shared" si="18"/>
        <v>#NUM!</v>
      </c>
      <c r="AA44" s="2" t="e">
        <f t="shared" si="19"/>
        <v>#NUM!</v>
      </c>
      <c r="AB44" s="58" t="e">
        <f t="shared" si="20"/>
        <v>#NUM!</v>
      </c>
      <c r="AC44" s="58"/>
      <c r="AD44" s="57" t="e">
        <f t="shared" si="21"/>
        <v>#NUM!</v>
      </c>
      <c r="AE44" s="2" t="e">
        <f t="shared" si="22"/>
        <v>#NUM!</v>
      </c>
      <c r="AF44" s="58" t="e">
        <f t="shared" si="23"/>
        <v>#NUM!</v>
      </c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</row>
    <row r="45" spans="1:49" ht="14.25" customHeight="1">
      <c r="A45" s="2"/>
      <c r="B45" s="57">
        <f t="shared" si="0"/>
        <v>41.399999999999984</v>
      </c>
      <c r="C45" s="2">
        <f t="shared" si="1"/>
        <v>122132.8125</v>
      </c>
      <c r="D45" s="58">
        <f t="shared" si="2"/>
        <v>12</v>
      </c>
      <c r="E45" s="6"/>
      <c r="F45" s="57">
        <f t="shared" si="3"/>
        <v>28.479999999999983</v>
      </c>
      <c r="G45" s="2">
        <f t="shared" si="4"/>
        <v>86753.5</v>
      </c>
      <c r="H45" s="58">
        <f t="shared" si="5"/>
        <v>24</v>
      </c>
      <c r="I45" s="6"/>
      <c r="J45" s="57">
        <f t="shared" si="6"/>
        <v>0</v>
      </c>
      <c r="K45" s="2">
        <f t="shared" si="7"/>
        <v>0</v>
      </c>
      <c r="L45" s="58">
        <f t="shared" si="8"/>
        <v>0</v>
      </c>
      <c r="M45" s="6"/>
      <c r="N45" s="57">
        <f t="shared" si="9"/>
        <v>0</v>
      </c>
      <c r="O45" s="2">
        <f t="shared" si="10"/>
        <v>0</v>
      </c>
      <c r="P45" s="58">
        <f t="shared" si="11"/>
        <v>0</v>
      </c>
      <c r="Q45" s="6"/>
      <c r="R45" s="57">
        <f t="shared" si="12"/>
        <v>46.549999999999983</v>
      </c>
      <c r="S45" s="2">
        <f t="shared" si="13"/>
        <v>126197.875</v>
      </c>
      <c r="T45" s="58">
        <f t="shared" si="14"/>
        <v>29</v>
      </c>
      <c r="U45" s="58"/>
      <c r="V45" s="57">
        <f t="shared" si="15"/>
        <v>0</v>
      </c>
      <c r="W45" s="2">
        <f t="shared" si="16"/>
        <v>0</v>
      </c>
      <c r="X45" s="58">
        <f t="shared" si="17"/>
        <v>0</v>
      </c>
      <c r="Y45" s="58"/>
      <c r="Z45" s="57" t="e">
        <f t="shared" si="18"/>
        <v>#NUM!</v>
      </c>
      <c r="AA45" s="2" t="e">
        <f t="shared" si="19"/>
        <v>#NUM!</v>
      </c>
      <c r="AB45" s="58" t="e">
        <f t="shared" si="20"/>
        <v>#NUM!</v>
      </c>
      <c r="AC45" s="58"/>
      <c r="AD45" s="57" t="e">
        <f t="shared" si="21"/>
        <v>#NUM!</v>
      </c>
      <c r="AE45" s="2" t="e">
        <f t="shared" si="22"/>
        <v>#NUM!</v>
      </c>
      <c r="AF45" s="58" t="e">
        <f t="shared" si="23"/>
        <v>#NUM!</v>
      </c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</row>
    <row r="46" spans="1:49" ht="14.25" customHeight="1">
      <c r="A46" s="2"/>
      <c r="B46" s="57">
        <f t="shared" si="0"/>
        <v>41.939999999999984</v>
      </c>
      <c r="C46" s="2">
        <f t="shared" si="1"/>
        <v>123483.8125</v>
      </c>
      <c r="D46" s="58">
        <f t="shared" si="2"/>
        <v>19</v>
      </c>
      <c r="E46" s="6"/>
      <c r="F46" s="57">
        <f t="shared" si="3"/>
        <v>29.019999999999982</v>
      </c>
      <c r="G46" s="2">
        <f t="shared" si="4"/>
        <v>88104.5</v>
      </c>
      <c r="H46" s="58">
        <f t="shared" si="5"/>
        <v>31</v>
      </c>
      <c r="I46" s="6"/>
      <c r="J46" s="57">
        <f t="shared" si="6"/>
        <v>0</v>
      </c>
      <c r="K46" s="2">
        <f t="shared" si="7"/>
        <v>0</v>
      </c>
      <c r="L46" s="58">
        <f t="shared" si="8"/>
        <v>0</v>
      </c>
      <c r="M46" s="6"/>
      <c r="N46" s="57">
        <f t="shared" si="9"/>
        <v>0</v>
      </c>
      <c r="O46" s="2">
        <f t="shared" si="10"/>
        <v>0</v>
      </c>
      <c r="P46" s="58">
        <f t="shared" si="11"/>
        <v>0</v>
      </c>
      <c r="Q46" s="6"/>
      <c r="R46" s="57">
        <f t="shared" si="12"/>
        <v>47.59999999999998</v>
      </c>
      <c r="S46" s="2">
        <f t="shared" si="13"/>
        <v>128513.875</v>
      </c>
      <c r="T46" s="58">
        <f t="shared" si="14"/>
        <v>38</v>
      </c>
      <c r="U46" s="58"/>
      <c r="V46" s="57">
        <f t="shared" si="15"/>
        <v>0</v>
      </c>
      <c r="W46" s="2">
        <f t="shared" si="16"/>
        <v>0</v>
      </c>
      <c r="X46" s="58">
        <f t="shared" si="17"/>
        <v>0</v>
      </c>
      <c r="Y46" s="58"/>
      <c r="Z46" s="57" t="e">
        <f t="shared" si="18"/>
        <v>#NUM!</v>
      </c>
      <c r="AA46" s="2" t="e">
        <f t="shared" si="19"/>
        <v>#NUM!</v>
      </c>
      <c r="AB46" s="58" t="e">
        <f t="shared" si="20"/>
        <v>#NUM!</v>
      </c>
      <c r="AC46" s="58"/>
      <c r="AD46" s="57" t="e">
        <f t="shared" si="21"/>
        <v>#NUM!</v>
      </c>
      <c r="AE46" s="2" t="e">
        <f t="shared" si="22"/>
        <v>#NUM!</v>
      </c>
      <c r="AF46" s="58" t="e">
        <f t="shared" si="23"/>
        <v>#NUM!</v>
      </c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</row>
    <row r="47" spans="1:49" ht="14.25" customHeight="1">
      <c r="A47" s="2"/>
      <c r="B47" s="57">
        <f t="shared" si="0"/>
        <v>42.479999999999983</v>
      </c>
      <c r="C47" s="2">
        <f t="shared" si="1"/>
        <v>124834.8125</v>
      </c>
      <c r="D47" s="58">
        <f t="shared" si="2"/>
        <v>26</v>
      </c>
      <c r="E47" s="6"/>
      <c r="F47" s="57">
        <f t="shared" si="3"/>
        <v>29.559999999999981</v>
      </c>
      <c r="G47" s="2">
        <f t="shared" si="4"/>
        <v>89455.5</v>
      </c>
      <c r="H47" s="58">
        <f t="shared" si="5"/>
        <v>38</v>
      </c>
      <c r="I47" s="6"/>
      <c r="J47" s="57">
        <f t="shared" si="6"/>
        <v>0</v>
      </c>
      <c r="K47" s="2">
        <f t="shared" si="7"/>
        <v>0</v>
      </c>
      <c r="L47" s="58">
        <f t="shared" si="8"/>
        <v>0</v>
      </c>
      <c r="M47" s="6"/>
      <c r="N47" s="57">
        <f t="shared" si="9"/>
        <v>0</v>
      </c>
      <c r="O47" s="2">
        <f t="shared" si="10"/>
        <v>0</v>
      </c>
      <c r="P47" s="58">
        <f t="shared" si="11"/>
        <v>0</v>
      </c>
      <c r="Q47" s="6"/>
      <c r="R47" s="57">
        <f t="shared" si="12"/>
        <v>48.649999999999977</v>
      </c>
      <c r="S47" s="2">
        <f t="shared" si="13"/>
        <v>130829.875</v>
      </c>
      <c r="T47" s="58">
        <f t="shared" si="14"/>
        <v>47</v>
      </c>
      <c r="U47" s="58"/>
      <c r="V47" s="57">
        <f t="shared" si="15"/>
        <v>0</v>
      </c>
      <c r="W47" s="2">
        <f t="shared" si="16"/>
        <v>0</v>
      </c>
      <c r="X47" s="58">
        <f t="shared" si="17"/>
        <v>0</v>
      </c>
      <c r="Y47" s="58"/>
      <c r="Z47" s="57" t="e">
        <f t="shared" si="18"/>
        <v>#NUM!</v>
      </c>
      <c r="AA47" s="2" t="e">
        <f t="shared" si="19"/>
        <v>#NUM!</v>
      </c>
      <c r="AB47" s="58" t="e">
        <f t="shared" si="20"/>
        <v>#NUM!</v>
      </c>
      <c r="AC47" s="58"/>
      <c r="AD47" s="57" t="e">
        <f t="shared" si="21"/>
        <v>#NUM!</v>
      </c>
      <c r="AE47" s="2" t="e">
        <f t="shared" si="22"/>
        <v>#NUM!</v>
      </c>
      <c r="AF47" s="58" t="e">
        <f t="shared" si="23"/>
        <v>#NUM!</v>
      </c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</row>
    <row r="48" spans="1:49" ht="14.25" customHeight="1">
      <c r="A48" s="2"/>
      <c r="B48" s="57">
        <f t="shared" si="0"/>
        <v>43.019999999999982</v>
      </c>
      <c r="C48" s="2">
        <f t="shared" si="1"/>
        <v>126185.8125</v>
      </c>
      <c r="D48" s="58">
        <f t="shared" si="2"/>
        <v>33</v>
      </c>
      <c r="E48" s="6"/>
      <c r="F48" s="57">
        <f t="shared" si="3"/>
        <v>30.09999999999998</v>
      </c>
      <c r="G48" s="2">
        <f t="shared" si="4"/>
        <v>90806.5</v>
      </c>
      <c r="H48" s="58">
        <f t="shared" si="5"/>
        <v>45</v>
      </c>
      <c r="I48" s="6"/>
      <c r="J48" s="57">
        <f t="shared" si="6"/>
        <v>0</v>
      </c>
      <c r="K48" s="2">
        <f t="shared" si="7"/>
        <v>0</v>
      </c>
      <c r="L48" s="58">
        <f t="shared" si="8"/>
        <v>0</v>
      </c>
      <c r="M48" s="6"/>
      <c r="N48" s="57">
        <f t="shared" si="9"/>
        <v>0</v>
      </c>
      <c r="O48" s="2">
        <f t="shared" si="10"/>
        <v>0</v>
      </c>
      <c r="P48" s="58">
        <f t="shared" si="11"/>
        <v>0</v>
      </c>
      <c r="Q48" s="6"/>
      <c r="R48" s="57">
        <f t="shared" si="12"/>
        <v>49.699999999999974</v>
      </c>
      <c r="S48" s="2">
        <f t="shared" si="13"/>
        <v>133145.875</v>
      </c>
      <c r="T48" s="58">
        <f t="shared" si="14"/>
        <v>56</v>
      </c>
      <c r="U48" s="58"/>
      <c r="V48" s="57">
        <f t="shared" si="15"/>
        <v>0</v>
      </c>
      <c r="W48" s="2">
        <f t="shared" si="16"/>
        <v>0</v>
      </c>
      <c r="X48" s="58">
        <f t="shared" si="17"/>
        <v>0</v>
      </c>
      <c r="Y48" s="58"/>
      <c r="Z48" s="57" t="e">
        <f t="shared" si="18"/>
        <v>#NUM!</v>
      </c>
      <c r="AA48" s="2" t="e">
        <f t="shared" si="19"/>
        <v>#NUM!</v>
      </c>
      <c r="AB48" s="58" t="e">
        <f t="shared" si="20"/>
        <v>#NUM!</v>
      </c>
      <c r="AC48" s="58"/>
      <c r="AD48" s="57" t="e">
        <f t="shared" si="21"/>
        <v>#NUM!</v>
      </c>
      <c r="AE48" s="2" t="e">
        <f t="shared" si="22"/>
        <v>#NUM!</v>
      </c>
      <c r="AF48" s="58" t="e">
        <f t="shared" si="23"/>
        <v>#NUM!</v>
      </c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</row>
    <row r="49" spans="1:49" ht="14.25" customHeight="1">
      <c r="A49" s="2"/>
      <c r="B49" s="57">
        <f t="shared" si="0"/>
        <v>47.219999999999985</v>
      </c>
      <c r="C49" s="2">
        <f t="shared" si="1"/>
        <v>139786.28125</v>
      </c>
      <c r="D49" s="58">
        <f t="shared" si="2"/>
        <v>0</v>
      </c>
      <c r="E49" s="6"/>
      <c r="F49" s="57">
        <f t="shared" si="3"/>
        <v>30.639999999999979</v>
      </c>
      <c r="G49" s="2">
        <f t="shared" si="4"/>
        <v>92157.5</v>
      </c>
      <c r="H49" s="58">
        <f t="shared" si="5"/>
        <v>52</v>
      </c>
      <c r="I49" s="6"/>
      <c r="J49" s="57">
        <f t="shared" si="6"/>
        <v>0</v>
      </c>
      <c r="K49" s="2">
        <f t="shared" si="7"/>
        <v>0</v>
      </c>
      <c r="L49" s="58">
        <f t="shared" si="8"/>
        <v>0</v>
      </c>
      <c r="M49" s="6"/>
      <c r="N49" s="57">
        <f t="shared" si="9"/>
        <v>0</v>
      </c>
      <c r="O49" s="2">
        <f t="shared" si="10"/>
        <v>0</v>
      </c>
      <c r="P49" s="58">
        <f t="shared" si="11"/>
        <v>0</v>
      </c>
      <c r="Q49" s="6"/>
      <c r="R49" s="57">
        <f t="shared" si="12"/>
        <v>52.499999999999972</v>
      </c>
      <c r="S49" s="2">
        <f t="shared" si="13"/>
        <v>144026.25</v>
      </c>
      <c r="T49" s="58">
        <f t="shared" si="14"/>
        <v>6</v>
      </c>
      <c r="U49" s="58"/>
      <c r="V49" s="57">
        <f t="shared" si="15"/>
        <v>0</v>
      </c>
      <c r="W49" s="2">
        <f t="shared" si="16"/>
        <v>0</v>
      </c>
      <c r="X49" s="58">
        <f t="shared" si="17"/>
        <v>0</v>
      </c>
      <c r="Y49" s="58"/>
      <c r="Z49" s="57" t="e">
        <f t="shared" si="18"/>
        <v>#NUM!</v>
      </c>
      <c r="AA49" s="2" t="e">
        <f t="shared" si="19"/>
        <v>#NUM!</v>
      </c>
      <c r="AB49" s="58" t="e">
        <f t="shared" si="20"/>
        <v>#NUM!</v>
      </c>
      <c r="AC49" s="58"/>
      <c r="AD49" s="57" t="e">
        <f t="shared" si="21"/>
        <v>#NUM!</v>
      </c>
      <c r="AE49" s="2" t="e">
        <f t="shared" si="22"/>
        <v>#NUM!</v>
      </c>
      <c r="AF49" s="58" t="e">
        <f t="shared" si="23"/>
        <v>#NUM!</v>
      </c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</row>
    <row r="50" spans="1:49" ht="14.25" customHeight="1">
      <c r="A50" s="2"/>
      <c r="B50" s="57">
        <f t="shared" si="0"/>
        <v>0</v>
      </c>
      <c r="C50" s="2">
        <f t="shared" si="1"/>
        <v>0</v>
      </c>
      <c r="D50" s="58">
        <f t="shared" si="2"/>
        <v>0</v>
      </c>
      <c r="E50" s="6"/>
      <c r="F50" s="57">
        <f t="shared" si="3"/>
        <v>33.439999999999976</v>
      </c>
      <c r="G50" s="2">
        <f t="shared" si="4"/>
        <v>103037.875</v>
      </c>
      <c r="H50" s="58">
        <f t="shared" si="5"/>
        <v>2</v>
      </c>
      <c r="I50" s="6"/>
      <c r="J50" s="57">
        <f t="shared" si="6"/>
        <v>0</v>
      </c>
      <c r="K50" s="2">
        <f t="shared" si="7"/>
        <v>0</v>
      </c>
      <c r="L50" s="58">
        <f t="shared" si="8"/>
        <v>0</v>
      </c>
      <c r="M50" s="6"/>
      <c r="N50" s="57">
        <f t="shared" si="9"/>
        <v>0</v>
      </c>
      <c r="O50" s="2">
        <f t="shared" si="10"/>
        <v>0</v>
      </c>
      <c r="P50" s="58">
        <f t="shared" si="11"/>
        <v>0</v>
      </c>
      <c r="Q50" s="6"/>
      <c r="R50" s="57">
        <f t="shared" si="12"/>
        <v>53.549999999999969</v>
      </c>
      <c r="S50" s="2">
        <f t="shared" si="13"/>
        <v>146342.25</v>
      </c>
      <c r="T50" s="58">
        <f t="shared" si="14"/>
        <v>15</v>
      </c>
      <c r="U50" s="58"/>
      <c r="V50" s="57">
        <f t="shared" si="15"/>
        <v>0</v>
      </c>
      <c r="W50" s="2">
        <f t="shared" si="16"/>
        <v>0</v>
      </c>
      <c r="X50" s="58">
        <f t="shared" si="17"/>
        <v>0</v>
      </c>
      <c r="Y50" s="58"/>
      <c r="Z50" s="57" t="e">
        <f t="shared" si="18"/>
        <v>#NUM!</v>
      </c>
      <c r="AA50" s="2" t="e">
        <f t="shared" si="19"/>
        <v>#NUM!</v>
      </c>
      <c r="AB50" s="58" t="e">
        <f t="shared" si="20"/>
        <v>#NUM!</v>
      </c>
      <c r="AC50" s="58"/>
      <c r="AD50" s="57" t="e">
        <f t="shared" si="21"/>
        <v>#NUM!</v>
      </c>
      <c r="AE50" s="2" t="e">
        <f t="shared" si="22"/>
        <v>#NUM!</v>
      </c>
      <c r="AF50" s="58" t="e">
        <f t="shared" si="23"/>
        <v>#NUM!</v>
      </c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</row>
    <row r="51" spans="1:49" ht="14.25" customHeight="1">
      <c r="A51" s="2"/>
      <c r="B51" s="57">
        <f t="shared" si="0"/>
        <v>0</v>
      </c>
      <c r="C51" s="2">
        <f t="shared" si="1"/>
        <v>0</v>
      </c>
      <c r="D51" s="58">
        <f t="shared" si="2"/>
        <v>0</v>
      </c>
      <c r="E51" s="6"/>
      <c r="F51" s="57">
        <f t="shared" si="3"/>
        <v>33.979999999999976</v>
      </c>
      <c r="G51" s="2">
        <f t="shared" si="4"/>
        <v>104388.875</v>
      </c>
      <c r="H51" s="58">
        <f t="shared" si="5"/>
        <v>9</v>
      </c>
      <c r="I51" s="6"/>
      <c r="J51" s="57">
        <f t="shared" si="6"/>
        <v>0</v>
      </c>
      <c r="K51" s="2">
        <f t="shared" si="7"/>
        <v>0</v>
      </c>
      <c r="L51" s="58">
        <f t="shared" si="8"/>
        <v>0</v>
      </c>
      <c r="M51" s="6"/>
      <c r="N51" s="57">
        <f t="shared" si="9"/>
        <v>0</v>
      </c>
      <c r="O51" s="2">
        <f t="shared" si="10"/>
        <v>0</v>
      </c>
      <c r="P51" s="58">
        <f t="shared" si="11"/>
        <v>0</v>
      </c>
      <c r="Q51" s="6"/>
      <c r="R51" s="57">
        <f t="shared" si="12"/>
        <v>54.599999999999966</v>
      </c>
      <c r="S51" s="2">
        <f t="shared" si="13"/>
        <v>148658.25</v>
      </c>
      <c r="T51" s="58">
        <f t="shared" si="14"/>
        <v>24</v>
      </c>
      <c r="U51" s="58"/>
      <c r="V51" s="57">
        <f t="shared" si="15"/>
        <v>0</v>
      </c>
      <c r="W51" s="2">
        <f t="shared" si="16"/>
        <v>0</v>
      </c>
      <c r="X51" s="58">
        <f t="shared" si="17"/>
        <v>0</v>
      </c>
      <c r="Y51" s="58"/>
      <c r="Z51" s="57" t="e">
        <f t="shared" si="18"/>
        <v>#NUM!</v>
      </c>
      <c r="AA51" s="2" t="e">
        <f t="shared" si="19"/>
        <v>#NUM!</v>
      </c>
      <c r="AB51" s="58" t="e">
        <f t="shared" si="20"/>
        <v>#NUM!</v>
      </c>
      <c r="AC51" s="58"/>
      <c r="AD51" s="57" t="e">
        <f t="shared" si="21"/>
        <v>#NUM!</v>
      </c>
      <c r="AE51" s="2" t="e">
        <f t="shared" si="22"/>
        <v>#NUM!</v>
      </c>
      <c r="AF51" s="58" t="e">
        <f t="shared" si="23"/>
        <v>#NUM!</v>
      </c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</row>
    <row r="52" spans="1:49" ht="14.25" customHeight="1">
      <c r="A52" s="2"/>
      <c r="B52" s="57">
        <f t="shared" si="0"/>
        <v>0</v>
      </c>
      <c r="C52" s="2">
        <f t="shared" si="1"/>
        <v>0</v>
      </c>
      <c r="D52" s="58">
        <f t="shared" si="2"/>
        <v>0</v>
      </c>
      <c r="E52" s="6"/>
      <c r="F52" s="57">
        <f t="shared" si="3"/>
        <v>34.519999999999975</v>
      </c>
      <c r="G52" s="2">
        <f t="shared" si="4"/>
        <v>105739.875</v>
      </c>
      <c r="H52" s="58">
        <f t="shared" si="5"/>
        <v>16</v>
      </c>
      <c r="I52" s="6"/>
      <c r="J52" s="57">
        <f t="shared" si="6"/>
        <v>0</v>
      </c>
      <c r="K52" s="2">
        <f t="shared" si="7"/>
        <v>0</v>
      </c>
      <c r="L52" s="58">
        <f t="shared" si="8"/>
        <v>0</v>
      </c>
      <c r="M52" s="6"/>
      <c r="N52" s="57">
        <f t="shared" si="9"/>
        <v>0</v>
      </c>
      <c r="O52" s="2">
        <f t="shared" si="10"/>
        <v>0</v>
      </c>
      <c r="P52" s="58">
        <f t="shared" si="11"/>
        <v>0</v>
      </c>
      <c r="Q52" s="6"/>
      <c r="R52" s="57">
        <f t="shared" si="12"/>
        <v>55.649999999999963</v>
      </c>
      <c r="S52" s="2">
        <f t="shared" si="13"/>
        <v>150974.25</v>
      </c>
      <c r="T52" s="58">
        <f t="shared" si="14"/>
        <v>33</v>
      </c>
      <c r="U52" s="58"/>
      <c r="V52" s="57">
        <f t="shared" si="15"/>
        <v>0</v>
      </c>
      <c r="W52" s="2">
        <f t="shared" si="16"/>
        <v>0</v>
      </c>
      <c r="X52" s="58">
        <f t="shared" si="17"/>
        <v>0</v>
      </c>
      <c r="Y52" s="58"/>
      <c r="Z52" s="57" t="e">
        <f t="shared" si="18"/>
        <v>#NUM!</v>
      </c>
      <c r="AA52" s="2" t="e">
        <f t="shared" si="19"/>
        <v>#NUM!</v>
      </c>
      <c r="AB52" s="58" t="e">
        <f t="shared" si="20"/>
        <v>#NUM!</v>
      </c>
      <c r="AC52" s="58"/>
      <c r="AD52" s="57" t="e">
        <f t="shared" si="21"/>
        <v>#NUM!</v>
      </c>
      <c r="AE52" s="2" t="e">
        <f t="shared" si="22"/>
        <v>#NUM!</v>
      </c>
      <c r="AF52" s="58" t="e">
        <f t="shared" si="23"/>
        <v>#NUM!</v>
      </c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</row>
    <row r="53" spans="1:49" ht="14.25" customHeight="1">
      <c r="A53" s="2"/>
      <c r="B53" s="57">
        <f t="shared" si="0"/>
        <v>0</v>
      </c>
      <c r="C53" s="2">
        <f t="shared" si="1"/>
        <v>0</v>
      </c>
      <c r="D53" s="58">
        <f t="shared" si="2"/>
        <v>0</v>
      </c>
      <c r="E53" s="6"/>
      <c r="F53" s="57">
        <f t="shared" si="3"/>
        <v>35.059999999999974</v>
      </c>
      <c r="G53" s="2">
        <f t="shared" si="4"/>
        <v>107090.875</v>
      </c>
      <c r="H53" s="58">
        <f t="shared" si="5"/>
        <v>23</v>
      </c>
      <c r="I53" s="6"/>
      <c r="J53" s="57">
        <f t="shared" si="6"/>
        <v>0</v>
      </c>
      <c r="K53" s="2">
        <f t="shared" si="7"/>
        <v>0</v>
      </c>
      <c r="L53" s="58">
        <f t="shared" si="8"/>
        <v>0</v>
      </c>
      <c r="M53" s="6"/>
      <c r="N53" s="57">
        <f t="shared" si="9"/>
        <v>0</v>
      </c>
      <c r="O53" s="2">
        <f t="shared" si="10"/>
        <v>0</v>
      </c>
      <c r="P53" s="58">
        <f t="shared" si="11"/>
        <v>0</v>
      </c>
      <c r="Q53" s="6"/>
      <c r="R53" s="57">
        <f t="shared" si="12"/>
        <v>56.69999999999996</v>
      </c>
      <c r="S53" s="2">
        <f t="shared" si="13"/>
        <v>153290.25</v>
      </c>
      <c r="T53" s="58">
        <f t="shared" si="14"/>
        <v>42</v>
      </c>
      <c r="U53" s="58"/>
      <c r="V53" s="57">
        <f t="shared" si="15"/>
        <v>0</v>
      </c>
      <c r="W53" s="2">
        <f t="shared" si="16"/>
        <v>0</v>
      </c>
      <c r="X53" s="58">
        <f t="shared" si="17"/>
        <v>0</v>
      </c>
      <c r="Y53" s="58"/>
      <c r="Z53" s="57" t="e">
        <f t="shared" si="18"/>
        <v>#NUM!</v>
      </c>
      <c r="AA53" s="2" t="e">
        <f t="shared" si="19"/>
        <v>#NUM!</v>
      </c>
      <c r="AB53" s="58" t="e">
        <f t="shared" si="20"/>
        <v>#NUM!</v>
      </c>
      <c r="AC53" s="58"/>
      <c r="AD53" s="57" t="e">
        <f t="shared" si="21"/>
        <v>#NUM!</v>
      </c>
      <c r="AE53" s="2" t="e">
        <f t="shared" si="22"/>
        <v>#NUM!</v>
      </c>
      <c r="AF53" s="58" t="e">
        <f t="shared" si="23"/>
        <v>#NUM!</v>
      </c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</row>
    <row r="54" spans="1:49" ht="14.25" customHeight="1">
      <c r="A54" s="2"/>
      <c r="B54" s="57">
        <f t="shared" si="0"/>
        <v>0</v>
      </c>
      <c r="C54" s="2">
        <f t="shared" si="1"/>
        <v>0</v>
      </c>
      <c r="D54" s="58">
        <f t="shared" si="2"/>
        <v>0</v>
      </c>
      <c r="E54" s="6"/>
      <c r="F54" s="57">
        <f t="shared" si="3"/>
        <v>35.599999999999973</v>
      </c>
      <c r="G54" s="2">
        <f t="shared" si="4"/>
        <v>108441.875</v>
      </c>
      <c r="H54" s="58">
        <f t="shared" si="5"/>
        <v>30</v>
      </c>
      <c r="I54" s="6"/>
      <c r="J54" s="57">
        <f t="shared" si="6"/>
        <v>0</v>
      </c>
      <c r="K54" s="2">
        <f t="shared" si="7"/>
        <v>0</v>
      </c>
      <c r="L54" s="58">
        <f t="shared" si="8"/>
        <v>0</v>
      </c>
      <c r="M54" s="6"/>
      <c r="N54" s="57">
        <f t="shared" si="9"/>
        <v>0</v>
      </c>
      <c r="O54" s="2">
        <f t="shared" si="10"/>
        <v>0</v>
      </c>
      <c r="P54" s="58">
        <f t="shared" si="11"/>
        <v>0</v>
      </c>
      <c r="Q54" s="6"/>
      <c r="R54" s="57">
        <f t="shared" si="12"/>
        <v>57.749999999999957</v>
      </c>
      <c r="S54" s="2">
        <f t="shared" si="13"/>
        <v>155606.25</v>
      </c>
      <c r="T54" s="58">
        <f t="shared" si="14"/>
        <v>51</v>
      </c>
      <c r="U54" s="58"/>
      <c r="V54" s="57">
        <f t="shared" si="15"/>
        <v>0</v>
      </c>
      <c r="W54" s="2">
        <f t="shared" si="16"/>
        <v>0</v>
      </c>
      <c r="X54" s="58">
        <f t="shared" si="17"/>
        <v>0</v>
      </c>
      <c r="Y54" s="58"/>
      <c r="Z54" s="57" t="e">
        <f t="shared" si="18"/>
        <v>#NUM!</v>
      </c>
      <c r="AA54" s="2" t="e">
        <f t="shared" si="19"/>
        <v>#NUM!</v>
      </c>
      <c r="AB54" s="58" t="e">
        <f t="shared" si="20"/>
        <v>#NUM!</v>
      </c>
      <c r="AC54" s="58"/>
      <c r="AD54" s="57" t="e">
        <f t="shared" si="21"/>
        <v>#NUM!</v>
      </c>
      <c r="AE54" s="2" t="e">
        <f t="shared" si="22"/>
        <v>#NUM!</v>
      </c>
      <c r="AF54" s="58" t="e">
        <f t="shared" si="23"/>
        <v>#NUM!</v>
      </c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</row>
    <row r="55" spans="1:49" ht="14.25" customHeight="1">
      <c r="A55" s="2"/>
      <c r="B55" s="57">
        <f t="shared" si="0"/>
        <v>0</v>
      </c>
      <c r="C55" s="2">
        <f t="shared" si="1"/>
        <v>0</v>
      </c>
      <c r="D55" s="58">
        <f t="shared" si="2"/>
        <v>0</v>
      </c>
      <c r="E55" s="6"/>
      <c r="F55" s="57">
        <f t="shared" si="3"/>
        <v>36.139999999999972</v>
      </c>
      <c r="G55" s="2">
        <f t="shared" si="4"/>
        <v>109792.875</v>
      </c>
      <c r="H55" s="58">
        <f t="shared" si="5"/>
        <v>37</v>
      </c>
      <c r="I55" s="6"/>
      <c r="J55" s="57">
        <f t="shared" si="6"/>
        <v>0</v>
      </c>
      <c r="K55" s="2">
        <f t="shared" si="7"/>
        <v>0</v>
      </c>
      <c r="L55" s="58">
        <f t="shared" si="8"/>
        <v>0</v>
      </c>
      <c r="M55" s="6"/>
      <c r="N55" s="57">
        <f t="shared" si="9"/>
        <v>0</v>
      </c>
      <c r="O55" s="2">
        <f t="shared" si="10"/>
        <v>0</v>
      </c>
      <c r="P55" s="58">
        <f t="shared" si="11"/>
        <v>0</v>
      </c>
      <c r="Q55" s="6"/>
      <c r="R55" s="57">
        <f t="shared" si="12"/>
        <v>60.549999999999955</v>
      </c>
      <c r="S55" s="2">
        <f t="shared" si="13"/>
        <v>166486.625</v>
      </c>
      <c r="T55" s="58">
        <f t="shared" si="14"/>
        <v>1</v>
      </c>
      <c r="U55" s="58"/>
      <c r="V55" s="57">
        <f t="shared" si="15"/>
        <v>0</v>
      </c>
      <c r="W55" s="2">
        <f t="shared" si="16"/>
        <v>0</v>
      </c>
      <c r="X55" s="58">
        <f t="shared" si="17"/>
        <v>0</v>
      </c>
      <c r="Y55" s="58"/>
      <c r="Z55" s="57" t="e">
        <f t="shared" si="18"/>
        <v>#NUM!</v>
      </c>
      <c r="AA55" s="2" t="e">
        <f t="shared" si="19"/>
        <v>#NUM!</v>
      </c>
      <c r="AB55" s="58" t="e">
        <f t="shared" si="20"/>
        <v>#NUM!</v>
      </c>
      <c r="AC55" s="58"/>
      <c r="AD55" s="57" t="e">
        <f t="shared" si="21"/>
        <v>#NUM!</v>
      </c>
      <c r="AE55" s="2" t="e">
        <f t="shared" si="22"/>
        <v>#NUM!</v>
      </c>
      <c r="AF55" s="58" t="e">
        <f t="shared" si="23"/>
        <v>#NUM!</v>
      </c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</row>
    <row r="56" spans="1:49" ht="14.25" customHeight="1">
      <c r="A56" s="2"/>
      <c r="B56" s="57">
        <f t="shared" si="0"/>
        <v>0</v>
      </c>
      <c r="C56" s="2">
        <f t="shared" si="1"/>
        <v>0</v>
      </c>
      <c r="D56" s="58">
        <f t="shared" si="2"/>
        <v>0</v>
      </c>
      <c r="E56" s="6"/>
      <c r="F56" s="57">
        <f t="shared" si="3"/>
        <v>36.679999999999971</v>
      </c>
      <c r="G56" s="2">
        <f t="shared" si="4"/>
        <v>111143.875</v>
      </c>
      <c r="H56" s="58">
        <f t="shared" si="5"/>
        <v>44</v>
      </c>
      <c r="I56" s="6"/>
      <c r="J56" s="57">
        <f t="shared" si="6"/>
        <v>0</v>
      </c>
      <c r="K56" s="2">
        <f t="shared" si="7"/>
        <v>0</v>
      </c>
      <c r="L56" s="58">
        <f t="shared" si="8"/>
        <v>0</v>
      </c>
      <c r="M56" s="6"/>
      <c r="N56" s="57">
        <f t="shared" si="9"/>
        <v>0</v>
      </c>
      <c r="O56" s="2">
        <f t="shared" si="10"/>
        <v>0</v>
      </c>
      <c r="P56" s="58">
        <f t="shared" si="11"/>
        <v>0</v>
      </c>
      <c r="Q56" s="6"/>
      <c r="R56" s="57">
        <f t="shared" si="12"/>
        <v>61.599999999999952</v>
      </c>
      <c r="S56" s="2">
        <f t="shared" si="13"/>
        <v>168802.625</v>
      </c>
      <c r="T56" s="58">
        <f t="shared" si="14"/>
        <v>10</v>
      </c>
      <c r="U56" s="58"/>
      <c r="V56" s="57">
        <f t="shared" si="15"/>
        <v>0</v>
      </c>
      <c r="W56" s="2">
        <f t="shared" si="16"/>
        <v>0</v>
      </c>
      <c r="X56" s="58">
        <f t="shared" si="17"/>
        <v>0</v>
      </c>
      <c r="Y56" s="58"/>
      <c r="Z56" s="57" t="e">
        <f t="shared" si="18"/>
        <v>#NUM!</v>
      </c>
      <c r="AA56" s="2" t="e">
        <f t="shared" si="19"/>
        <v>#NUM!</v>
      </c>
      <c r="AB56" s="58" t="e">
        <f t="shared" si="20"/>
        <v>#NUM!</v>
      </c>
      <c r="AC56" s="58"/>
      <c r="AD56" s="57" t="e">
        <f t="shared" si="21"/>
        <v>#NUM!</v>
      </c>
      <c r="AE56" s="2" t="e">
        <f t="shared" si="22"/>
        <v>#NUM!</v>
      </c>
      <c r="AF56" s="58" t="e">
        <f t="shared" si="23"/>
        <v>#NUM!</v>
      </c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</row>
    <row r="57" spans="1:49" ht="14.25" customHeight="1">
      <c r="A57" s="2"/>
      <c r="B57" s="57">
        <f t="shared" si="0"/>
        <v>0</v>
      </c>
      <c r="C57" s="2">
        <f t="shared" si="1"/>
        <v>0</v>
      </c>
      <c r="D57" s="58">
        <f t="shared" si="2"/>
        <v>0</v>
      </c>
      <c r="E57" s="6"/>
      <c r="F57" s="57">
        <f t="shared" si="3"/>
        <v>37.21999999999997</v>
      </c>
      <c r="G57" s="2">
        <f t="shared" si="4"/>
        <v>112494.875</v>
      </c>
      <c r="H57" s="58">
        <f t="shared" si="5"/>
        <v>51</v>
      </c>
      <c r="I57" s="6"/>
      <c r="J57" s="57">
        <f t="shared" si="6"/>
        <v>0</v>
      </c>
      <c r="K57" s="2">
        <f t="shared" si="7"/>
        <v>0</v>
      </c>
      <c r="L57" s="58">
        <f t="shared" si="8"/>
        <v>0</v>
      </c>
      <c r="M57" s="6"/>
      <c r="N57" s="57">
        <f t="shared" si="9"/>
        <v>0</v>
      </c>
      <c r="O57" s="2">
        <f t="shared" si="10"/>
        <v>0</v>
      </c>
      <c r="P57" s="58">
        <f t="shared" si="11"/>
        <v>0</v>
      </c>
      <c r="Q57" s="6"/>
      <c r="R57" s="57">
        <f t="shared" si="12"/>
        <v>62.649999999999949</v>
      </c>
      <c r="S57" s="2">
        <f t="shared" si="13"/>
        <v>171118.625</v>
      </c>
      <c r="T57" s="58">
        <f t="shared" si="14"/>
        <v>19</v>
      </c>
      <c r="U57" s="58"/>
      <c r="V57" s="57">
        <f t="shared" si="15"/>
        <v>0</v>
      </c>
      <c r="W57" s="2">
        <f t="shared" si="16"/>
        <v>0</v>
      </c>
      <c r="X57" s="58">
        <f t="shared" si="17"/>
        <v>0</v>
      </c>
      <c r="Y57" s="58"/>
      <c r="Z57" s="57" t="e">
        <f t="shared" si="18"/>
        <v>#NUM!</v>
      </c>
      <c r="AA57" s="2" t="e">
        <f t="shared" si="19"/>
        <v>#NUM!</v>
      </c>
      <c r="AB57" s="58" t="e">
        <f t="shared" si="20"/>
        <v>#NUM!</v>
      </c>
      <c r="AC57" s="58"/>
      <c r="AD57" s="57" t="e">
        <f t="shared" si="21"/>
        <v>#NUM!</v>
      </c>
      <c r="AE57" s="2" t="e">
        <f t="shared" si="22"/>
        <v>#NUM!</v>
      </c>
      <c r="AF57" s="58" t="e">
        <f t="shared" si="23"/>
        <v>#NUM!</v>
      </c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</row>
    <row r="58" spans="1:49" ht="14.25" customHeight="1">
      <c r="A58" s="2"/>
      <c r="B58" s="57">
        <f t="shared" si="0"/>
        <v>0</v>
      </c>
      <c r="C58" s="2">
        <f t="shared" si="1"/>
        <v>0</v>
      </c>
      <c r="D58" s="58">
        <f t="shared" si="2"/>
        <v>0</v>
      </c>
      <c r="E58" s="6"/>
      <c r="F58" s="57">
        <f t="shared" si="3"/>
        <v>40.019999999999968</v>
      </c>
      <c r="G58" s="2">
        <f t="shared" si="4"/>
        <v>123375.25</v>
      </c>
      <c r="H58" s="58">
        <f t="shared" si="5"/>
        <v>1</v>
      </c>
      <c r="I58" s="6"/>
      <c r="J58" s="57">
        <f t="shared" si="6"/>
        <v>0</v>
      </c>
      <c r="K58" s="2">
        <f t="shared" si="7"/>
        <v>0</v>
      </c>
      <c r="L58" s="58">
        <f t="shared" si="8"/>
        <v>0</v>
      </c>
      <c r="M58" s="6"/>
      <c r="N58" s="57">
        <f t="shared" si="9"/>
        <v>0</v>
      </c>
      <c r="O58" s="2">
        <f t="shared" si="10"/>
        <v>0</v>
      </c>
      <c r="P58" s="58">
        <f t="shared" si="11"/>
        <v>0</v>
      </c>
      <c r="Q58" s="6"/>
      <c r="R58" s="57">
        <f t="shared" si="12"/>
        <v>63.699999999999946</v>
      </c>
      <c r="S58" s="2">
        <f t="shared" si="13"/>
        <v>173434.625</v>
      </c>
      <c r="T58" s="58">
        <f t="shared" si="14"/>
        <v>28</v>
      </c>
      <c r="U58" s="58"/>
      <c r="V58" s="57">
        <f t="shared" si="15"/>
        <v>0</v>
      </c>
      <c r="W58" s="2">
        <f t="shared" si="16"/>
        <v>0</v>
      </c>
      <c r="X58" s="58">
        <f t="shared" si="17"/>
        <v>0</v>
      </c>
      <c r="Y58" s="58"/>
      <c r="Z58" s="57" t="e">
        <f t="shared" si="18"/>
        <v>#NUM!</v>
      </c>
      <c r="AA58" s="2" t="e">
        <f t="shared" si="19"/>
        <v>#NUM!</v>
      </c>
      <c r="AB58" s="58" t="e">
        <f t="shared" si="20"/>
        <v>#NUM!</v>
      </c>
      <c r="AC58" s="58"/>
      <c r="AD58" s="57" t="e">
        <f t="shared" si="21"/>
        <v>#NUM!</v>
      </c>
      <c r="AE58" s="2" t="e">
        <f t="shared" si="22"/>
        <v>#NUM!</v>
      </c>
      <c r="AF58" s="58" t="e">
        <f t="shared" si="23"/>
        <v>#NUM!</v>
      </c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</row>
    <row r="59" spans="1:49" ht="14.25" customHeight="1">
      <c r="A59" s="2"/>
      <c r="B59" s="57">
        <f t="shared" si="0"/>
        <v>0</v>
      </c>
      <c r="C59" s="2">
        <f t="shared" si="1"/>
        <v>0</v>
      </c>
      <c r="D59" s="58">
        <f t="shared" si="2"/>
        <v>0</v>
      </c>
      <c r="E59" s="6"/>
      <c r="F59" s="57">
        <f t="shared" si="3"/>
        <v>40.559999999999967</v>
      </c>
      <c r="G59" s="2">
        <f t="shared" si="4"/>
        <v>124726.25</v>
      </c>
      <c r="H59" s="58">
        <f t="shared" si="5"/>
        <v>8</v>
      </c>
      <c r="I59" s="6"/>
      <c r="J59" s="57">
        <f t="shared" si="6"/>
        <v>0</v>
      </c>
      <c r="K59" s="2">
        <f t="shared" si="7"/>
        <v>0</v>
      </c>
      <c r="L59" s="58">
        <f t="shared" si="8"/>
        <v>0</v>
      </c>
      <c r="M59" s="6"/>
      <c r="N59" s="57">
        <f t="shared" si="9"/>
        <v>0</v>
      </c>
      <c r="O59" s="2">
        <f t="shared" si="10"/>
        <v>0</v>
      </c>
      <c r="P59" s="58">
        <f t="shared" si="11"/>
        <v>0</v>
      </c>
      <c r="Q59" s="6"/>
      <c r="R59" s="57">
        <f t="shared" si="12"/>
        <v>64.749999999999943</v>
      </c>
      <c r="S59" s="2">
        <f t="shared" si="13"/>
        <v>175750.625</v>
      </c>
      <c r="T59" s="58">
        <f t="shared" si="14"/>
        <v>37</v>
      </c>
      <c r="U59" s="58"/>
      <c r="V59" s="57">
        <f t="shared" si="15"/>
        <v>0</v>
      </c>
      <c r="W59" s="2">
        <f t="shared" si="16"/>
        <v>0</v>
      </c>
      <c r="X59" s="58">
        <f t="shared" si="17"/>
        <v>0</v>
      </c>
      <c r="Y59" s="58"/>
      <c r="Z59" s="57" t="e">
        <f t="shared" si="18"/>
        <v>#NUM!</v>
      </c>
      <c r="AA59" s="2" t="e">
        <f t="shared" si="19"/>
        <v>#NUM!</v>
      </c>
      <c r="AB59" s="58" t="e">
        <f t="shared" si="20"/>
        <v>#NUM!</v>
      </c>
      <c r="AC59" s="58"/>
      <c r="AD59" s="57" t="e">
        <f t="shared" si="21"/>
        <v>#NUM!</v>
      </c>
      <c r="AE59" s="2" t="e">
        <f t="shared" si="22"/>
        <v>#NUM!</v>
      </c>
      <c r="AF59" s="58" t="e">
        <f t="shared" si="23"/>
        <v>#NUM!</v>
      </c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</row>
    <row r="60" spans="1:49" ht="14.25" customHeight="1">
      <c r="A60" s="2"/>
      <c r="B60" s="57">
        <f t="shared" si="0"/>
        <v>0</v>
      </c>
      <c r="C60" s="2">
        <f t="shared" si="1"/>
        <v>0</v>
      </c>
      <c r="D60" s="58">
        <f t="shared" si="2"/>
        <v>0</v>
      </c>
      <c r="E60" s="6"/>
      <c r="F60" s="57">
        <f t="shared" si="3"/>
        <v>41.099999999999966</v>
      </c>
      <c r="G60" s="2">
        <f t="shared" si="4"/>
        <v>126077.25</v>
      </c>
      <c r="H60" s="58">
        <f t="shared" si="5"/>
        <v>15</v>
      </c>
      <c r="I60" s="6"/>
      <c r="J60" s="57">
        <f t="shared" si="6"/>
        <v>0</v>
      </c>
      <c r="K60" s="2">
        <f t="shared" si="7"/>
        <v>0</v>
      </c>
      <c r="L60" s="58">
        <f t="shared" si="8"/>
        <v>0</v>
      </c>
      <c r="M60" s="6"/>
      <c r="N60" s="57">
        <f t="shared" si="9"/>
        <v>0</v>
      </c>
      <c r="O60" s="2">
        <f t="shared" si="10"/>
        <v>0</v>
      </c>
      <c r="P60" s="58">
        <f t="shared" si="11"/>
        <v>0</v>
      </c>
      <c r="Q60" s="6"/>
      <c r="R60" s="57">
        <f t="shared" si="12"/>
        <v>65.79999999999994</v>
      </c>
      <c r="S60" s="2">
        <f t="shared" si="13"/>
        <v>178066.625</v>
      </c>
      <c r="T60" s="58">
        <f t="shared" si="14"/>
        <v>46</v>
      </c>
      <c r="U60" s="58"/>
      <c r="V60" s="57">
        <f t="shared" si="15"/>
        <v>0</v>
      </c>
      <c r="W60" s="2">
        <f t="shared" si="16"/>
        <v>0</v>
      </c>
      <c r="X60" s="58">
        <f t="shared" si="17"/>
        <v>0</v>
      </c>
      <c r="Y60" s="58"/>
      <c r="Z60" s="57" t="e">
        <f t="shared" si="18"/>
        <v>#NUM!</v>
      </c>
      <c r="AA60" s="2" t="e">
        <f t="shared" si="19"/>
        <v>#NUM!</v>
      </c>
      <c r="AB60" s="58" t="e">
        <f t="shared" si="20"/>
        <v>#NUM!</v>
      </c>
      <c r="AC60" s="58"/>
      <c r="AD60" s="57" t="e">
        <f t="shared" si="21"/>
        <v>#NUM!</v>
      </c>
      <c r="AE60" s="2" t="e">
        <f t="shared" si="22"/>
        <v>#NUM!</v>
      </c>
      <c r="AF60" s="58" t="e">
        <f t="shared" si="23"/>
        <v>#NUM!</v>
      </c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</row>
    <row r="61" spans="1:49" ht="14.25" customHeight="1">
      <c r="A61" s="2"/>
      <c r="B61" s="57">
        <f t="shared" si="0"/>
        <v>0</v>
      </c>
      <c r="C61" s="2">
        <f t="shared" si="1"/>
        <v>0</v>
      </c>
      <c r="D61" s="58">
        <f t="shared" si="2"/>
        <v>0</v>
      </c>
      <c r="E61" s="6"/>
      <c r="F61" s="57">
        <f t="shared" si="3"/>
        <v>41.639999999999965</v>
      </c>
      <c r="G61" s="2">
        <f t="shared" si="4"/>
        <v>127428.25</v>
      </c>
      <c r="H61" s="58">
        <f t="shared" si="5"/>
        <v>22</v>
      </c>
      <c r="I61" s="6"/>
      <c r="J61" s="57">
        <f t="shared" si="6"/>
        <v>0</v>
      </c>
      <c r="K61" s="2">
        <f t="shared" si="7"/>
        <v>0</v>
      </c>
      <c r="L61" s="58">
        <f t="shared" si="8"/>
        <v>0</v>
      </c>
      <c r="M61" s="6"/>
      <c r="N61" s="57">
        <f t="shared" si="9"/>
        <v>0</v>
      </c>
      <c r="O61" s="2">
        <f t="shared" si="10"/>
        <v>0</v>
      </c>
      <c r="P61" s="58">
        <f t="shared" si="11"/>
        <v>0</v>
      </c>
      <c r="Q61" s="6"/>
      <c r="R61" s="57">
        <f t="shared" si="12"/>
        <v>66.849999999999937</v>
      </c>
      <c r="S61" s="2">
        <f t="shared" si="13"/>
        <v>180382.625</v>
      </c>
      <c r="T61" s="58">
        <f t="shared" si="14"/>
        <v>55</v>
      </c>
      <c r="U61" s="58"/>
      <c r="V61" s="57">
        <f t="shared" si="15"/>
        <v>0</v>
      </c>
      <c r="W61" s="2">
        <f t="shared" si="16"/>
        <v>0</v>
      </c>
      <c r="X61" s="58">
        <f t="shared" si="17"/>
        <v>0</v>
      </c>
      <c r="Y61" s="58"/>
      <c r="Z61" s="57" t="e">
        <f t="shared" si="18"/>
        <v>#NUM!</v>
      </c>
      <c r="AA61" s="2" t="e">
        <f t="shared" si="19"/>
        <v>#NUM!</v>
      </c>
      <c r="AB61" s="58" t="e">
        <f t="shared" si="20"/>
        <v>#NUM!</v>
      </c>
      <c r="AC61" s="58"/>
      <c r="AD61" s="57" t="e">
        <f t="shared" si="21"/>
        <v>#NUM!</v>
      </c>
      <c r="AE61" s="2" t="e">
        <f t="shared" si="22"/>
        <v>#NUM!</v>
      </c>
      <c r="AF61" s="58" t="e">
        <f t="shared" si="23"/>
        <v>#NUM!</v>
      </c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</row>
    <row r="62" spans="1:49" ht="14.25" customHeight="1">
      <c r="A62" s="2"/>
      <c r="B62" s="57">
        <f t="shared" si="0"/>
        <v>0</v>
      </c>
      <c r="C62" s="2">
        <f t="shared" si="1"/>
        <v>0</v>
      </c>
      <c r="D62" s="58">
        <f t="shared" si="2"/>
        <v>0</v>
      </c>
      <c r="E62" s="6"/>
      <c r="F62" s="57">
        <f t="shared" si="3"/>
        <v>42.179999999999964</v>
      </c>
      <c r="G62" s="2">
        <f t="shared" si="4"/>
        <v>128779.25</v>
      </c>
      <c r="H62" s="58">
        <f t="shared" si="5"/>
        <v>29</v>
      </c>
      <c r="I62" s="6"/>
      <c r="J62" s="57">
        <f t="shared" si="6"/>
        <v>0</v>
      </c>
      <c r="K62" s="2">
        <f t="shared" si="7"/>
        <v>0</v>
      </c>
      <c r="L62" s="58">
        <f t="shared" si="8"/>
        <v>0</v>
      </c>
      <c r="M62" s="6"/>
      <c r="N62" s="57">
        <f t="shared" si="9"/>
        <v>0</v>
      </c>
      <c r="O62" s="2">
        <f t="shared" si="10"/>
        <v>0</v>
      </c>
      <c r="P62" s="58">
        <f t="shared" si="11"/>
        <v>0</v>
      </c>
      <c r="Q62" s="6"/>
      <c r="R62" s="57">
        <f t="shared" si="12"/>
        <v>69.649999999999935</v>
      </c>
      <c r="S62" s="2">
        <f t="shared" si="13"/>
        <v>191263</v>
      </c>
      <c r="T62" s="58">
        <f t="shared" si="14"/>
        <v>5</v>
      </c>
      <c r="U62" s="58"/>
      <c r="V62" s="57">
        <f t="shared" si="15"/>
        <v>0</v>
      </c>
      <c r="W62" s="2">
        <f t="shared" si="16"/>
        <v>0</v>
      </c>
      <c r="X62" s="58">
        <f t="shared" si="17"/>
        <v>0</v>
      </c>
      <c r="Y62" s="58"/>
      <c r="Z62" s="57" t="e">
        <f t="shared" si="18"/>
        <v>#NUM!</v>
      </c>
      <c r="AA62" s="2" t="e">
        <f t="shared" si="19"/>
        <v>#NUM!</v>
      </c>
      <c r="AB62" s="58" t="e">
        <f t="shared" si="20"/>
        <v>#NUM!</v>
      </c>
      <c r="AC62" s="58"/>
      <c r="AD62" s="57" t="e">
        <f t="shared" si="21"/>
        <v>#NUM!</v>
      </c>
      <c r="AE62" s="2" t="e">
        <f t="shared" si="22"/>
        <v>#NUM!</v>
      </c>
      <c r="AF62" s="58" t="e">
        <f t="shared" si="23"/>
        <v>#NUM!</v>
      </c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</row>
    <row r="63" spans="1:49" ht="14.25" customHeight="1">
      <c r="A63" s="2"/>
      <c r="B63" s="57">
        <f t="shared" si="0"/>
        <v>0</v>
      </c>
      <c r="C63" s="2">
        <f t="shared" si="1"/>
        <v>0</v>
      </c>
      <c r="D63" s="58">
        <f t="shared" si="2"/>
        <v>0</v>
      </c>
      <c r="E63" s="6"/>
      <c r="F63" s="57">
        <f t="shared" si="3"/>
        <v>42.719999999999963</v>
      </c>
      <c r="G63" s="2">
        <f t="shared" si="4"/>
        <v>130130.25</v>
      </c>
      <c r="H63" s="58">
        <f t="shared" si="5"/>
        <v>36</v>
      </c>
      <c r="I63" s="6"/>
      <c r="J63" s="57">
        <f t="shared" si="6"/>
        <v>0</v>
      </c>
      <c r="K63" s="2">
        <f t="shared" si="7"/>
        <v>0</v>
      </c>
      <c r="L63" s="58">
        <f t="shared" si="8"/>
        <v>0</v>
      </c>
      <c r="M63" s="6"/>
      <c r="N63" s="57">
        <f t="shared" si="9"/>
        <v>0</v>
      </c>
      <c r="O63" s="2">
        <f t="shared" si="10"/>
        <v>0</v>
      </c>
      <c r="P63" s="58">
        <f t="shared" si="11"/>
        <v>0</v>
      </c>
      <c r="Q63" s="6"/>
      <c r="R63" s="57">
        <f t="shared" si="12"/>
        <v>70.699999999999932</v>
      </c>
      <c r="S63" s="2">
        <f t="shared" si="13"/>
        <v>193579</v>
      </c>
      <c r="T63" s="58">
        <f t="shared" si="14"/>
        <v>14</v>
      </c>
      <c r="U63" s="58"/>
      <c r="V63" s="57">
        <f t="shared" si="15"/>
        <v>0</v>
      </c>
      <c r="W63" s="2">
        <f t="shared" si="16"/>
        <v>0</v>
      </c>
      <c r="X63" s="58">
        <f t="shared" si="17"/>
        <v>0</v>
      </c>
      <c r="Y63" s="58"/>
      <c r="Z63" s="57" t="e">
        <f t="shared" si="18"/>
        <v>#NUM!</v>
      </c>
      <c r="AA63" s="2" t="e">
        <f t="shared" si="19"/>
        <v>#NUM!</v>
      </c>
      <c r="AB63" s="58" t="e">
        <f t="shared" si="20"/>
        <v>#NUM!</v>
      </c>
      <c r="AC63" s="58"/>
      <c r="AD63" s="57" t="e">
        <f t="shared" si="21"/>
        <v>#NUM!</v>
      </c>
      <c r="AE63" s="2" t="e">
        <f t="shared" si="22"/>
        <v>#NUM!</v>
      </c>
      <c r="AF63" s="58" t="e">
        <f t="shared" si="23"/>
        <v>#NUM!</v>
      </c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</row>
    <row r="64" spans="1:49" ht="14.25" customHeight="1">
      <c r="A64" s="2"/>
      <c r="B64" s="57">
        <f t="shared" si="0"/>
        <v>0</v>
      </c>
      <c r="C64" s="2">
        <f t="shared" si="1"/>
        <v>0</v>
      </c>
      <c r="D64" s="58">
        <f t="shared" si="2"/>
        <v>0</v>
      </c>
      <c r="E64" s="6"/>
      <c r="F64" s="57">
        <f t="shared" si="3"/>
        <v>43.259999999999962</v>
      </c>
      <c r="G64" s="2">
        <f t="shared" si="4"/>
        <v>131481.25</v>
      </c>
      <c r="H64" s="58">
        <f t="shared" si="5"/>
        <v>43</v>
      </c>
      <c r="I64" s="6"/>
      <c r="J64" s="57">
        <f t="shared" si="6"/>
        <v>0</v>
      </c>
      <c r="K64" s="2">
        <f t="shared" si="7"/>
        <v>0</v>
      </c>
      <c r="L64" s="58">
        <f t="shared" si="8"/>
        <v>0</v>
      </c>
      <c r="M64" s="6"/>
      <c r="N64" s="57">
        <f t="shared" si="9"/>
        <v>0</v>
      </c>
      <c r="O64" s="2">
        <f t="shared" si="10"/>
        <v>0</v>
      </c>
      <c r="P64" s="58">
        <f t="shared" si="11"/>
        <v>0</v>
      </c>
      <c r="Q64" s="6"/>
      <c r="R64" s="57">
        <f t="shared" si="12"/>
        <v>71.749999999999929</v>
      </c>
      <c r="S64" s="2">
        <f t="shared" si="13"/>
        <v>195895</v>
      </c>
      <c r="T64" s="58">
        <f t="shared" si="14"/>
        <v>23</v>
      </c>
      <c r="U64" s="58"/>
      <c r="V64" s="57">
        <f t="shared" si="15"/>
        <v>0</v>
      </c>
      <c r="W64" s="2">
        <f t="shared" si="16"/>
        <v>0</v>
      </c>
      <c r="X64" s="58">
        <f t="shared" si="17"/>
        <v>0</v>
      </c>
      <c r="Y64" s="58"/>
      <c r="Z64" s="57" t="e">
        <f t="shared" si="18"/>
        <v>#NUM!</v>
      </c>
      <c r="AA64" s="2" t="e">
        <f t="shared" si="19"/>
        <v>#NUM!</v>
      </c>
      <c r="AB64" s="58" t="e">
        <f t="shared" si="20"/>
        <v>#NUM!</v>
      </c>
      <c r="AC64" s="58"/>
      <c r="AD64" s="57" t="e">
        <f t="shared" si="21"/>
        <v>#NUM!</v>
      </c>
      <c r="AE64" s="2" t="e">
        <f t="shared" si="22"/>
        <v>#NUM!</v>
      </c>
      <c r="AF64" s="58" t="e">
        <f t="shared" si="23"/>
        <v>#NUM!</v>
      </c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</row>
    <row r="65" spans="1:49" ht="14.25" customHeight="1">
      <c r="A65" s="2"/>
      <c r="B65" s="57">
        <f t="shared" si="0"/>
        <v>0</v>
      </c>
      <c r="C65" s="2">
        <f t="shared" si="1"/>
        <v>0</v>
      </c>
      <c r="D65" s="58">
        <f t="shared" si="2"/>
        <v>0</v>
      </c>
      <c r="E65" s="6"/>
      <c r="F65" s="57">
        <f t="shared" si="3"/>
        <v>43.799999999999962</v>
      </c>
      <c r="G65" s="2">
        <f t="shared" si="4"/>
        <v>132832.25</v>
      </c>
      <c r="H65" s="58">
        <f t="shared" si="5"/>
        <v>50</v>
      </c>
      <c r="I65" s="6"/>
      <c r="J65" s="57">
        <f t="shared" si="6"/>
        <v>0</v>
      </c>
      <c r="K65" s="2">
        <f t="shared" si="7"/>
        <v>0</v>
      </c>
      <c r="L65" s="58">
        <f t="shared" si="8"/>
        <v>0</v>
      </c>
      <c r="M65" s="6"/>
      <c r="N65" s="57">
        <f t="shared" si="9"/>
        <v>0</v>
      </c>
      <c r="O65" s="2">
        <f t="shared" si="10"/>
        <v>0</v>
      </c>
      <c r="P65" s="58">
        <f t="shared" si="11"/>
        <v>0</v>
      </c>
      <c r="Q65" s="6"/>
      <c r="R65" s="57">
        <f t="shared" si="12"/>
        <v>72.799999999999926</v>
      </c>
      <c r="S65" s="2">
        <f t="shared" si="13"/>
        <v>198211</v>
      </c>
      <c r="T65" s="58">
        <f t="shared" si="14"/>
        <v>32</v>
      </c>
      <c r="U65" s="58"/>
      <c r="V65" s="57">
        <f t="shared" si="15"/>
        <v>0</v>
      </c>
      <c r="W65" s="2">
        <f t="shared" si="16"/>
        <v>0</v>
      </c>
      <c r="X65" s="58">
        <f t="shared" si="17"/>
        <v>0</v>
      </c>
      <c r="Y65" s="58"/>
      <c r="Z65" s="57" t="e">
        <f t="shared" si="18"/>
        <v>#NUM!</v>
      </c>
      <c r="AA65" s="2" t="e">
        <f t="shared" si="19"/>
        <v>#NUM!</v>
      </c>
      <c r="AB65" s="58" t="e">
        <f t="shared" si="20"/>
        <v>#NUM!</v>
      </c>
      <c r="AC65" s="58"/>
      <c r="AD65" s="57" t="e">
        <f t="shared" si="21"/>
        <v>#NUM!</v>
      </c>
      <c r="AE65" s="2" t="e">
        <f t="shared" si="22"/>
        <v>#NUM!</v>
      </c>
      <c r="AF65" s="58" t="e">
        <f t="shared" si="23"/>
        <v>#NUM!</v>
      </c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</row>
    <row r="66" spans="1:49" ht="14.25" customHeight="1">
      <c r="A66" s="2"/>
      <c r="B66" s="57">
        <f t="shared" si="0"/>
        <v>0</v>
      </c>
      <c r="C66" s="2">
        <f t="shared" si="1"/>
        <v>0</v>
      </c>
      <c r="D66" s="58">
        <f t="shared" si="2"/>
        <v>0</v>
      </c>
      <c r="E66" s="6"/>
      <c r="F66" s="57">
        <f t="shared" si="3"/>
        <v>46.599999999999959</v>
      </c>
      <c r="G66" s="2">
        <f t="shared" si="4"/>
        <v>143712.625</v>
      </c>
      <c r="H66" s="58">
        <f t="shared" si="5"/>
        <v>0</v>
      </c>
      <c r="I66" s="6"/>
      <c r="J66" s="57">
        <f t="shared" si="6"/>
        <v>0</v>
      </c>
      <c r="K66" s="2">
        <f t="shared" si="7"/>
        <v>0</v>
      </c>
      <c r="L66" s="58">
        <f t="shared" si="8"/>
        <v>0</v>
      </c>
      <c r="M66" s="6"/>
      <c r="N66" s="57">
        <f t="shared" si="9"/>
        <v>0</v>
      </c>
      <c r="O66" s="2">
        <f t="shared" si="10"/>
        <v>0</v>
      </c>
      <c r="P66" s="58">
        <f t="shared" si="11"/>
        <v>0</v>
      </c>
      <c r="Q66" s="6"/>
      <c r="R66" s="57">
        <f t="shared" si="12"/>
        <v>73.849999999999923</v>
      </c>
      <c r="S66" s="2">
        <f t="shared" si="13"/>
        <v>200527</v>
      </c>
      <c r="T66" s="58">
        <f t="shared" si="14"/>
        <v>41</v>
      </c>
      <c r="U66" s="58"/>
      <c r="V66" s="57">
        <f t="shared" si="15"/>
        <v>0</v>
      </c>
      <c r="W66" s="2">
        <f t="shared" si="16"/>
        <v>0</v>
      </c>
      <c r="X66" s="58">
        <f t="shared" si="17"/>
        <v>0</v>
      </c>
      <c r="Y66" s="58"/>
      <c r="Z66" s="57" t="e">
        <f t="shared" si="18"/>
        <v>#NUM!</v>
      </c>
      <c r="AA66" s="2" t="e">
        <f t="shared" si="19"/>
        <v>#NUM!</v>
      </c>
      <c r="AB66" s="58" t="e">
        <f t="shared" si="20"/>
        <v>#NUM!</v>
      </c>
      <c r="AC66" s="58"/>
      <c r="AD66" s="57" t="e">
        <f t="shared" si="21"/>
        <v>#NUM!</v>
      </c>
      <c r="AE66" s="2" t="e">
        <f t="shared" si="22"/>
        <v>#NUM!</v>
      </c>
      <c r="AF66" s="58" t="e">
        <f t="shared" si="23"/>
        <v>#NUM!</v>
      </c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</row>
    <row r="67" spans="1:49" ht="14.25" customHeight="1">
      <c r="A67" s="2"/>
      <c r="B67" s="57">
        <f t="shared" si="0"/>
        <v>0</v>
      </c>
      <c r="C67" s="2">
        <f t="shared" si="1"/>
        <v>0</v>
      </c>
      <c r="D67" s="58">
        <f t="shared" si="2"/>
        <v>0</v>
      </c>
      <c r="E67" s="6"/>
      <c r="F67" s="57">
        <f t="shared" si="3"/>
        <v>0</v>
      </c>
      <c r="G67" s="2">
        <f t="shared" si="4"/>
        <v>0</v>
      </c>
      <c r="H67" s="58">
        <f t="shared" si="5"/>
        <v>0</v>
      </c>
      <c r="I67" s="6"/>
      <c r="J67" s="57">
        <f t="shared" si="6"/>
        <v>0</v>
      </c>
      <c r="K67" s="2">
        <f t="shared" si="7"/>
        <v>0</v>
      </c>
      <c r="L67" s="58">
        <f t="shared" si="8"/>
        <v>0</v>
      </c>
      <c r="M67" s="6"/>
      <c r="N67" s="57">
        <f t="shared" si="9"/>
        <v>0</v>
      </c>
      <c r="O67" s="2">
        <f t="shared" si="10"/>
        <v>0</v>
      </c>
      <c r="P67" s="58">
        <f t="shared" si="11"/>
        <v>0</v>
      </c>
      <c r="Q67" s="6"/>
      <c r="R67" s="57">
        <f t="shared" si="12"/>
        <v>74.89999999999992</v>
      </c>
      <c r="S67" s="2">
        <f t="shared" si="13"/>
        <v>202843</v>
      </c>
      <c r="T67" s="58">
        <f t="shared" si="14"/>
        <v>50</v>
      </c>
      <c r="U67" s="58"/>
      <c r="V67" s="57">
        <f t="shared" si="15"/>
        <v>0</v>
      </c>
      <c r="W67" s="2">
        <f t="shared" si="16"/>
        <v>0</v>
      </c>
      <c r="X67" s="58">
        <f t="shared" si="17"/>
        <v>0</v>
      </c>
      <c r="Y67" s="58"/>
      <c r="Z67" s="57" t="e">
        <f t="shared" si="18"/>
        <v>#NUM!</v>
      </c>
      <c r="AA67" s="2" t="e">
        <f t="shared" si="19"/>
        <v>#NUM!</v>
      </c>
      <c r="AB67" s="58" t="e">
        <f t="shared" si="20"/>
        <v>#NUM!</v>
      </c>
      <c r="AC67" s="58"/>
      <c r="AD67" s="57" t="e">
        <f t="shared" si="21"/>
        <v>#NUM!</v>
      </c>
      <c r="AE67" s="2" t="e">
        <f t="shared" si="22"/>
        <v>#NUM!</v>
      </c>
      <c r="AF67" s="58" t="e">
        <f t="shared" si="23"/>
        <v>#NUM!</v>
      </c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</row>
    <row r="68" spans="1:49" ht="14.25" customHeight="1">
      <c r="A68" s="2"/>
      <c r="B68" s="57">
        <f t="shared" si="0"/>
        <v>0</v>
      </c>
      <c r="C68" s="2">
        <f t="shared" si="1"/>
        <v>0</v>
      </c>
      <c r="D68" s="58">
        <f t="shared" si="2"/>
        <v>0</v>
      </c>
      <c r="E68" s="6"/>
      <c r="F68" s="57">
        <f t="shared" si="3"/>
        <v>0</v>
      </c>
      <c r="G68" s="2">
        <f t="shared" si="4"/>
        <v>0</v>
      </c>
      <c r="H68" s="58">
        <f t="shared" si="5"/>
        <v>0</v>
      </c>
      <c r="I68" s="6"/>
      <c r="J68" s="57">
        <f t="shared" si="6"/>
        <v>0</v>
      </c>
      <c r="K68" s="2">
        <f t="shared" si="7"/>
        <v>0</v>
      </c>
      <c r="L68" s="58">
        <f t="shared" si="8"/>
        <v>0</v>
      </c>
      <c r="M68" s="6"/>
      <c r="N68" s="57">
        <f t="shared" si="9"/>
        <v>0</v>
      </c>
      <c r="O68" s="2">
        <f t="shared" si="10"/>
        <v>0</v>
      </c>
      <c r="P68" s="58">
        <f t="shared" si="11"/>
        <v>0</v>
      </c>
      <c r="Q68" s="6"/>
      <c r="R68" s="57">
        <f t="shared" si="12"/>
        <v>77.699999999999918</v>
      </c>
      <c r="S68" s="2">
        <f t="shared" si="13"/>
        <v>213723.375</v>
      </c>
      <c r="T68" s="58">
        <f t="shared" si="14"/>
        <v>0</v>
      </c>
      <c r="U68" s="58"/>
      <c r="V68" s="57">
        <f t="shared" si="15"/>
        <v>0</v>
      </c>
      <c r="W68" s="2">
        <f t="shared" si="16"/>
        <v>0</v>
      </c>
      <c r="X68" s="58">
        <f t="shared" si="17"/>
        <v>0</v>
      </c>
      <c r="Y68" s="58"/>
      <c r="Z68" s="57" t="e">
        <f t="shared" si="18"/>
        <v>#NUM!</v>
      </c>
      <c r="AA68" s="2" t="e">
        <f t="shared" si="19"/>
        <v>#NUM!</v>
      </c>
      <c r="AB68" s="58" t="e">
        <f t="shared" si="20"/>
        <v>#NUM!</v>
      </c>
      <c r="AC68" s="58"/>
      <c r="AD68" s="57" t="e">
        <f t="shared" si="21"/>
        <v>#NUM!</v>
      </c>
      <c r="AE68" s="2" t="e">
        <f t="shared" si="22"/>
        <v>#NUM!</v>
      </c>
      <c r="AF68" s="58" t="e">
        <f t="shared" si="23"/>
        <v>#NUM!</v>
      </c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</row>
    <row r="69" spans="1:49" ht="14.25" customHeight="1">
      <c r="A69" s="2"/>
      <c r="B69" s="57">
        <f t="shared" si="0"/>
        <v>0</v>
      </c>
      <c r="C69" s="2">
        <f t="shared" si="1"/>
        <v>0</v>
      </c>
      <c r="D69" s="58">
        <f t="shared" si="2"/>
        <v>0</v>
      </c>
      <c r="E69" s="6"/>
      <c r="F69" s="57">
        <f t="shared" si="3"/>
        <v>0</v>
      </c>
      <c r="G69" s="2">
        <f t="shared" si="4"/>
        <v>0</v>
      </c>
      <c r="H69" s="58">
        <f t="shared" si="5"/>
        <v>0</v>
      </c>
      <c r="I69" s="6"/>
      <c r="J69" s="57">
        <f t="shared" si="6"/>
        <v>0</v>
      </c>
      <c r="K69" s="2">
        <f t="shared" si="7"/>
        <v>0</v>
      </c>
      <c r="L69" s="58">
        <f t="shared" si="8"/>
        <v>0</v>
      </c>
      <c r="M69" s="6"/>
      <c r="N69" s="57">
        <f t="shared" si="9"/>
        <v>0</v>
      </c>
      <c r="O69" s="2">
        <f t="shared" si="10"/>
        <v>0</v>
      </c>
      <c r="P69" s="58">
        <f t="shared" si="11"/>
        <v>0</v>
      </c>
      <c r="Q69" s="6"/>
      <c r="R69" s="57">
        <f t="shared" si="12"/>
        <v>0</v>
      </c>
      <c r="S69" s="2">
        <f t="shared" si="13"/>
        <v>0</v>
      </c>
      <c r="T69" s="58">
        <f t="shared" si="14"/>
        <v>0</v>
      </c>
      <c r="U69" s="58"/>
      <c r="V69" s="57">
        <f t="shared" si="15"/>
        <v>0</v>
      </c>
      <c r="W69" s="2">
        <f t="shared" si="16"/>
        <v>0</v>
      </c>
      <c r="X69" s="58">
        <f t="shared" si="17"/>
        <v>0</v>
      </c>
      <c r="Y69" s="58"/>
      <c r="Z69" s="57" t="e">
        <f t="shared" si="18"/>
        <v>#NUM!</v>
      </c>
      <c r="AA69" s="2" t="e">
        <f t="shared" si="19"/>
        <v>#NUM!</v>
      </c>
      <c r="AB69" s="58" t="e">
        <f t="shared" si="20"/>
        <v>#NUM!</v>
      </c>
      <c r="AC69" s="58"/>
      <c r="AD69" s="57" t="e">
        <f t="shared" si="21"/>
        <v>#NUM!</v>
      </c>
      <c r="AE69" s="2" t="e">
        <f t="shared" si="22"/>
        <v>#NUM!</v>
      </c>
      <c r="AF69" s="58" t="e">
        <f t="shared" si="23"/>
        <v>#NUM!</v>
      </c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</row>
    <row r="70" spans="1:49" ht="14.25" customHeight="1">
      <c r="A70" s="2"/>
      <c r="B70" s="57">
        <f t="shared" si="0"/>
        <v>0</v>
      </c>
      <c r="C70" s="2">
        <f t="shared" si="1"/>
        <v>0</v>
      </c>
      <c r="D70" s="58">
        <f t="shared" si="2"/>
        <v>0</v>
      </c>
      <c r="E70" s="6"/>
      <c r="F70" s="57">
        <f t="shared" si="3"/>
        <v>0</v>
      </c>
      <c r="G70" s="2">
        <f t="shared" si="4"/>
        <v>0</v>
      </c>
      <c r="H70" s="58">
        <f t="shared" si="5"/>
        <v>0</v>
      </c>
      <c r="I70" s="6"/>
      <c r="J70" s="57">
        <f t="shared" si="6"/>
        <v>0</v>
      </c>
      <c r="K70" s="2">
        <f t="shared" si="7"/>
        <v>0</v>
      </c>
      <c r="L70" s="58">
        <f t="shared" si="8"/>
        <v>0</v>
      </c>
      <c r="M70" s="6"/>
      <c r="N70" s="57">
        <f t="shared" si="9"/>
        <v>0</v>
      </c>
      <c r="O70" s="2">
        <f t="shared" si="10"/>
        <v>0</v>
      </c>
      <c r="P70" s="58">
        <f t="shared" si="11"/>
        <v>0</v>
      </c>
      <c r="Q70" s="6"/>
      <c r="R70" s="57">
        <f t="shared" si="12"/>
        <v>0</v>
      </c>
      <c r="S70" s="2">
        <f t="shared" si="13"/>
        <v>0</v>
      </c>
      <c r="T70" s="58">
        <f t="shared" si="14"/>
        <v>0</v>
      </c>
      <c r="U70" s="58"/>
      <c r="V70" s="57">
        <f t="shared" si="15"/>
        <v>0</v>
      </c>
      <c r="W70" s="2">
        <f t="shared" si="16"/>
        <v>0</v>
      </c>
      <c r="X70" s="58">
        <f t="shared" si="17"/>
        <v>0</v>
      </c>
      <c r="Y70" s="58"/>
      <c r="Z70" s="57" t="e">
        <f t="shared" si="18"/>
        <v>#NUM!</v>
      </c>
      <c r="AA70" s="2" t="e">
        <f t="shared" si="19"/>
        <v>#NUM!</v>
      </c>
      <c r="AB70" s="58" t="e">
        <f t="shared" si="20"/>
        <v>#NUM!</v>
      </c>
      <c r="AC70" s="58"/>
      <c r="AD70" s="57" t="e">
        <f t="shared" si="21"/>
        <v>#NUM!</v>
      </c>
      <c r="AE70" s="2" t="e">
        <f t="shared" si="22"/>
        <v>#NUM!</v>
      </c>
      <c r="AF70" s="58" t="e">
        <f t="shared" si="23"/>
        <v>#NUM!</v>
      </c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</row>
    <row r="71" spans="1:49" ht="14.25" customHeight="1">
      <c r="A71" s="2"/>
      <c r="B71" s="57">
        <f t="shared" si="0"/>
        <v>0</v>
      </c>
      <c r="C71" s="2">
        <f t="shared" si="1"/>
        <v>0</v>
      </c>
      <c r="D71" s="58">
        <f t="shared" si="2"/>
        <v>0</v>
      </c>
      <c r="E71" s="6"/>
      <c r="F71" s="57">
        <f t="shared" si="3"/>
        <v>0</v>
      </c>
      <c r="G71" s="2">
        <f t="shared" si="4"/>
        <v>0</v>
      </c>
      <c r="H71" s="58">
        <f t="shared" si="5"/>
        <v>0</v>
      </c>
      <c r="I71" s="6"/>
      <c r="J71" s="57">
        <f t="shared" si="6"/>
        <v>0</v>
      </c>
      <c r="K71" s="2">
        <f t="shared" si="7"/>
        <v>0</v>
      </c>
      <c r="L71" s="58">
        <f t="shared" si="8"/>
        <v>0</v>
      </c>
      <c r="M71" s="6"/>
      <c r="N71" s="57">
        <f t="shared" si="9"/>
        <v>0</v>
      </c>
      <c r="O71" s="2">
        <f t="shared" si="10"/>
        <v>0</v>
      </c>
      <c r="P71" s="58">
        <f t="shared" si="11"/>
        <v>0</v>
      </c>
      <c r="Q71" s="6"/>
      <c r="R71" s="57">
        <f t="shared" si="12"/>
        <v>0</v>
      </c>
      <c r="S71" s="2">
        <f t="shared" si="13"/>
        <v>0</v>
      </c>
      <c r="T71" s="58">
        <f t="shared" si="14"/>
        <v>0</v>
      </c>
      <c r="U71" s="58"/>
      <c r="V71" s="57">
        <f t="shared" si="15"/>
        <v>0</v>
      </c>
      <c r="W71" s="2">
        <f t="shared" si="16"/>
        <v>0</v>
      </c>
      <c r="X71" s="58">
        <f t="shared" si="17"/>
        <v>0</v>
      </c>
      <c r="Y71" s="58"/>
      <c r="Z71" s="57" t="e">
        <f t="shared" si="18"/>
        <v>#NUM!</v>
      </c>
      <c r="AA71" s="2" t="e">
        <f t="shared" si="19"/>
        <v>#NUM!</v>
      </c>
      <c r="AB71" s="58" t="e">
        <f t="shared" si="20"/>
        <v>#NUM!</v>
      </c>
      <c r="AC71" s="58"/>
      <c r="AD71" s="57" t="e">
        <f t="shared" si="21"/>
        <v>#NUM!</v>
      </c>
      <c r="AE71" s="2" t="e">
        <f t="shared" si="22"/>
        <v>#NUM!</v>
      </c>
      <c r="AF71" s="58" t="e">
        <f t="shared" si="23"/>
        <v>#NUM!</v>
      </c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</row>
    <row r="72" spans="1:49" ht="14.25" customHeight="1">
      <c r="A72" s="2"/>
      <c r="B72" s="57">
        <f t="shared" si="0"/>
        <v>0</v>
      </c>
      <c r="C72" s="2">
        <f t="shared" si="1"/>
        <v>0</v>
      </c>
      <c r="D72" s="58">
        <f t="shared" si="2"/>
        <v>0</v>
      </c>
      <c r="E72" s="6"/>
      <c r="F72" s="57">
        <f t="shared" si="3"/>
        <v>0</v>
      </c>
      <c r="G72" s="2">
        <f t="shared" si="4"/>
        <v>0</v>
      </c>
      <c r="H72" s="58">
        <f t="shared" si="5"/>
        <v>0</v>
      </c>
      <c r="I72" s="6"/>
      <c r="J72" s="57">
        <f t="shared" si="6"/>
        <v>0</v>
      </c>
      <c r="K72" s="2">
        <f t="shared" si="7"/>
        <v>0</v>
      </c>
      <c r="L72" s="58">
        <f t="shared" si="8"/>
        <v>0</v>
      </c>
      <c r="M72" s="6"/>
      <c r="N72" s="57">
        <f t="shared" si="9"/>
        <v>0</v>
      </c>
      <c r="O72" s="2">
        <f t="shared" si="10"/>
        <v>0</v>
      </c>
      <c r="P72" s="58">
        <f t="shared" si="11"/>
        <v>0</v>
      </c>
      <c r="Q72" s="6"/>
      <c r="R72" s="57">
        <f t="shared" si="12"/>
        <v>0</v>
      </c>
      <c r="S72" s="2">
        <f t="shared" si="13"/>
        <v>0</v>
      </c>
      <c r="T72" s="58">
        <f t="shared" si="14"/>
        <v>0</v>
      </c>
      <c r="U72" s="58"/>
      <c r="V72" s="57">
        <f t="shared" si="15"/>
        <v>0</v>
      </c>
      <c r="W72" s="2">
        <f t="shared" si="16"/>
        <v>0</v>
      </c>
      <c r="X72" s="58">
        <f t="shared" si="17"/>
        <v>0</v>
      </c>
      <c r="Y72" s="58"/>
      <c r="Z72" s="57" t="e">
        <f t="shared" si="18"/>
        <v>#NUM!</v>
      </c>
      <c r="AA72" s="2" t="e">
        <f t="shared" si="19"/>
        <v>#NUM!</v>
      </c>
      <c r="AB72" s="58" t="e">
        <f t="shared" si="20"/>
        <v>#NUM!</v>
      </c>
      <c r="AC72" s="58"/>
      <c r="AD72" s="57" t="e">
        <f t="shared" si="21"/>
        <v>#NUM!</v>
      </c>
      <c r="AE72" s="2" t="e">
        <f t="shared" si="22"/>
        <v>#NUM!</v>
      </c>
      <c r="AF72" s="58" t="e">
        <f t="shared" si="23"/>
        <v>#NUM!</v>
      </c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</row>
    <row r="73" spans="1:49" ht="14.25" customHeight="1">
      <c r="A73" s="2"/>
      <c r="B73" s="57">
        <f t="shared" si="0"/>
        <v>0</v>
      </c>
      <c r="C73" s="2">
        <f t="shared" si="1"/>
        <v>0</v>
      </c>
      <c r="D73" s="58">
        <f t="shared" si="2"/>
        <v>0</v>
      </c>
      <c r="E73" s="6"/>
      <c r="F73" s="57">
        <f t="shared" si="3"/>
        <v>0</v>
      </c>
      <c r="G73" s="2">
        <f t="shared" si="4"/>
        <v>0</v>
      </c>
      <c r="H73" s="58">
        <f t="shared" si="5"/>
        <v>0</v>
      </c>
      <c r="I73" s="6"/>
      <c r="J73" s="57">
        <f t="shared" si="6"/>
        <v>0</v>
      </c>
      <c r="K73" s="2">
        <f t="shared" si="7"/>
        <v>0</v>
      </c>
      <c r="L73" s="58">
        <f t="shared" si="8"/>
        <v>0</v>
      </c>
      <c r="M73" s="6"/>
      <c r="N73" s="57">
        <f t="shared" si="9"/>
        <v>0</v>
      </c>
      <c r="O73" s="2">
        <f t="shared" si="10"/>
        <v>0</v>
      </c>
      <c r="P73" s="58">
        <f t="shared" si="11"/>
        <v>0</v>
      </c>
      <c r="Q73" s="6"/>
      <c r="R73" s="57">
        <f t="shared" si="12"/>
        <v>0</v>
      </c>
      <c r="S73" s="2">
        <f t="shared" si="13"/>
        <v>0</v>
      </c>
      <c r="T73" s="58">
        <f t="shared" si="14"/>
        <v>0</v>
      </c>
      <c r="U73" s="58"/>
      <c r="V73" s="57">
        <f t="shared" si="15"/>
        <v>0</v>
      </c>
      <c r="W73" s="2">
        <f t="shared" si="16"/>
        <v>0</v>
      </c>
      <c r="X73" s="58">
        <f t="shared" si="17"/>
        <v>0</v>
      </c>
      <c r="Y73" s="58"/>
      <c r="Z73" s="57" t="e">
        <f t="shared" si="18"/>
        <v>#NUM!</v>
      </c>
      <c r="AA73" s="2" t="e">
        <f t="shared" si="19"/>
        <v>#NUM!</v>
      </c>
      <c r="AB73" s="58" t="e">
        <f t="shared" si="20"/>
        <v>#NUM!</v>
      </c>
      <c r="AC73" s="58"/>
      <c r="AD73" s="57" t="e">
        <f t="shared" si="21"/>
        <v>#NUM!</v>
      </c>
      <c r="AE73" s="2" t="e">
        <f t="shared" si="22"/>
        <v>#NUM!</v>
      </c>
      <c r="AF73" s="58" t="e">
        <f t="shared" si="23"/>
        <v>#NUM!</v>
      </c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</row>
    <row r="74" spans="1:49" ht="14.25" customHeight="1">
      <c r="A74" s="2"/>
      <c r="B74" s="57">
        <f t="shared" si="0"/>
        <v>0</v>
      </c>
      <c r="C74" s="2">
        <f t="shared" si="1"/>
        <v>0</v>
      </c>
      <c r="D74" s="58">
        <f t="shared" si="2"/>
        <v>0</v>
      </c>
      <c r="E74" s="6"/>
      <c r="F74" s="57">
        <f t="shared" si="3"/>
        <v>0</v>
      </c>
      <c r="G74" s="2">
        <f t="shared" si="4"/>
        <v>0</v>
      </c>
      <c r="H74" s="58">
        <f t="shared" si="5"/>
        <v>0</v>
      </c>
      <c r="I74" s="6"/>
      <c r="J74" s="57">
        <f t="shared" si="6"/>
        <v>0</v>
      </c>
      <c r="K74" s="2">
        <f t="shared" si="7"/>
        <v>0</v>
      </c>
      <c r="L74" s="58">
        <f t="shared" si="8"/>
        <v>0</v>
      </c>
      <c r="M74" s="6"/>
      <c r="N74" s="57">
        <f t="shared" si="9"/>
        <v>0</v>
      </c>
      <c r="O74" s="2">
        <f t="shared" si="10"/>
        <v>0</v>
      </c>
      <c r="P74" s="58">
        <f t="shared" si="11"/>
        <v>0</v>
      </c>
      <c r="Q74" s="6"/>
      <c r="R74" s="57">
        <f t="shared" si="12"/>
        <v>0</v>
      </c>
      <c r="S74" s="2">
        <f t="shared" si="13"/>
        <v>0</v>
      </c>
      <c r="T74" s="58">
        <f t="shared" si="14"/>
        <v>0</v>
      </c>
      <c r="U74" s="58"/>
      <c r="V74" s="57">
        <f t="shared" si="15"/>
        <v>0</v>
      </c>
      <c r="W74" s="2">
        <f t="shared" si="16"/>
        <v>0</v>
      </c>
      <c r="X74" s="58">
        <f t="shared" si="17"/>
        <v>0</v>
      </c>
      <c r="Y74" s="58"/>
      <c r="Z74" s="57" t="e">
        <f t="shared" si="18"/>
        <v>#NUM!</v>
      </c>
      <c r="AA74" s="2" t="e">
        <f t="shared" si="19"/>
        <v>#NUM!</v>
      </c>
      <c r="AB74" s="58" t="e">
        <f t="shared" si="20"/>
        <v>#NUM!</v>
      </c>
      <c r="AC74" s="58"/>
      <c r="AD74" s="57" t="e">
        <f t="shared" si="21"/>
        <v>#NUM!</v>
      </c>
      <c r="AE74" s="2" t="e">
        <f t="shared" si="22"/>
        <v>#NUM!</v>
      </c>
      <c r="AF74" s="58" t="e">
        <f t="shared" si="23"/>
        <v>#NUM!</v>
      </c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</row>
    <row r="75" spans="1:49" ht="14.25" customHeight="1">
      <c r="A75" s="2"/>
      <c r="B75" s="57">
        <f t="shared" si="0"/>
        <v>0</v>
      </c>
      <c r="C75" s="2">
        <f t="shared" si="1"/>
        <v>0</v>
      </c>
      <c r="D75" s="58">
        <f t="shared" si="2"/>
        <v>0</v>
      </c>
      <c r="E75" s="6"/>
      <c r="F75" s="57">
        <f t="shared" si="3"/>
        <v>0</v>
      </c>
      <c r="G75" s="2">
        <f t="shared" si="4"/>
        <v>0</v>
      </c>
      <c r="H75" s="58">
        <f t="shared" si="5"/>
        <v>0</v>
      </c>
      <c r="I75" s="6"/>
      <c r="J75" s="57">
        <f t="shared" si="6"/>
        <v>0</v>
      </c>
      <c r="K75" s="2">
        <f t="shared" si="7"/>
        <v>0</v>
      </c>
      <c r="L75" s="58">
        <f t="shared" si="8"/>
        <v>0</v>
      </c>
      <c r="M75" s="6"/>
      <c r="N75" s="57">
        <f t="shared" si="9"/>
        <v>0</v>
      </c>
      <c r="O75" s="2">
        <f t="shared" si="10"/>
        <v>0</v>
      </c>
      <c r="P75" s="58">
        <f t="shared" si="11"/>
        <v>0</v>
      </c>
      <c r="Q75" s="6"/>
      <c r="R75" s="57">
        <f t="shared" si="12"/>
        <v>0</v>
      </c>
      <c r="S75" s="2">
        <f t="shared" si="13"/>
        <v>0</v>
      </c>
      <c r="T75" s="58">
        <f t="shared" si="14"/>
        <v>0</v>
      </c>
      <c r="U75" s="58"/>
      <c r="V75" s="57">
        <f t="shared" si="15"/>
        <v>0</v>
      </c>
      <c r="W75" s="2">
        <f t="shared" si="16"/>
        <v>0</v>
      </c>
      <c r="X75" s="58">
        <f t="shared" si="17"/>
        <v>0</v>
      </c>
      <c r="Y75" s="58"/>
      <c r="Z75" s="57" t="e">
        <f t="shared" si="18"/>
        <v>#NUM!</v>
      </c>
      <c r="AA75" s="2" t="e">
        <f t="shared" si="19"/>
        <v>#NUM!</v>
      </c>
      <c r="AB75" s="58" t="e">
        <f t="shared" si="20"/>
        <v>#NUM!</v>
      </c>
      <c r="AC75" s="58"/>
      <c r="AD75" s="57" t="e">
        <f t="shared" si="21"/>
        <v>#NUM!</v>
      </c>
      <c r="AE75" s="2" t="e">
        <f t="shared" si="22"/>
        <v>#NUM!</v>
      </c>
      <c r="AF75" s="58" t="e">
        <f t="shared" si="23"/>
        <v>#NUM!</v>
      </c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</row>
    <row r="76" spans="1:49" ht="14.25" customHeight="1">
      <c r="A76" s="2"/>
      <c r="B76" s="57">
        <f t="shared" si="0"/>
        <v>0</v>
      </c>
      <c r="C76" s="2">
        <f t="shared" si="1"/>
        <v>0</v>
      </c>
      <c r="D76" s="58">
        <f t="shared" si="2"/>
        <v>0</v>
      </c>
      <c r="E76" s="6"/>
      <c r="F76" s="57">
        <f t="shared" si="3"/>
        <v>0</v>
      </c>
      <c r="G76" s="2">
        <f t="shared" si="4"/>
        <v>0</v>
      </c>
      <c r="H76" s="58">
        <f t="shared" si="5"/>
        <v>0</v>
      </c>
      <c r="I76" s="6"/>
      <c r="J76" s="57">
        <f t="shared" si="6"/>
        <v>0</v>
      </c>
      <c r="K76" s="2">
        <f t="shared" si="7"/>
        <v>0</v>
      </c>
      <c r="L76" s="58">
        <f t="shared" si="8"/>
        <v>0</v>
      </c>
      <c r="M76" s="6"/>
      <c r="N76" s="57">
        <f t="shared" si="9"/>
        <v>0</v>
      </c>
      <c r="O76" s="2">
        <f t="shared" si="10"/>
        <v>0</v>
      </c>
      <c r="P76" s="58">
        <f t="shared" si="11"/>
        <v>0</v>
      </c>
      <c r="Q76" s="6"/>
      <c r="R76" s="57">
        <f t="shared" si="12"/>
        <v>0</v>
      </c>
      <c r="S76" s="2">
        <f t="shared" si="13"/>
        <v>0</v>
      </c>
      <c r="T76" s="58">
        <f t="shared" si="14"/>
        <v>0</v>
      </c>
      <c r="U76" s="58"/>
      <c r="V76" s="57">
        <f t="shared" si="15"/>
        <v>0</v>
      </c>
      <c r="W76" s="2">
        <f t="shared" si="16"/>
        <v>0</v>
      </c>
      <c r="X76" s="58">
        <f t="shared" si="17"/>
        <v>0</v>
      </c>
      <c r="Y76" s="58"/>
      <c r="Z76" s="57" t="e">
        <f t="shared" si="18"/>
        <v>#NUM!</v>
      </c>
      <c r="AA76" s="2" t="e">
        <f t="shared" si="19"/>
        <v>#NUM!</v>
      </c>
      <c r="AB76" s="58" t="e">
        <f t="shared" si="20"/>
        <v>#NUM!</v>
      </c>
      <c r="AC76" s="58"/>
      <c r="AD76" s="57" t="e">
        <f t="shared" si="21"/>
        <v>#NUM!</v>
      </c>
      <c r="AE76" s="2" t="e">
        <f t="shared" si="22"/>
        <v>#NUM!</v>
      </c>
      <c r="AF76" s="58" t="e">
        <f t="shared" si="23"/>
        <v>#NUM!</v>
      </c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</row>
    <row r="77" spans="1:49" ht="14.25" customHeight="1">
      <c r="A77" s="2"/>
      <c r="B77" s="57">
        <f t="shared" si="0"/>
        <v>0</v>
      </c>
      <c r="C77" s="2">
        <f t="shared" si="1"/>
        <v>0</v>
      </c>
      <c r="D77" s="58">
        <f t="shared" si="2"/>
        <v>0</v>
      </c>
      <c r="E77" s="6"/>
      <c r="F77" s="57">
        <f t="shared" si="3"/>
        <v>0</v>
      </c>
      <c r="G77" s="2">
        <f t="shared" si="4"/>
        <v>0</v>
      </c>
      <c r="H77" s="58">
        <f t="shared" si="5"/>
        <v>0</v>
      </c>
      <c r="I77" s="6"/>
      <c r="J77" s="57">
        <f t="shared" si="6"/>
        <v>0</v>
      </c>
      <c r="K77" s="2">
        <f t="shared" si="7"/>
        <v>0</v>
      </c>
      <c r="L77" s="58">
        <f t="shared" si="8"/>
        <v>0</v>
      </c>
      <c r="M77" s="6"/>
      <c r="N77" s="57">
        <f t="shared" si="9"/>
        <v>0</v>
      </c>
      <c r="O77" s="2">
        <f t="shared" si="10"/>
        <v>0</v>
      </c>
      <c r="P77" s="58">
        <f t="shared" si="11"/>
        <v>0</v>
      </c>
      <c r="Q77" s="6"/>
      <c r="R77" s="57">
        <f t="shared" si="12"/>
        <v>0</v>
      </c>
      <c r="S77" s="2">
        <f t="shared" si="13"/>
        <v>0</v>
      </c>
      <c r="T77" s="58">
        <f t="shared" si="14"/>
        <v>0</v>
      </c>
      <c r="U77" s="58"/>
      <c r="V77" s="57">
        <f t="shared" si="15"/>
        <v>0</v>
      </c>
      <c r="W77" s="2">
        <f t="shared" si="16"/>
        <v>0</v>
      </c>
      <c r="X77" s="58">
        <f t="shared" si="17"/>
        <v>0</v>
      </c>
      <c r="Y77" s="58"/>
      <c r="Z77" s="57" t="e">
        <f t="shared" si="18"/>
        <v>#NUM!</v>
      </c>
      <c r="AA77" s="2" t="e">
        <f t="shared" si="19"/>
        <v>#NUM!</v>
      </c>
      <c r="AB77" s="58" t="e">
        <f t="shared" si="20"/>
        <v>#NUM!</v>
      </c>
      <c r="AC77" s="58"/>
      <c r="AD77" s="57" t="e">
        <f t="shared" si="21"/>
        <v>#NUM!</v>
      </c>
      <c r="AE77" s="2" t="e">
        <f t="shared" si="22"/>
        <v>#NUM!</v>
      </c>
      <c r="AF77" s="58" t="e">
        <f t="shared" si="23"/>
        <v>#NUM!</v>
      </c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</row>
    <row r="78" spans="1:49" ht="14.25" customHeight="1">
      <c r="A78" s="2"/>
      <c r="B78" s="57">
        <f t="shared" si="0"/>
        <v>0</v>
      </c>
      <c r="C78" s="2">
        <f t="shared" si="1"/>
        <v>0</v>
      </c>
      <c r="D78" s="58">
        <f t="shared" si="2"/>
        <v>0</v>
      </c>
      <c r="E78" s="6"/>
      <c r="F78" s="57">
        <f t="shared" si="3"/>
        <v>0</v>
      </c>
      <c r="G78" s="2">
        <f t="shared" si="4"/>
        <v>0</v>
      </c>
      <c r="H78" s="58">
        <f t="shared" si="5"/>
        <v>0</v>
      </c>
      <c r="I78" s="6"/>
      <c r="J78" s="57">
        <f t="shared" si="6"/>
        <v>0</v>
      </c>
      <c r="K78" s="2">
        <f t="shared" si="7"/>
        <v>0</v>
      </c>
      <c r="L78" s="58">
        <f t="shared" si="8"/>
        <v>0</v>
      </c>
      <c r="M78" s="6"/>
      <c r="N78" s="57">
        <f t="shared" si="9"/>
        <v>0</v>
      </c>
      <c r="O78" s="2">
        <f t="shared" si="10"/>
        <v>0</v>
      </c>
      <c r="P78" s="58">
        <f t="shared" si="11"/>
        <v>0</v>
      </c>
      <c r="Q78" s="6"/>
      <c r="R78" s="57">
        <f t="shared" si="12"/>
        <v>0</v>
      </c>
      <c r="S78" s="2">
        <f t="shared" si="13"/>
        <v>0</v>
      </c>
      <c r="T78" s="58">
        <f t="shared" si="14"/>
        <v>0</v>
      </c>
      <c r="U78" s="58"/>
      <c r="V78" s="57">
        <f t="shared" si="15"/>
        <v>0</v>
      </c>
      <c r="W78" s="2">
        <f t="shared" si="16"/>
        <v>0</v>
      </c>
      <c r="X78" s="58">
        <f t="shared" si="17"/>
        <v>0</v>
      </c>
      <c r="Y78" s="58"/>
      <c r="Z78" s="57" t="e">
        <f t="shared" si="18"/>
        <v>#NUM!</v>
      </c>
      <c r="AA78" s="2" t="e">
        <f t="shared" si="19"/>
        <v>#NUM!</v>
      </c>
      <c r="AB78" s="58" t="e">
        <f t="shared" si="20"/>
        <v>#NUM!</v>
      </c>
      <c r="AC78" s="58"/>
      <c r="AD78" s="57" t="e">
        <f t="shared" si="21"/>
        <v>#NUM!</v>
      </c>
      <c r="AE78" s="2" t="e">
        <f t="shared" si="22"/>
        <v>#NUM!</v>
      </c>
      <c r="AF78" s="58" t="e">
        <f t="shared" si="23"/>
        <v>#NUM!</v>
      </c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</row>
    <row r="79" spans="1:49" ht="14.25" customHeight="1">
      <c r="A79" s="2"/>
      <c r="B79" s="57">
        <f t="shared" si="0"/>
        <v>0</v>
      </c>
      <c r="C79" s="2">
        <f t="shared" si="1"/>
        <v>0</v>
      </c>
      <c r="D79" s="58">
        <f t="shared" si="2"/>
        <v>0</v>
      </c>
      <c r="E79" s="6"/>
      <c r="F79" s="57">
        <f t="shared" si="3"/>
        <v>0</v>
      </c>
      <c r="G79" s="2">
        <f t="shared" si="4"/>
        <v>0</v>
      </c>
      <c r="H79" s="58">
        <f t="shared" si="5"/>
        <v>0</v>
      </c>
      <c r="I79" s="6"/>
      <c r="J79" s="57">
        <f t="shared" si="6"/>
        <v>0</v>
      </c>
      <c r="K79" s="2">
        <f t="shared" si="7"/>
        <v>0</v>
      </c>
      <c r="L79" s="58">
        <f t="shared" si="8"/>
        <v>0</v>
      </c>
      <c r="M79" s="6"/>
      <c r="N79" s="57">
        <f t="shared" si="9"/>
        <v>0</v>
      </c>
      <c r="O79" s="2">
        <f t="shared" si="10"/>
        <v>0</v>
      </c>
      <c r="P79" s="58">
        <f t="shared" si="11"/>
        <v>0</v>
      </c>
      <c r="Q79" s="6"/>
      <c r="R79" s="57">
        <f t="shared" si="12"/>
        <v>0</v>
      </c>
      <c r="S79" s="2">
        <f t="shared" si="13"/>
        <v>0</v>
      </c>
      <c r="T79" s="58">
        <f t="shared" si="14"/>
        <v>0</v>
      </c>
      <c r="U79" s="58"/>
      <c r="V79" s="57">
        <f t="shared" si="15"/>
        <v>0</v>
      </c>
      <c r="W79" s="2">
        <f t="shared" si="16"/>
        <v>0</v>
      </c>
      <c r="X79" s="58">
        <f t="shared" si="17"/>
        <v>0</v>
      </c>
      <c r="Y79" s="58"/>
      <c r="Z79" s="57" t="e">
        <f t="shared" si="18"/>
        <v>#NUM!</v>
      </c>
      <c r="AA79" s="2" t="e">
        <f t="shared" si="19"/>
        <v>#NUM!</v>
      </c>
      <c r="AB79" s="58" t="e">
        <f t="shared" si="20"/>
        <v>#NUM!</v>
      </c>
      <c r="AC79" s="58"/>
      <c r="AD79" s="57" t="e">
        <f t="shared" si="21"/>
        <v>#NUM!</v>
      </c>
      <c r="AE79" s="2" t="e">
        <f t="shared" si="22"/>
        <v>#NUM!</v>
      </c>
      <c r="AF79" s="58" t="e">
        <f t="shared" si="23"/>
        <v>#NUM!</v>
      </c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</row>
    <row r="80" spans="1:49" ht="14.25" customHeight="1">
      <c r="A80" s="2"/>
      <c r="B80" s="57">
        <f t="shared" si="0"/>
        <v>0</v>
      </c>
      <c r="C80" s="2">
        <f t="shared" si="1"/>
        <v>0</v>
      </c>
      <c r="D80" s="58">
        <f t="shared" si="2"/>
        <v>0</v>
      </c>
      <c r="E80" s="6"/>
      <c r="F80" s="57">
        <f t="shared" si="3"/>
        <v>0</v>
      </c>
      <c r="G80" s="2">
        <f t="shared" si="4"/>
        <v>0</v>
      </c>
      <c r="H80" s="58">
        <f t="shared" si="5"/>
        <v>0</v>
      </c>
      <c r="I80" s="6"/>
      <c r="J80" s="57">
        <f t="shared" si="6"/>
        <v>0</v>
      </c>
      <c r="K80" s="2">
        <f t="shared" si="7"/>
        <v>0</v>
      </c>
      <c r="L80" s="58">
        <f t="shared" si="8"/>
        <v>0</v>
      </c>
      <c r="M80" s="6"/>
      <c r="N80" s="57">
        <f t="shared" si="9"/>
        <v>0</v>
      </c>
      <c r="O80" s="2">
        <f t="shared" si="10"/>
        <v>0</v>
      </c>
      <c r="P80" s="58">
        <f t="shared" si="11"/>
        <v>0</v>
      </c>
      <c r="Q80" s="6"/>
      <c r="R80" s="57">
        <f t="shared" si="12"/>
        <v>0</v>
      </c>
      <c r="S80" s="2">
        <f t="shared" si="13"/>
        <v>0</v>
      </c>
      <c r="T80" s="58">
        <f t="shared" si="14"/>
        <v>0</v>
      </c>
      <c r="U80" s="58"/>
      <c r="V80" s="57">
        <f t="shared" si="15"/>
        <v>0</v>
      </c>
      <c r="W80" s="2">
        <f t="shared" si="16"/>
        <v>0</v>
      </c>
      <c r="X80" s="58">
        <f t="shared" si="17"/>
        <v>0</v>
      </c>
      <c r="Y80" s="58"/>
      <c r="Z80" s="57" t="e">
        <f t="shared" si="18"/>
        <v>#NUM!</v>
      </c>
      <c r="AA80" s="2" t="e">
        <f t="shared" si="19"/>
        <v>#NUM!</v>
      </c>
      <c r="AB80" s="58" t="e">
        <f t="shared" si="20"/>
        <v>#NUM!</v>
      </c>
      <c r="AC80" s="58"/>
      <c r="AD80" s="57" t="e">
        <f t="shared" si="21"/>
        <v>#NUM!</v>
      </c>
      <c r="AE80" s="2" t="e">
        <f t="shared" si="22"/>
        <v>#NUM!</v>
      </c>
      <c r="AF80" s="58" t="e">
        <f t="shared" si="23"/>
        <v>#NUM!</v>
      </c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</row>
    <row r="81" spans="1:49" ht="14.25" customHeight="1">
      <c r="A81" s="2"/>
      <c r="B81" s="57">
        <f t="shared" si="0"/>
        <v>0</v>
      </c>
      <c r="C81" s="2">
        <f t="shared" si="1"/>
        <v>0</v>
      </c>
      <c r="D81" s="58">
        <f t="shared" si="2"/>
        <v>0</v>
      </c>
      <c r="E81" s="6"/>
      <c r="F81" s="57">
        <f t="shared" si="3"/>
        <v>0</v>
      </c>
      <c r="G81" s="2">
        <f t="shared" si="4"/>
        <v>0</v>
      </c>
      <c r="H81" s="58">
        <f t="shared" si="5"/>
        <v>0</v>
      </c>
      <c r="I81" s="6"/>
      <c r="J81" s="57">
        <f t="shared" si="6"/>
        <v>0</v>
      </c>
      <c r="K81" s="2">
        <f t="shared" si="7"/>
        <v>0</v>
      </c>
      <c r="L81" s="58">
        <f t="shared" si="8"/>
        <v>0</v>
      </c>
      <c r="M81" s="6"/>
      <c r="N81" s="57">
        <f t="shared" si="9"/>
        <v>0</v>
      </c>
      <c r="O81" s="2">
        <f t="shared" si="10"/>
        <v>0</v>
      </c>
      <c r="P81" s="58">
        <f t="shared" si="11"/>
        <v>0</v>
      </c>
      <c r="Q81" s="6"/>
      <c r="R81" s="57">
        <f t="shared" si="12"/>
        <v>0</v>
      </c>
      <c r="S81" s="2">
        <f t="shared" si="13"/>
        <v>0</v>
      </c>
      <c r="T81" s="58">
        <f t="shared" si="14"/>
        <v>0</v>
      </c>
      <c r="U81" s="58"/>
      <c r="V81" s="57">
        <f t="shared" si="15"/>
        <v>0</v>
      </c>
      <c r="W81" s="2">
        <f t="shared" si="16"/>
        <v>0</v>
      </c>
      <c r="X81" s="58">
        <f t="shared" si="17"/>
        <v>0</v>
      </c>
      <c r="Y81" s="58"/>
      <c r="Z81" s="57" t="e">
        <f t="shared" si="18"/>
        <v>#NUM!</v>
      </c>
      <c r="AA81" s="2" t="e">
        <f t="shared" si="19"/>
        <v>#NUM!</v>
      </c>
      <c r="AB81" s="58" t="e">
        <f t="shared" si="20"/>
        <v>#NUM!</v>
      </c>
      <c r="AC81" s="58"/>
      <c r="AD81" s="57" t="e">
        <f t="shared" si="21"/>
        <v>#NUM!</v>
      </c>
      <c r="AE81" s="2" t="e">
        <f t="shared" si="22"/>
        <v>#NUM!</v>
      </c>
      <c r="AF81" s="58" t="e">
        <f t="shared" si="23"/>
        <v>#NUM!</v>
      </c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</row>
    <row r="82" spans="1:49" ht="14.25" customHeight="1">
      <c r="A82" s="2"/>
      <c r="B82" s="57">
        <f t="shared" si="0"/>
        <v>0</v>
      </c>
      <c r="C82" s="2">
        <f t="shared" si="1"/>
        <v>0</v>
      </c>
      <c r="D82" s="58">
        <f t="shared" si="2"/>
        <v>0</v>
      </c>
      <c r="E82" s="6"/>
      <c r="F82" s="57">
        <f t="shared" si="3"/>
        <v>0</v>
      </c>
      <c r="G82" s="2">
        <f t="shared" si="4"/>
        <v>0</v>
      </c>
      <c r="H82" s="58">
        <f t="shared" si="5"/>
        <v>0</v>
      </c>
      <c r="I82" s="6"/>
      <c r="J82" s="57">
        <f t="shared" si="6"/>
        <v>0</v>
      </c>
      <c r="K82" s="2">
        <f t="shared" si="7"/>
        <v>0</v>
      </c>
      <c r="L82" s="58">
        <f t="shared" si="8"/>
        <v>0</v>
      </c>
      <c r="M82" s="6"/>
      <c r="N82" s="57">
        <f t="shared" si="9"/>
        <v>0</v>
      </c>
      <c r="O82" s="2">
        <f t="shared" si="10"/>
        <v>0</v>
      </c>
      <c r="P82" s="58">
        <f t="shared" si="11"/>
        <v>0</v>
      </c>
      <c r="Q82" s="6"/>
      <c r="R82" s="57">
        <f t="shared" si="12"/>
        <v>0</v>
      </c>
      <c r="S82" s="2">
        <f t="shared" si="13"/>
        <v>0</v>
      </c>
      <c r="T82" s="58">
        <f t="shared" si="14"/>
        <v>0</v>
      </c>
      <c r="U82" s="58"/>
      <c r="V82" s="57">
        <f t="shared" si="15"/>
        <v>0</v>
      </c>
      <c r="W82" s="2">
        <f t="shared" si="16"/>
        <v>0</v>
      </c>
      <c r="X82" s="58">
        <f t="shared" si="17"/>
        <v>0</v>
      </c>
      <c r="Y82" s="58"/>
      <c r="Z82" s="57" t="e">
        <f t="shared" si="18"/>
        <v>#NUM!</v>
      </c>
      <c r="AA82" s="2" t="e">
        <f t="shared" si="19"/>
        <v>#NUM!</v>
      </c>
      <c r="AB82" s="58" t="e">
        <f t="shared" si="20"/>
        <v>#NUM!</v>
      </c>
      <c r="AC82" s="58"/>
      <c r="AD82" s="57" t="e">
        <f t="shared" si="21"/>
        <v>#NUM!</v>
      </c>
      <c r="AE82" s="2" t="e">
        <f t="shared" si="22"/>
        <v>#NUM!</v>
      </c>
      <c r="AF82" s="58" t="e">
        <f t="shared" si="23"/>
        <v>#NUM!</v>
      </c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</row>
    <row r="83" spans="1:49" ht="14.25" customHeight="1">
      <c r="A83" s="2"/>
      <c r="B83" s="57">
        <f t="shared" si="0"/>
        <v>0</v>
      </c>
      <c r="C83" s="2">
        <f t="shared" si="1"/>
        <v>0</v>
      </c>
      <c r="D83" s="58">
        <f t="shared" si="2"/>
        <v>0</v>
      </c>
      <c r="E83" s="6"/>
      <c r="F83" s="57">
        <f t="shared" si="3"/>
        <v>0</v>
      </c>
      <c r="G83" s="2">
        <f t="shared" si="4"/>
        <v>0</v>
      </c>
      <c r="H83" s="58">
        <f t="shared" si="5"/>
        <v>0</v>
      </c>
      <c r="I83" s="6"/>
      <c r="J83" s="57">
        <f t="shared" si="6"/>
        <v>0</v>
      </c>
      <c r="K83" s="2">
        <f t="shared" si="7"/>
        <v>0</v>
      </c>
      <c r="L83" s="58">
        <f t="shared" si="8"/>
        <v>0</v>
      </c>
      <c r="M83" s="6"/>
      <c r="N83" s="57">
        <f t="shared" si="9"/>
        <v>0</v>
      </c>
      <c r="O83" s="2">
        <f t="shared" si="10"/>
        <v>0</v>
      </c>
      <c r="P83" s="58">
        <f t="shared" si="11"/>
        <v>0</v>
      </c>
      <c r="Q83" s="6"/>
      <c r="R83" s="57">
        <f t="shared" si="12"/>
        <v>0</v>
      </c>
      <c r="S83" s="2">
        <f t="shared" si="13"/>
        <v>0</v>
      </c>
      <c r="T83" s="58">
        <f t="shared" si="14"/>
        <v>0</v>
      </c>
      <c r="U83" s="58"/>
      <c r="V83" s="57">
        <f t="shared" si="15"/>
        <v>0</v>
      </c>
      <c r="W83" s="2">
        <f t="shared" si="16"/>
        <v>0</v>
      </c>
      <c r="X83" s="58">
        <f t="shared" si="17"/>
        <v>0</v>
      </c>
      <c r="Y83" s="58"/>
      <c r="Z83" s="57" t="e">
        <f t="shared" si="18"/>
        <v>#NUM!</v>
      </c>
      <c r="AA83" s="2" t="e">
        <f t="shared" si="19"/>
        <v>#NUM!</v>
      </c>
      <c r="AB83" s="58" t="e">
        <f t="shared" si="20"/>
        <v>#NUM!</v>
      </c>
      <c r="AC83" s="58"/>
      <c r="AD83" s="57" t="e">
        <f t="shared" si="21"/>
        <v>#NUM!</v>
      </c>
      <c r="AE83" s="2" t="e">
        <f t="shared" si="22"/>
        <v>#NUM!</v>
      </c>
      <c r="AF83" s="58" t="e">
        <f t="shared" si="23"/>
        <v>#NUM!</v>
      </c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</row>
    <row r="84" spans="1:49" ht="14.25" customHeight="1">
      <c r="A84" s="2"/>
      <c r="B84" s="57">
        <f t="shared" si="0"/>
        <v>0</v>
      </c>
      <c r="C84" s="2">
        <f t="shared" si="1"/>
        <v>0</v>
      </c>
      <c r="D84" s="58">
        <f t="shared" si="2"/>
        <v>0</v>
      </c>
      <c r="E84" s="6"/>
      <c r="F84" s="57">
        <f t="shared" si="3"/>
        <v>0</v>
      </c>
      <c r="G84" s="2">
        <f t="shared" si="4"/>
        <v>0</v>
      </c>
      <c r="H84" s="58">
        <f t="shared" si="5"/>
        <v>0</v>
      </c>
      <c r="I84" s="6"/>
      <c r="J84" s="57">
        <f t="shared" si="6"/>
        <v>0</v>
      </c>
      <c r="K84" s="2">
        <f t="shared" si="7"/>
        <v>0</v>
      </c>
      <c r="L84" s="58">
        <f t="shared" si="8"/>
        <v>0</v>
      </c>
      <c r="M84" s="6"/>
      <c r="N84" s="57">
        <f t="shared" si="9"/>
        <v>0</v>
      </c>
      <c r="O84" s="2">
        <f t="shared" si="10"/>
        <v>0</v>
      </c>
      <c r="P84" s="58">
        <f t="shared" si="11"/>
        <v>0</v>
      </c>
      <c r="Q84" s="6"/>
      <c r="R84" s="57">
        <f t="shared" si="12"/>
        <v>0</v>
      </c>
      <c r="S84" s="2">
        <f t="shared" si="13"/>
        <v>0</v>
      </c>
      <c r="T84" s="58">
        <f t="shared" si="14"/>
        <v>0</v>
      </c>
      <c r="U84" s="58"/>
      <c r="V84" s="57">
        <f t="shared" si="15"/>
        <v>0</v>
      </c>
      <c r="W84" s="2">
        <f t="shared" si="16"/>
        <v>0</v>
      </c>
      <c r="X84" s="58">
        <f t="shared" si="17"/>
        <v>0</v>
      </c>
      <c r="Y84" s="58"/>
      <c r="Z84" s="57" t="e">
        <f t="shared" si="18"/>
        <v>#NUM!</v>
      </c>
      <c r="AA84" s="2" t="e">
        <f t="shared" si="19"/>
        <v>#NUM!</v>
      </c>
      <c r="AB84" s="58" t="e">
        <f t="shared" si="20"/>
        <v>#NUM!</v>
      </c>
      <c r="AC84" s="58"/>
      <c r="AD84" s="57" t="e">
        <f t="shared" si="21"/>
        <v>#NUM!</v>
      </c>
      <c r="AE84" s="2" t="e">
        <f t="shared" si="22"/>
        <v>#NUM!</v>
      </c>
      <c r="AF84" s="58" t="e">
        <f t="shared" si="23"/>
        <v>#NUM!</v>
      </c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</row>
    <row r="85" spans="1:49" ht="14.25" customHeight="1">
      <c r="A85" s="2"/>
      <c r="B85" s="57">
        <f t="shared" si="0"/>
        <v>0</v>
      </c>
      <c r="C85" s="2">
        <f t="shared" si="1"/>
        <v>0</v>
      </c>
      <c r="D85" s="58">
        <f t="shared" si="2"/>
        <v>0</v>
      </c>
      <c r="E85" s="6"/>
      <c r="F85" s="57">
        <f t="shared" si="3"/>
        <v>0</v>
      </c>
      <c r="G85" s="2">
        <f t="shared" si="4"/>
        <v>0</v>
      </c>
      <c r="H85" s="58">
        <f t="shared" si="5"/>
        <v>0</v>
      </c>
      <c r="I85" s="6"/>
      <c r="J85" s="57">
        <f t="shared" si="6"/>
        <v>0</v>
      </c>
      <c r="K85" s="2">
        <f t="shared" si="7"/>
        <v>0</v>
      </c>
      <c r="L85" s="58">
        <f t="shared" si="8"/>
        <v>0</v>
      </c>
      <c r="M85" s="6"/>
      <c r="N85" s="57">
        <f t="shared" si="9"/>
        <v>0</v>
      </c>
      <c r="O85" s="2">
        <f t="shared" si="10"/>
        <v>0</v>
      </c>
      <c r="P85" s="58">
        <f t="shared" si="11"/>
        <v>0</v>
      </c>
      <c r="Q85" s="6"/>
      <c r="R85" s="57">
        <f t="shared" si="12"/>
        <v>0</v>
      </c>
      <c r="S85" s="2">
        <f t="shared" si="13"/>
        <v>0</v>
      </c>
      <c r="T85" s="58">
        <f t="shared" si="14"/>
        <v>0</v>
      </c>
      <c r="U85" s="58"/>
      <c r="V85" s="57">
        <f t="shared" si="15"/>
        <v>0</v>
      </c>
      <c r="W85" s="2">
        <f t="shared" si="16"/>
        <v>0</v>
      </c>
      <c r="X85" s="58">
        <f t="shared" si="17"/>
        <v>0</v>
      </c>
      <c r="Y85" s="58"/>
      <c r="Z85" s="57" t="e">
        <f t="shared" si="18"/>
        <v>#NUM!</v>
      </c>
      <c r="AA85" s="2" t="e">
        <f t="shared" si="19"/>
        <v>#NUM!</v>
      </c>
      <c r="AB85" s="58" t="e">
        <f t="shared" si="20"/>
        <v>#NUM!</v>
      </c>
      <c r="AC85" s="58"/>
      <c r="AD85" s="57" t="e">
        <f t="shared" si="21"/>
        <v>#NUM!</v>
      </c>
      <c r="AE85" s="2" t="e">
        <f t="shared" si="22"/>
        <v>#NUM!</v>
      </c>
      <c r="AF85" s="58" t="e">
        <f t="shared" si="23"/>
        <v>#NUM!</v>
      </c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</row>
    <row r="86" spans="1:49" ht="14.25" customHeight="1">
      <c r="A86" s="2"/>
      <c r="B86" s="57">
        <f t="shared" si="0"/>
        <v>0</v>
      </c>
      <c r="C86" s="2">
        <f t="shared" si="1"/>
        <v>0</v>
      </c>
      <c r="D86" s="58">
        <f t="shared" si="2"/>
        <v>0</v>
      </c>
      <c r="E86" s="6"/>
      <c r="F86" s="57">
        <f t="shared" si="3"/>
        <v>0</v>
      </c>
      <c r="G86" s="2">
        <f t="shared" si="4"/>
        <v>0</v>
      </c>
      <c r="H86" s="58">
        <f t="shared" si="5"/>
        <v>0</v>
      </c>
      <c r="I86" s="6"/>
      <c r="J86" s="57">
        <f t="shared" si="6"/>
        <v>0</v>
      </c>
      <c r="K86" s="2">
        <f t="shared" si="7"/>
        <v>0</v>
      </c>
      <c r="L86" s="58">
        <f t="shared" si="8"/>
        <v>0</v>
      </c>
      <c r="M86" s="6"/>
      <c r="N86" s="57">
        <f t="shared" si="9"/>
        <v>0</v>
      </c>
      <c r="O86" s="2">
        <f t="shared" si="10"/>
        <v>0</v>
      </c>
      <c r="P86" s="58">
        <f t="shared" si="11"/>
        <v>0</v>
      </c>
      <c r="Q86" s="6"/>
      <c r="R86" s="57">
        <f t="shared" si="12"/>
        <v>0</v>
      </c>
      <c r="S86" s="2">
        <f t="shared" si="13"/>
        <v>0</v>
      </c>
      <c r="T86" s="58">
        <f t="shared" si="14"/>
        <v>0</v>
      </c>
      <c r="U86" s="58"/>
      <c r="V86" s="57">
        <f t="shared" si="15"/>
        <v>0</v>
      </c>
      <c r="W86" s="2">
        <f t="shared" si="16"/>
        <v>0</v>
      </c>
      <c r="X86" s="58">
        <f t="shared" si="17"/>
        <v>0</v>
      </c>
      <c r="Y86" s="58"/>
      <c r="Z86" s="57" t="e">
        <f t="shared" si="18"/>
        <v>#NUM!</v>
      </c>
      <c r="AA86" s="2" t="e">
        <f t="shared" si="19"/>
        <v>#NUM!</v>
      </c>
      <c r="AB86" s="58" t="e">
        <f t="shared" si="20"/>
        <v>#NUM!</v>
      </c>
      <c r="AC86" s="58"/>
      <c r="AD86" s="57" t="e">
        <f t="shared" si="21"/>
        <v>#NUM!</v>
      </c>
      <c r="AE86" s="2" t="e">
        <f t="shared" si="22"/>
        <v>#NUM!</v>
      </c>
      <c r="AF86" s="58" t="e">
        <f t="shared" si="23"/>
        <v>#NUM!</v>
      </c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</row>
    <row r="87" spans="1:49" ht="14.25" customHeight="1">
      <c r="A87" s="2"/>
      <c r="B87" s="57">
        <f t="shared" si="0"/>
        <v>0</v>
      </c>
      <c r="C87" s="2">
        <f t="shared" si="1"/>
        <v>0</v>
      </c>
      <c r="D87" s="58">
        <f t="shared" si="2"/>
        <v>0</v>
      </c>
      <c r="E87" s="6"/>
      <c r="F87" s="57">
        <f t="shared" si="3"/>
        <v>0</v>
      </c>
      <c r="G87" s="2">
        <f t="shared" si="4"/>
        <v>0</v>
      </c>
      <c r="H87" s="58">
        <f t="shared" si="5"/>
        <v>0</v>
      </c>
      <c r="I87" s="6"/>
      <c r="J87" s="57">
        <f t="shared" si="6"/>
        <v>0</v>
      </c>
      <c r="K87" s="2">
        <f t="shared" si="7"/>
        <v>0</v>
      </c>
      <c r="L87" s="58">
        <f t="shared" si="8"/>
        <v>0</v>
      </c>
      <c r="M87" s="6"/>
      <c r="N87" s="57">
        <f t="shared" si="9"/>
        <v>0</v>
      </c>
      <c r="O87" s="2">
        <f t="shared" si="10"/>
        <v>0</v>
      </c>
      <c r="P87" s="58">
        <f t="shared" si="11"/>
        <v>0</v>
      </c>
      <c r="Q87" s="6"/>
      <c r="R87" s="57">
        <f t="shared" si="12"/>
        <v>0</v>
      </c>
      <c r="S87" s="2">
        <f t="shared" si="13"/>
        <v>0</v>
      </c>
      <c r="T87" s="58">
        <f t="shared" si="14"/>
        <v>0</v>
      </c>
      <c r="U87" s="58"/>
      <c r="V87" s="57">
        <f t="shared" si="15"/>
        <v>0</v>
      </c>
      <c r="W87" s="2">
        <f t="shared" si="16"/>
        <v>0</v>
      </c>
      <c r="X87" s="58">
        <f t="shared" si="17"/>
        <v>0</v>
      </c>
      <c r="Y87" s="58"/>
      <c r="Z87" s="57" t="e">
        <f t="shared" si="18"/>
        <v>#NUM!</v>
      </c>
      <c r="AA87" s="2" t="e">
        <f t="shared" si="19"/>
        <v>#NUM!</v>
      </c>
      <c r="AB87" s="58" t="e">
        <f t="shared" si="20"/>
        <v>#NUM!</v>
      </c>
      <c r="AC87" s="58"/>
      <c r="AD87" s="57" t="e">
        <f t="shared" si="21"/>
        <v>#NUM!</v>
      </c>
      <c r="AE87" s="2" t="e">
        <f t="shared" si="22"/>
        <v>#NUM!</v>
      </c>
      <c r="AF87" s="58" t="e">
        <f t="shared" si="23"/>
        <v>#NUM!</v>
      </c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</row>
    <row r="88" spans="1:49" ht="14.25" customHeight="1">
      <c r="A88" s="2"/>
      <c r="B88" s="57">
        <f t="shared" si="0"/>
        <v>0</v>
      </c>
      <c r="C88" s="2">
        <f t="shared" si="1"/>
        <v>0</v>
      </c>
      <c r="D88" s="58">
        <f t="shared" si="2"/>
        <v>0</v>
      </c>
      <c r="E88" s="6"/>
      <c r="F88" s="57">
        <f t="shared" si="3"/>
        <v>0</v>
      </c>
      <c r="G88" s="2">
        <f t="shared" si="4"/>
        <v>0</v>
      </c>
      <c r="H88" s="58">
        <f t="shared" si="5"/>
        <v>0</v>
      </c>
      <c r="I88" s="6"/>
      <c r="J88" s="57">
        <f t="shared" si="6"/>
        <v>0</v>
      </c>
      <c r="K88" s="2">
        <f t="shared" si="7"/>
        <v>0</v>
      </c>
      <c r="L88" s="58">
        <f t="shared" si="8"/>
        <v>0</v>
      </c>
      <c r="M88" s="6"/>
      <c r="N88" s="57">
        <f t="shared" si="9"/>
        <v>0</v>
      </c>
      <c r="O88" s="2">
        <f t="shared" si="10"/>
        <v>0</v>
      </c>
      <c r="P88" s="58">
        <f t="shared" si="11"/>
        <v>0</v>
      </c>
      <c r="Q88" s="6"/>
      <c r="R88" s="57">
        <f t="shared" si="12"/>
        <v>0</v>
      </c>
      <c r="S88" s="2">
        <f t="shared" si="13"/>
        <v>0</v>
      </c>
      <c r="T88" s="58">
        <f t="shared" si="14"/>
        <v>0</v>
      </c>
      <c r="U88" s="58"/>
      <c r="V88" s="57">
        <f t="shared" si="15"/>
        <v>0</v>
      </c>
      <c r="W88" s="2">
        <f t="shared" si="16"/>
        <v>0</v>
      </c>
      <c r="X88" s="58">
        <f t="shared" si="17"/>
        <v>0</v>
      </c>
      <c r="Y88" s="58"/>
      <c r="Z88" s="57" t="e">
        <f t="shared" si="18"/>
        <v>#NUM!</v>
      </c>
      <c r="AA88" s="2" t="e">
        <f t="shared" si="19"/>
        <v>#NUM!</v>
      </c>
      <c r="AB88" s="58" t="e">
        <f t="shared" si="20"/>
        <v>#NUM!</v>
      </c>
      <c r="AC88" s="58"/>
      <c r="AD88" s="57" t="e">
        <f t="shared" si="21"/>
        <v>#NUM!</v>
      </c>
      <c r="AE88" s="2" t="e">
        <f t="shared" si="22"/>
        <v>#NUM!</v>
      </c>
      <c r="AF88" s="58" t="e">
        <f t="shared" si="23"/>
        <v>#NUM!</v>
      </c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</row>
    <row r="89" spans="1:49" ht="14.25" customHeight="1">
      <c r="A89" s="2"/>
      <c r="B89" s="57">
        <f t="shared" si="0"/>
        <v>0</v>
      </c>
      <c r="C89" s="2">
        <f t="shared" si="1"/>
        <v>0</v>
      </c>
      <c r="D89" s="58">
        <f t="shared" si="2"/>
        <v>0</v>
      </c>
      <c r="E89" s="6"/>
      <c r="F89" s="57">
        <f t="shared" si="3"/>
        <v>0</v>
      </c>
      <c r="G89" s="2">
        <f t="shared" si="4"/>
        <v>0</v>
      </c>
      <c r="H89" s="58">
        <f t="shared" si="5"/>
        <v>0</v>
      </c>
      <c r="I89" s="6"/>
      <c r="J89" s="57">
        <f t="shared" si="6"/>
        <v>0</v>
      </c>
      <c r="K89" s="2">
        <f t="shared" si="7"/>
        <v>0</v>
      </c>
      <c r="L89" s="58">
        <f t="shared" si="8"/>
        <v>0</v>
      </c>
      <c r="M89" s="6"/>
      <c r="N89" s="57">
        <f t="shared" si="9"/>
        <v>0</v>
      </c>
      <c r="O89" s="2">
        <f t="shared" si="10"/>
        <v>0</v>
      </c>
      <c r="P89" s="58">
        <f t="shared" si="11"/>
        <v>0</v>
      </c>
      <c r="Q89" s="6"/>
      <c r="R89" s="57">
        <f t="shared" si="12"/>
        <v>0</v>
      </c>
      <c r="S89" s="2">
        <f t="shared" si="13"/>
        <v>0</v>
      </c>
      <c r="T89" s="58">
        <f t="shared" si="14"/>
        <v>0</v>
      </c>
      <c r="U89" s="58"/>
      <c r="V89" s="57">
        <f t="shared" si="15"/>
        <v>0</v>
      </c>
      <c r="W89" s="2">
        <f t="shared" si="16"/>
        <v>0</v>
      </c>
      <c r="X89" s="58">
        <f t="shared" si="17"/>
        <v>0</v>
      </c>
      <c r="Y89" s="58"/>
      <c r="Z89" s="57" t="e">
        <f t="shared" si="18"/>
        <v>#NUM!</v>
      </c>
      <c r="AA89" s="2" t="e">
        <f t="shared" si="19"/>
        <v>#NUM!</v>
      </c>
      <c r="AB89" s="58" t="e">
        <f t="shared" si="20"/>
        <v>#NUM!</v>
      </c>
      <c r="AC89" s="58"/>
      <c r="AD89" s="57" t="e">
        <f t="shared" si="21"/>
        <v>#NUM!</v>
      </c>
      <c r="AE89" s="2" t="e">
        <f t="shared" si="22"/>
        <v>#NUM!</v>
      </c>
      <c r="AF89" s="58" t="e">
        <f t="shared" si="23"/>
        <v>#NUM!</v>
      </c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</row>
    <row r="90" spans="1:49" ht="14.25" customHeight="1">
      <c r="A90" s="2"/>
      <c r="B90" s="57">
        <f t="shared" si="0"/>
        <v>0</v>
      </c>
      <c r="C90" s="2">
        <f t="shared" si="1"/>
        <v>0</v>
      </c>
      <c r="D90" s="58">
        <f t="shared" si="2"/>
        <v>0</v>
      </c>
      <c r="E90" s="6"/>
      <c r="F90" s="57">
        <f t="shared" si="3"/>
        <v>0</v>
      </c>
      <c r="G90" s="2">
        <f t="shared" si="4"/>
        <v>0</v>
      </c>
      <c r="H90" s="58">
        <f t="shared" si="5"/>
        <v>0</v>
      </c>
      <c r="I90" s="6"/>
      <c r="J90" s="57">
        <f t="shared" si="6"/>
        <v>0</v>
      </c>
      <c r="K90" s="2">
        <f t="shared" si="7"/>
        <v>0</v>
      </c>
      <c r="L90" s="58">
        <f t="shared" si="8"/>
        <v>0</v>
      </c>
      <c r="M90" s="6"/>
      <c r="N90" s="57">
        <f t="shared" si="9"/>
        <v>0</v>
      </c>
      <c r="O90" s="2">
        <f t="shared" si="10"/>
        <v>0</v>
      </c>
      <c r="P90" s="58">
        <f t="shared" si="11"/>
        <v>0</v>
      </c>
      <c r="Q90" s="6"/>
      <c r="R90" s="57">
        <f t="shared" si="12"/>
        <v>0</v>
      </c>
      <c r="S90" s="2">
        <f t="shared" si="13"/>
        <v>0</v>
      </c>
      <c r="T90" s="58">
        <f t="shared" si="14"/>
        <v>0</v>
      </c>
      <c r="U90" s="58"/>
      <c r="V90" s="57">
        <f t="shared" si="15"/>
        <v>0</v>
      </c>
      <c r="W90" s="2">
        <f t="shared" si="16"/>
        <v>0</v>
      </c>
      <c r="X90" s="58">
        <f t="shared" si="17"/>
        <v>0</v>
      </c>
      <c r="Y90" s="58"/>
      <c r="Z90" s="57" t="e">
        <f t="shared" si="18"/>
        <v>#NUM!</v>
      </c>
      <c r="AA90" s="2" t="e">
        <f t="shared" si="19"/>
        <v>#NUM!</v>
      </c>
      <c r="AB90" s="58" t="e">
        <f t="shared" si="20"/>
        <v>#NUM!</v>
      </c>
      <c r="AC90" s="58"/>
      <c r="AD90" s="57" t="e">
        <f t="shared" si="21"/>
        <v>#NUM!</v>
      </c>
      <c r="AE90" s="2" t="e">
        <f t="shared" si="22"/>
        <v>#NUM!</v>
      </c>
      <c r="AF90" s="58" t="e">
        <f t="shared" si="23"/>
        <v>#NUM!</v>
      </c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</row>
    <row r="91" spans="1:49" ht="14.25" customHeight="1">
      <c r="A91" s="2"/>
      <c r="B91" s="57">
        <f t="shared" si="0"/>
        <v>0</v>
      </c>
      <c r="C91" s="2">
        <f t="shared" si="1"/>
        <v>0</v>
      </c>
      <c r="D91" s="58">
        <f t="shared" si="2"/>
        <v>0</v>
      </c>
      <c r="E91" s="6"/>
      <c r="F91" s="57">
        <f t="shared" si="3"/>
        <v>0</v>
      </c>
      <c r="G91" s="2">
        <f t="shared" si="4"/>
        <v>0</v>
      </c>
      <c r="H91" s="58">
        <f t="shared" si="5"/>
        <v>0</v>
      </c>
      <c r="I91" s="6"/>
      <c r="J91" s="57">
        <f t="shared" si="6"/>
        <v>0</v>
      </c>
      <c r="K91" s="2">
        <f t="shared" si="7"/>
        <v>0</v>
      </c>
      <c r="L91" s="58">
        <f t="shared" si="8"/>
        <v>0</v>
      </c>
      <c r="M91" s="6"/>
      <c r="N91" s="57">
        <f t="shared" si="9"/>
        <v>0</v>
      </c>
      <c r="O91" s="2">
        <f t="shared" si="10"/>
        <v>0</v>
      </c>
      <c r="P91" s="58">
        <f t="shared" si="11"/>
        <v>0</v>
      </c>
      <c r="Q91" s="6"/>
      <c r="R91" s="57">
        <f t="shared" si="12"/>
        <v>0</v>
      </c>
      <c r="S91" s="2">
        <f t="shared" si="13"/>
        <v>0</v>
      </c>
      <c r="T91" s="58">
        <f t="shared" si="14"/>
        <v>0</v>
      </c>
      <c r="U91" s="58"/>
      <c r="V91" s="57">
        <f t="shared" si="15"/>
        <v>0</v>
      </c>
      <c r="W91" s="2">
        <f t="shared" si="16"/>
        <v>0</v>
      </c>
      <c r="X91" s="58">
        <f t="shared" si="17"/>
        <v>0</v>
      </c>
      <c r="Y91" s="58"/>
      <c r="Z91" s="57" t="e">
        <f t="shared" si="18"/>
        <v>#NUM!</v>
      </c>
      <c r="AA91" s="2" t="e">
        <f t="shared" si="19"/>
        <v>#NUM!</v>
      </c>
      <c r="AB91" s="58" t="e">
        <f t="shared" si="20"/>
        <v>#NUM!</v>
      </c>
      <c r="AC91" s="58"/>
      <c r="AD91" s="57" t="e">
        <f t="shared" si="21"/>
        <v>#NUM!</v>
      </c>
      <c r="AE91" s="2" t="e">
        <f t="shared" si="22"/>
        <v>#NUM!</v>
      </c>
      <c r="AF91" s="58" t="e">
        <f t="shared" si="23"/>
        <v>#NUM!</v>
      </c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</row>
    <row r="92" spans="1:49" ht="14.25" customHeight="1">
      <c r="A92" s="2"/>
      <c r="B92" s="57">
        <f t="shared" si="0"/>
        <v>0</v>
      </c>
      <c r="C92" s="2">
        <f t="shared" si="1"/>
        <v>0</v>
      </c>
      <c r="D92" s="58">
        <f t="shared" si="2"/>
        <v>0</v>
      </c>
      <c r="E92" s="6"/>
      <c r="F92" s="57">
        <f t="shared" si="3"/>
        <v>0</v>
      </c>
      <c r="G92" s="2">
        <f t="shared" si="4"/>
        <v>0</v>
      </c>
      <c r="H92" s="58">
        <f t="shared" si="5"/>
        <v>0</v>
      </c>
      <c r="I92" s="6"/>
      <c r="J92" s="57">
        <f t="shared" si="6"/>
        <v>0</v>
      </c>
      <c r="K92" s="2">
        <f t="shared" si="7"/>
        <v>0</v>
      </c>
      <c r="L92" s="58">
        <f t="shared" si="8"/>
        <v>0</v>
      </c>
      <c r="M92" s="6"/>
      <c r="N92" s="57">
        <f t="shared" si="9"/>
        <v>0</v>
      </c>
      <c r="O92" s="2">
        <f t="shared" si="10"/>
        <v>0</v>
      </c>
      <c r="P92" s="58">
        <f t="shared" si="11"/>
        <v>0</v>
      </c>
      <c r="Q92" s="6"/>
      <c r="R92" s="57">
        <f t="shared" si="12"/>
        <v>0</v>
      </c>
      <c r="S92" s="2">
        <f t="shared" si="13"/>
        <v>0</v>
      </c>
      <c r="T92" s="58">
        <f t="shared" si="14"/>
        <v>0</v>
      </c>
      <c r="U92" s="58"/>
      <c r="V92" s="57">
        <f t="shared" si="15"/>
        <v>0</v>
      </c>
      <c r="W92" s="2">
        <f t="shared" si="16"/>
        <v>0</v>
      </c>
      <c r="X92" s="58">
        <f t="shared" si="17"/>
        <v>0</v>
      </c>
      <c r="Y92" s="58"/>
      <c r="Z92" s="57" t="e">
        <f t="shared" si="18"/>
        <v>#NUM!</v>
      </c>
      <c r="AA92" s="2" t="e">
        <f t="shared" si="19"/>
        <v>#NUM!</v>
      </c>
      <c r="AB92" s="58" t="e">
        <f t="shared" si="20"/>
        <v>#NUM!</v>
      </c>
      <c r="AC92" s="58"/>
      <c r="AD92" s="57" t="e">
        <f t="shared" si="21"/>
        <v>#NUM!</v>
      </c>
      <c r="AE92" s="2" t="e">
        <f t="shared" si="22"/>
        <v>#NUM!</v>
      </c>
      <c r="AF92" s="58" t="e">
        <f t="shared" si="23"/>
        <v>#NUM!</v>
      </c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</row>
    <row r="93" spans="1:49" ht="14.25" customHeight="1">
      <c r="A93" s="2"/>
      <c r="B93" s="57">
        <f t="shared" si="0"/>
        <v>0</v>
      </c>
      <c r="C93" s="2">
        <f t="shared" si="1"/>
        <v>0</v>
      </c>
      <c r="D93" s="58">
        <f t="shared" si="2"/>
        <v>0</v>
      </c>
      <c r="E93" s="6"/>
      <c r="F93" s="57">
        <f t="shared" si="3"/>
        <v>0</v>
      </c>
      <c r="G93" s="2">
        <f t="shared" si="4"/>
        <v>0</v>
      </c>
      <c r="H93" s="58">
        <f t="shared" si="5"/>
        <v>0</v>
      </c>
      <c r="I93" s="6"/>
      <c r="J93" s="57">
        <f t="shared" si="6"/>
        <v>0</v>
      </c>
      <c r="K93" s="2">
        <f t="shared" si="7"/>
        <v>0</v>
      </c>
      <c r="L93" s="58">
        <f t="shared" si="8"/>
        <v>0</v>
      </c>
      <c r="M93" s="6"/>
      <c r="N93" s="57">
        <f t="shared" si="9"/>
        <v>0</v>
      </c>
      <c r="O93" s="2">
        <f t="shared" si="10"/>
        <v>0</v>
      </c>
      <c r="P93" s="58">
        <f t="shared" si="11"/>
        <v>0</v>
      </c>
      <c r="Q93" s="6"/>
      <c r="R93" s="57">
        <f t="shared" si="12"/>
        <v>0</v>
      </c>
      <c r="S93" s="2">
        <f t="shared" si="13"/>
        <v>0</v>
      </c>
      <c r="T93" s="58">
        <f t="shared" si="14"/>
        <v>0</v>
      </c>
      <c r="U93" s="58"/>
      <c r="V93" s="57">
        <f t="shared" si="15"/>
        <v>0</v>
      </c>
      <c r="W93" s="2">
        <f t="shared" si="16"/>
        <v>0</v>
      </c>
      <c r="X93" s="58">
        <f t="shared" si="17"/>
        <v>0</v>
      </c>
      <c r="Y93" s="58"/>
      <c r="Z93" s="57" t="e">
        <f t="shared" si="18"/>
        <v>#NUM!</v>
      </c>
      <c r="AA93" s="2" t="e">
        <f t="shared" si="19"/>
        <v>#NUM!</v>
      </c>
      <c r="AB93" s="58" t="e">
        <f t="shared" si="20"/>
        <v>#NUM!</v>
      </c>
      <c r="AC93" s="58"/>
      <c r="AD93" s="57" t="e">
        <f t="shared" si="21"/>
        <v>#NUM!</v>
      </c>
      <c r="AE93" s="2" t="e">
        <f t="shared" si="22"/>
        <v>#NUM!</v>
      </c>
      <c r="AF93" s="58" t="e">
        <f t="shared" si="23"/>
        <v>#NUM!</v>
      </c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</row>
    <row r="94" spans="1:49" ht="14.25" customHeight="1">
      <c r="A94" s="2"/>
      <c r="B94" s="57">
        <f t="shared" si="0"/>
        <v>0</v>
      </c>
      <c r="C94" s="2">
        <f t="shared" si="1"/>
        <v>0</v>
      </c>
      <c r="D94" s="58">
        <f t="shared" si="2"/>
        <v>0</v>
      </c>
      <c r="E94" s="6"/>
      <c r="F94" s="57">
        <f t="shared" si="3"/>
        <v>0</v>
      </c>
      <c r="G94" s="2">
        <f t="shared" si="4"/>
        <v>0</v>
      </c>
      <c r="H94" s="58">
        <f t="shared" si="5"/>
        <v>0</v>
      </c>
      <c r="I94" s="6"/>
      <c r="J94" s="57">
        <f t="shared" si="6"/>
        <v>0</v>
      </c>
      <c r="K94" s="2">
        <f t="shared" si="7"/>
        <v>0</v>
      </c>
      <c r="L94" s="58">
        <f t="shared" si="8"/>
        <v>0</v>
      </c>
      <c r="M94" s="6"/>
      <c r="N94" s="57">
        <f t="shared" si="9"/>
        <v>0</v>
      </c>
      <c r="O94" s="2">
        <f t="shared" si="10"/>
        <v>0</v>
      </c>
      <c r="P94" s="58">
        <f t="shared" si="11"/>
        <v>0</v>
      </c>
      <c r="Q94" s="6"/>
      <c r="R94" s="57">
        <f t="shared" si="12"/>
        <v>0</v>
      </c>
      <c r="S94" s="2">
        <f t="shared" si="13"/>
        <v>0</v>
      </c>
      <c r="T94" s="58">
        <f t="shared" si="14"/>
        <v>0</v>
      </c>
      <c r="U94" s="58"/>
      <c r="V94" s="57">
        <f t="shared" si="15"/>
        <v>0</v>
      </c>
      <c r="W94" s="2">
        <f t="shared" si="16"/>
        <v>0</v>
      </c>
      <c r="X94" s="58">
        <f t="shared" si="17"/>
        <v>0</v>
      </c>
      <c r="Y94" s="58"/>
      <c r="Z94" s="57" t="e">
        <f t="shared" si="18"/>
        <v>#NUM!</v>
      </c>
      <c r="AA94" s="2" t="e">
        <f t="shared" si="19"/>
        <v>#NUM!</v>
      </c>
      <c r="AB94" s="58" t="e">
        <f t="shared" si="20"/>
        <v>#NUM!</v>
      </c>
      <c r="AC94" s="58"/>
      <c r="AD94" s="57" t="e">
        <f t="shared" si="21"/>
        <v>#NUM!</v>
      </c>
      <c r="AE94" s="2" t="e">
        <f t="shared" si="22"/>
        <v>#NUM!</v>
      </c>
      <c r="AF94" s="58" t="e">
        <f t="shared" si="23"/>
        <v>#NUM!</v>
      </c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</row>
    <row r="95" spans="1:49" ht="14.25" customHeight="1">
      <c r="A95" s="2"/>
      <c r="B95" s="57">
        <f t="shared" si="0"/>
        <v>0</v>
      </c>
      <c r="C95" s="2">
        <f t="shared" si="1"/>
        <v>0</v>
      </c>
      <c r="D95" s="58">
        <f t="shared" si="2"/>
        <v>0</v>
      </c>
      <c r="E95" s="6"/>
      <c r="F95" s="57">
        <f t="shared" si="3"/>
        <v>0</v>
      </c>
      <c r="G95" s="2">
        <f t="shared" si="4"/>
        <v>0</v>
      </c>
      <c r="H95" s="58">
        <f t="shared" si="5"/>
        <v>0</v>
      </c>
      <c r="I95" s="6"/>
      <c r="J95" s="57">
        <f t="shared" si="6"/>
        <v>0</v>
      </c>
      <c r="K95" s="2">
        <f t="shared" si="7"/>
        <v>0</v>
      </c>
      <c r="L95" s="58">
        <f t="shared" si="8"/>
        <v>0</v>
      </c>
      <c r="M95" s="6"/>
      <c r="N95" s="57">
        <f t="shared" si="9"/>
        <v>0</v>
      </c>
      <c r="O95" s="2">
        <f t="shared" si="10"/>
        <v>0</v>
      </c>
      <c r="P95" s="58">
        <f t="shared" si="11"/>
        <v>0</v>
      </c>
      <c r="Q95" s="6"/>
      <c r="R95" s="57">
        <f t="shared" si="12"/>
        <v>0</v>
      </c>
      <c r="S95" s="2">
        <f t="shared" si="13"/>
        <v>0</v>
      </c>
      <c r="T95" s="58">
        <f t="shared" si="14"/>
        <v>0</v>
      </c>
      <c r="U95" s="58"/>
      <c r="V95" s="57">
        <f t="shared" si="15"/>
        <v>0</v>
      </c>
      <c r="W95" s="2">
        <f t="shared" si="16"/>
        <v>0</v>
      </c>
      <c r="X95" s="58">
        <f t="shared" si="17"/>
        <v>0</v>
      </c>
      <c r="Y95" s="58"/>
      <c r="Z95" s="57" t="e">
        <f t="shared" si="18"/>
        <v>#NUM!</v>
      </c>
      <c r="AA95" s="2" t="e">
        <f t="shared" si="19"/>
        <v>#NUM!</v>
      </c>
      <c r="AB95" s="58" t="e">
        <f t="shared" si="20"/>
        <v>#NUM!</v>
      </c>
      <c r="AC95" s="58"/>
      <c r="AD95" s="57" t="e">
        <f t="shared" si="21"/>
        <v>#NUM!</v>
      </c>
      <c r="AE95" s="2" t="e">
        <f t="shared" si="22"/>
        <v>#NUM!</v>
      </c>
      <c r="AF95" s="58" t="e">
        <f t="shared" si="23"/>
        <v>#NUM!</v>
      </c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</row>
    <row r="96" spans="1:49" ht="14.25" customHeight="1">
      <c r="A96" s="2"/>
      <c r="B96" s="57">
        <f t="shared" si="0"/>
        <v>0</v>
      </c>
      <c r="C96" s="2">
        <f t="shared" si="1"/>
        <v>0</v>
      </c>
      <c r="D96" s="58">
        <f t="shared" si="2"/>
        <v>0</v>
      </c>
      <c r="E96" s="6"/>
      <c r="F96" s="57">
        <f t="shared" si="3"/>
        <v>0</v>
      </c>
      <c r="G96" s="2">
        <f t="shared" si="4"/>
        <v>0</v>
      </c>
      <c r="H96" s="58">
        <f t="shared" si="5"/>
        <v>0</v>
      </c>
      <c r="I96" s="6"/>
      <c r="J96" s="57">
        <f t="shared" si="6"/>
        <v>0</v>
      </c>
      <c r="K96" s="2">
        <f t="shared" si="7"/>
        <v>0</v>
      </c>
      <c r="L96" s="58">
        <f t="shared" si="8"/>
        <v>0</v>
      </c>
      <c r="M96" s="6"/>
      <c r="N96" s="57">
        <f t="shared" si="9"/>
        <v>0</v>
      </c>
      <c r="O96" s="2">
        <f t="shared" si="10"/>
        <v>0</v>
      </c>
      <c r="P96" s="58">
        <f t="shared" si="11"/>
        <v>0</v>
      </c>
      <c r="Q96" s="6"/>
      <c r="R96" s="57">
        <f t="shared" si="12"/>
        <v>0</v>
      </c>
      <c r="S96" s="2">
        <f t="shared" si="13"/>
        <v>0</v>
      </c>
      <c r="T96" s="58">
        <f t="shared" si="14"/>
        <v>0</v>
      </c>
      <c r="U96" s="58"/>
      <c r="V96" s="57">
        <f t="shared" si="15"/>
        <v>0</v>
      </c>
      <c r="W96" s="2">
        <f t="shared" si="16"/>
        <v>0</v>
      </c>
      <c r="X96" s="58">
        <f t="shared" si="17"/>
        <v>0</v>
      </c>
      <c r="Y96" s="58"/>
      <c r="Z96" s="57" t="e">
        <f t="shared" si="18"/>
        <v>#NUM!</v>
      </c>
      <c r="AA96" s="2" t="e">
        <f t="shared" si="19"/>
        <v>#NUM!</v>
      </c>
      <c r="AB96" s="58" t="e">
        <f t="shared" si="20"/>
        <v>#NUM!</v>
      </c>
      <c r="AC96" s="58"/>
      <c r="AD96" s="57" t="e">
        <f t="shared" si="21"/>
        <v>#NUM!</v>
      </c>
      <c r="AE96" s="2" t="e">
        <f t="shared" si="22"/>
        <v>#NUM!</v>
      </c>
      <c r="AF96" s="58" t="e">
        <f t="shared" si="23"/>
        <v>#NUM!</v>
      </c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</row>
    <row r="97" spans="1:49" ht="14.25" customHeight="1">
      <c r="A97" s="2"/>
      <c r="B97" s="57">
        <f t="shared" si="0"/>
        <v>0</v>
      </c>
      <c r="C97" s="2">
        <f t="shared" si="1"/>
        <v>0</v>
      </c>
      <c r="D97" s="58">
        <f t="shared" si="2"/>
        <v>0</v>
      </c>
      <c r="E97" s="6"/>
      <c r="F97" s="57">
        <f t="shared" si="3"/>
        <v>0</v>
      </c>
      <c r="G97" s="2">
        <f t="shared" si="4"/>
        <v>0</v>
      </c>
      <c r="H97" s="58">
        <f t="shared" si="5"/>
        <v>0</v>
      </c>
      <c r="I97" s="6"/>
      <c r="J97" s="57">
        <f t="shared" si="6"/>
        <v>0</v>
      </c>
      <c r="K97" s="2">
        <f t="shared" si="7"/>
        <v>0</v>
      </c>
      <c r="L97" s="58">
        <f t="shared" si="8"/>
        <v>0</v>
      </c>
      <c r="M97" s="6"/>
      <c r="N97" s="57">
        <f t="shared" si="9"/>
        <v>0</v>
      </c>
      <c r="O97" s="2">
        <f t="shared" si="10"/>
        <v>0</v>
      </c>
      <c r="P97" s="58">
        <f t="shared" si="11"/>
        <v>0</v>
      </c>
      <c r="Q97" s="6"/>
      <c r="R97" s="57">
        <f t="shared" si="12"/>
        <v>0</v>
      </c>
      <c r="S97" s="2">
        <f t="shared" si="13"/>
        <v>0</v>
      </c>
      <c r="T97" s="58">
        <f t="shared" si="14"/>
        <v>0</v>
      </c>
      <c r="U97" s="58"/>
      <c r="V97" s="57">
        <f t="shared" si="15"/>
        <v>0</v>
      </c>
      <c r="W97" s="2">
        <f t="shared" si="16"/>
        <v>0</v>
      </c>
      <c r="X97" s="58">
        <f t="shared" si="17"/>
        <v>0</v>
      </c>
      <c r="Y97" s="58"/>
      <c r="Z97" s="57" t="e">
        <f t="shared" si="18"/>
        <v>#NUM!</v>
      </c>
      <c r="AA97" s="2" t="e">
        <f t="shared" si="19"/>
        <v>#NUM!</v>
      </c>
      <c r="AB97" s="58" t="e">
        <f t="shared" si="20"/>
        <v>#NUM!</v>
      </c>
      <c r="AC97" s="58"/>
      <c r="AD97" s="57" t="e">
        <f t="shared" si="21"/>
        <v>#NUM!</v>
      </c>
      <c r="AE97" s="2" t="e">
        <f t="shared" si="22"/>
        <v>#NUM!</v>
      </c>
      <c r="AF97" s="58" t="e">
        <f t="shared" si="23"/>
        <v>#NUM!</v>
      </c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</row>
    <row r="98" spans="1:49" ht="14.25" customHeight="1">
      <c r="A98" s="2"/>
      <c r="B98" s="57">
        <f t="shared" si="0"/>
        <v>0</v>
      </c>
      <c r="C98" s="2">
        <f t="shared" si="1"/>
        <v>0</v>
      </c>
      <c r="D98" s="58">
        <f t="shared" si="2"/>
        <v>0</v>
      </c>
      <c r="E98" s="6"/>
      <c r="F98" s="57">
        <f t="shared" si="3"/>
        <v>0</v>
      </c>
      <c r="G98" s="2">
        <f t="shared" si="4"/>
        <v>0</v>
      </c>
      <c r="H98" s="58">
        <f t="shared" si="5"/>
        <v>0</v>
      </c>
      <c r="I98" s="6"/>
      <c r="J98" s="57">
        <f t="shared" si="6"/>
        <v>0</v>
      </c>
      <c r="K98" s="2">
        <f t="shared" si="7"/>
        <v>0</v>
      </c>
      <c r="L98" s="58">
        <f t="shared" si="8"/>
        <v>0</v>
      </c>
      <c r="M98" s="6"/>
      <c r="N98" s="57">
        <f t="shared" si="9"/>
        <v>0</v>
      </c>
      <c r="O98" s="2">
        <f t="shared" si="10"/>
        <v>0</v>
      </c>
      <c r="P98" s="58">
        <f t="shared" si="11"/>
        <v>0</v>
      </c>
      <c r="Q98" s="6"/>
      <c r="R98" s="57">
        <f t="shared" si="12"/>
        <v>0</v>
      </c>
      <c r="S98" s="2">
        <f t="shared" si="13"/>
        <v>0</v>
      </c>
      <c r="T98" s="58">
        <f t="shared" si="14"/>
        <v>0</v>
      </c>
      <c r="U98" s="58"/>
      <c r="V98" s="57">
        <f t="shared" si="15"/>
        <v>0</v>
      </c>
      <c r="W98" s="2">
        <f t="shared" si="16"/>
        <v>0</v>
      </c>
      <c r="X98" s="58">
        <f t="shared" si="17"/>
        <v>0</v>
      </c>
      <c r="Y98" s="58"/>
      <c r="Z98" s="57" t="e">
        <f t="shared" si="18"/>
        <v>#NUM!</v>
      </c>
      <c r="AA98" s="2" t="e">
        <f t="shared" si="19"/>
        <v>#NUM!</v>
      </c>
      <c r="AB98" s="58" t="e">
        <f t="shared" si="20"/>
        <v>#NUM!</v>
      </c>
      <c r="AC98" s="58"/>
      <c r="AD98" s="57" t="e">
        <f t="shared" si="21"/>
        <v>#NUM!</v>
      </c>
      <c r="AE98" s="2" t="e">
        <f t="shared" si="22"/>
        <v>#NUM!</v>
      </c>
      <c r="AF98" s="58" t="e">
        <f t="shared" si="23"/>
        <v>#NUM!</v>
      </c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</row>
    <row r="99" spans="1:49" ht="14.25" customHeight="1">
      <c r="A99" s="2"/>
      <c r="B99" s="57">
        <f t="shared" si="0"/>
        <v>0</v>
      </c>
      <c r="C99" s="2">
        <f t="shared" si="1"/>
        <v>0</v>
      </c>
      <c r="D99" s="58">
        <f t="shared" si="2"/>
        <v>0</v>
      </c>
      <c r="E99" s="6"/>
      <c r="F99" s="57">
        <f t="shared" si="3"/>
        <v>0</v>
      </c>
      <c r="G99" s="2">
        <f t="shared" si="4"/>
        <v>0</v>
      </c>
      <c r="H99" s="58">
        <f t="shared" si="5"/>
        <v>0</v>
      </c>
      <c r="I99" s="6"/>
      <c r="J99" s="57">
        <f t="shared" si="6"/>
        <v>0</v>
      </c>
      <c r="K99" s="2">
        <f t="shared" si="7"/>
        <v>0</v>
      </c>
      <c r="L99" s="58">
        <f t="shared" si="8"/>
        <v>0</v>
      </c>
      <c r="M99" s="6"/>
      <c r="N99" s="57">
        <f t="shared" si="9"/>
        <v>0</v>
      </c>
      <c r="O99" s="2">
        <f t="shared" si="10"/>
        <v>0</v>
      </c>
      <c r="P99" s="58">
        <f t="shared" si="11"/>
        <v>0</v>
      </c>
      <c r="Q99" s="6"/>
      <c r="R99" s="57">
        <f t="shared" si="12"/>
        <v>0</v>
      </c>
      <c r="S99" s="2">
        <f t="shared" si="13"/>
        <v>0</v>
      </c>
      <c r="T99" s="58">
        <f t="shared" si="14"/>
        <v>0</v>
      </c>
      <c r="U99" s="58"/>
      <c r="V99" s="57">
        <f t="shared" si="15"/>
        <v>0</v>
      </c>
      <c r="W99" s="2">
        <f t="shared" si="16"/>
        <v>0</v>
      </c>
      <c r="X99" s="58">
        <f t="shared" si="17"/>
        <v>0</v>
      </c>
      <c r="Y99" s="58"/>
      <c r="Z99" s="57" t="e">
        <f t="shared" si="18"/>
        <v>#NUM!</v>
      </c>
      <c r="AA99" s="2" t="e">
        <f t="shared" si="19"/>
        <v>#NUM!</v>
      </c>
      <c r="AB99" s="58" t="e">
        <f t="shared" si="20"/>
        <v>#NUM!</v>
      </c>
      <c r="AC99" s="58"/>
      <c r="AD99" s="57" t="e">
        <f t="shared" si="21"/>
        <v>#NUM!</v>
      </c>
      <c r="AE99" s="2" t="e">
        <f t="shared" si="22"/>
        <v>#NUM!</v>
      </c>
      <c r="AF99" s="58" t="e">
        <f t="shared" si="23"/>
        <v>#NUM!</v>
      </c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</row>
    <row r="100" spans="1:49" ht="14.25" customHeight="1">
      <c r="A100" s="2"/>
      <c r="B100" s="57">
        <f t="shared" si="0"/>
        <v>0</v>
      </c>
      <c r="C100" s="2">
        <f t="shared" si="1"/>
        <v>0</v>
      </c>
      <c r="D100" s="58">
        <f t="shared" si="2"/>
        <v>0</v>
      </c>
      <c r="E100" s="6"/>
      <c r="F100" s="57">
        <f t="shared" si="3"/>
        <v>0</v>
      </c>
      <c r="G100" s="2">
        <f t="shared" si="4"/>
        <v>0</v>
      </c>
      <c r="H100" s="58">
        <f t="shared" si="5"/>
        <v>0</v>
      </c>
      <c r="I100" s="6"/>
      <c r="J100" s="57">
        <f t="shared" si="6"/>
        <v>0</v>
      </c>
      <c r="K100" s="2">
        <f t="shared" si="7"/>
        <v>0</v>
      </c>
      <c r="L100" s="58">
        <f t="shared" si="8"/>
        <v>0</v>
      </c>
      <c r="M100" s="6"/>
      <c r="N100" s="57">
        <f t="shared" si="9"/>
        <v>0</v>
      </c>
      <c r="O100" s="2">
        <f t="shared" si="10"/>
        <v>0</v>
      </c>
      <c r="P100" s="58">
        <f t="shared" si="11"/>
        <v>0</v>
      </c>
      <c r="Q100" s="6"/>
      <c r="R100" s="57">
        <f t="shared" si="12"/>
        <v>0</v>
      </c>
      <c r="S100" s="2">
        <f t="shared" si="13"/>
        <v>0</v>
      </c>
      <c r="T100" s="58">
        <f t="shared" si="14"/>
        <v>0</v>
      </c>
      <c r="U100" s="58"/>
      <c r="V100" s="57">
        <f t="shared" si="15"/>
        <v>0</v>
      </c>
      <c r="W100" s="2">
        <f t="shared" si="16"/>
        <v>0</v>
      </c>
      <c r="X100" s="58">
        <f t="shared" si="17"/>
        <v>0</v>
      </c>
      <c r="Y100" s="58"/>
      <c r="Z100" s="57" t="e">
        <f t="shared" si="18"/>
        <v>#NUM!</v>
      </c>
      <c r="AA100" s="2" t="e">
        <f t="shared" si="19"/>
        <v>#NUM!</v>
      </c>
      <c r="AB100" s="58" t="e">
        <f t="shared" si="20"/>
        <v>#NUM!</v>
      </c>
      <c r="AC100" s="58"/>
      <c r="AD100" s="57" t="e">
        <f t="shared" si="21"/>
        <v>#NUM!</v>
      </c>
      <c r="AE100" s="2" t="e">
        <f t="shared" si="22"/>
        <v>#NUM!</v>
      </c>
      <c r="AF100" s="58" t="e">
        <f t="shared" si="23"/>
        <v>#NUM!</v>
      </c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</row>
    <row r="101" spans="1:49" ht="14.25" customHeight="1">
      <c r="A101" s="2"/>
      <c r="B101" s="57">
        <f t="shared" si="0"/>
        <v>0</v>
      </c>
      <c r="C101" s="2">
        <f t="shared" si="1"/>
        <v>0</v>
      </c>
      <c r="D101" s="58">
        <f t="shared" si="2"/>
        <v>0</v>
      </c>
      <c r="E101" s="6"/>
      <c r="F101" s="57">
        <f t="shared" si="3"/>
        <v>0</v>
      </c>
      <c r="G101" s="2">
        <f t="shared" si="4"/>
        <v>0</v>
      </c>
      <c r="H101" s="58">
        <f t="shared" si="5"/>
        <v>0</v>
      </c>
      <c r="I101" s="6"/>
      <c r="J101" s="57">
        <f t="shared" si="6"/>
        <v>0</v>
      </c>
      <c r="K101" s="2">
        <f t="shared" si="7"/>
        <v>0</v>
      </c>
      <c r="L101" s="58">
        <f t="shared" si="8"/>
        <v>0</v>
      </c>
      <c r="M101" s="6"/>
      <c r="N101" s="57">
        <f t="shared" si="9"/>
        <v>0</v>
      </c>
      <c r="O101" s="2">
        <f t="shared" si="10"/>
        <v>0</v>
      </c>
      <c r="P101" s="58">
        <f t="shared" si="11"/>
        <v>0</v>
      </c>
      <c r="Q101" s="6"/>
      <c r="R101" s="57">
        <f t="shared" si="12"/>
        <v>0</v>
      </c>
      <c r="S101" s="2">
        <f t="shared" si="13"/>
        <v>0</v>
      </c>
      <c r="T101" s="58">
        <f t="shared" si="14"/>
        <v>0</v>
      </c>
      <c r="U101" s="58"/>
      <c r="V101" s="57">
        <f t="shared" si="15"/>
        <v>0</v>
      </c>
      <c r="W101" s="2">
        <f t="shared" si="16"/>
        <v>0</v>
      </c>
      <c r="X101" s="58">
        <f t="shared" si="17"/>
        <v>0</v>
      </c>
      <c r="Y101" s="58"/>
      <c r="Z101" s="57" t="e">
        <f t="shared" si="18"/>
        <v>#NUM!</v>
      </c>
      <c r="AA101" s="2" t="e">
        <f t="shared" si="19"/>
        <v>#NUM!</v>
      </c>
      <c r="AB101" s="58" t="e">
        <f t="shared" si="20"/>
        <v>#NUM!</v>
      </c>
      <c r="AC101" s="58"/>
      <c r="AD101" s="57" t="e">
        <f t="shared" si="21"/>
        <v>#NUM!</v>
      </c>
      <c r="AE101" s="2" t="e">
        <f t="shared" si="22"/>
        <v>#NUM!</v>
      </c>
      <c r="AF101" s="58" t="e">
        <f t="shared" si="23"/>
        <v>#NUM!</v>
      </c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</row>
    <row r="102" spans="1:49" ht="14.25" customHeight="1">
      <c r="A102" s="2"/>
      <c r="B102" s="57">
        <f t="shared" si="0"/>
        <v>0</v>
      </c>
      <c r="C102" s="2">
        <f t="shared" si="1"/>
        <v>0</v>
      </c>
      <c r="D102" s="58">
        <f t="shared" si="2"/>
        <v>0</v>
      </c>
      <c r="E102" s="6"/>
      <c r="F102" s="57">
        <f t="shared" si="3"/>
        <v>0</v>
      </c>
      <c r="G102" s="2">
        <f t="shared" si="4"/>
        <v>0</v>
      </c>
      <c r="H102" s="58">
        <f t="shared" si="5"/>
        <v>0</v>
      </c>
      <c r="I102" s="6"/>
      <c r="J102" s="57">
        <f t="shared" si="6"/>
        <v>0</v>
      </c>
      <c r="K102" s="2">
        <f t="shared" si="7"/>
        <v>0</v>
      </c>
      <c r="L102" s="58">
        <f t="shared" si="8"/>
        <v>0</v>
      </c>
      <c r="M102" s="6"/>
      <c r="N102" s="57">
        <f t="shared" si="9"/>
        <v>0</v>
      </c>
      <c r="O102" s="2">
        <f t="shared" si="10"/>
        <v>0</v>
      </c>
      <c r="P102" s="58">
        <f t="shared" si="11"/>
        <v>0</v>
      </c>
      <c r="Q102" s="6"/>
      <c r="R102" s="57">
        <f t="shared" si="12"/>
        <v>0</v>
      </c>
      <c r="S102" s="2">
        <f t="shared" si="13"/>
        <v>0</v>
      </c>
      <c r="T102" s="58">
        <f t="shared" si="14"/>
        <v>0</v>
      </c>
      <c r="U102" s="58"/>
      <c r="V102" s="57">
        <f t="shared" si="15"/>
        <v>0</v>
      </c>
      <c r="W102" s="2">
        <f t="shared" si="16"/>
        <v>0</v>
      </c>
      <c r="X102" s="58">
        <f t="shared" si="17"/>
        <v>0</v>
      </c>
      <c r="Y102" s="58"/>
      <c r="Z102" s="57" t="e">
        <f t="shared" si="18"/>
        <v>#NUM!</v>
      </c>
      <c r="AA102" s="2" t="e">
        <f t="shared" si="19"/>
        <v>#NUM!</v>
      </c>
      <c r="AB102" s="58" t="e">
        <f t="shared" si="20"/>
        <v>#NUM!</v>
      </c>
      <c r="AC102" s="58"/>
      <c r="AD102" s="57" t="e">
        <f t="shared" si="21"/>
        <v>#NUM!</v>
      </c>
      <c r="AE102" s="2" t="e">
        <f t="shared" si="22"/>
        <v>#NUM!</v>
      </c>
      <c r="AF102" s="58" t="e">
        <f t="shared" si="23"/>
        <v>#NUM!</v>
      </c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</row>
    <row r="103" spans="1:49" ht="14.25" customHeight="1">
      <c r="A103" s="2"/>
      <c r="B103" s="57">
        <f t="shared" si="0"/>
        <v>0</v>
      </c>
      <c r="C103" s="2">
        <f t="shared" si="1"/>
        <v>0</v>
      </c>
      <c r="D103" s="58">
        <f t="shared" si="2"/>
        <v>0</v>
      </c>
      <c r="E103" s="6"/>
      <c r="F103" s="57">
        <f t="shared" si="3"/>
        <v>0</v>
      </c>
      <c r="G103" s="2">
        <f t="shared" si="4"/>
        <v>0</v>
      </c>
      <c r="H103" s="58">
        <f t="shared" si="5"/>
        <v>0</v>
      </c>
      <c r="I103" s="6"/>
      <c r="J103" s="57">
        <f t="shared" si="6"/>
        <v>0</v>
      </c>
      <c r="K103" s="2">
        <f t="shared" si="7"/>
        <v>0</v>
      </c>
      <c r="L103" s="58">
        <f t="shared" si="8"/>
        <v>0</v>
      </c>
      <c r="M103" s="6"/>
      <c r="N103" s="57">
        <f t="shared" si="9"/>
        <v>0</v>
      </c>
      <c r="O103" s="2">
        <f t="shared" si="10"/>
        <v>0</v>
      </c>
      <c r="P103" s="58">
        <f t="shared" si="11"/>
        <v>0</v>
      </c>
      <c r="Q103" s="6"/>
      <c r="R103" s="57">
        <f t="shared" si="12"/>
        <v>0</v>
      </c>
      <c r="S103" s="2">
        <f t="shared" si="13"/>
        <v>0</v>
      </c>
      <c r="T103" s="58">
        <f t="shared" si="14"/>
        <v>0</v>
      </c>
      <c r="U103" s="58"/>
      <c r="V103" s="57">
        <f t="shared" si="15"/>
        <v>0</v>
      </c>
      <c r="W103" s="2">
        <f t="shared" si="16"/>
        <v>0</v>
      </c>
      <c r="X103" s="58">
        <f t="shared" si="17"/>
        <v>0</v>
      </c>
      <c r="Y103" s="58"/>
      <c r="Z103" s="57" t="e">
        <f t="shared" si="18"/>
        <v>#NUM!</v>
      </c>
      <c r="AA103" s="2" t="e">
        <f t="shared" si="19"/>
        <v>#NUM!</v>
      </c>
      <c r="AB103" s="58" t="e">
        <f t="shared" si="20"/>
        <v>#NUM!</v>
      </c>
      <c r="AC103" s="58"/>
      <c r="AD103" s="57" t="e">
        <f t="shared" si="21"/>
        <v>#NUM!</v>
      </c>
      <c r="AE103" s="2" t="e">
        <f t="shared" si="22"/>
        <v>#NUM!</v>
      </c>
      <c r="AF103" s="58" t="e">
        <f t="shared" si="23"/>
        <v>#NUM!</v>
      </c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</row>
    <row r="104" spans="1:49" ht="14.25" customHeight="1">
      <c r="A104" s="2"/>
      <c r="B104" s="57">
        <f t="shared" si="0"/>
        <v>0</v>
      </c>
      <c r="C104" s="2">
        <f t="shared" si="1"/>
        <v>0</v>
      </c>
      <c r="D104" s="58">
        <f t="shared" si="2"/>
        <v>0</v>
      </c>
      <c r="E104" s="6"/>
      <c r="F104" s="57">
        <f t="shared" si="3"/>
        <v>0</v>
      </c>
      <c r="G104" s="2">
        <f t="shared" si="4"/>
        <v>0</v>
      </c>
      <c r="H104" s="58">
        <f t="shared" si="5"/>
        <v>0</v>
      </c>
      <c r="I104" s="6"/>
      <c r="J104" s="57">
        <f t="shared" si="6"/>
        <v>0</v>
      </c>
      <c r="K104" s="2">
        <f t="shared" si="7"/>
        <v>0</v>
      </c>
      <c r="L104" s="58">
        <f t="shared" si="8"/>
        <v>0</v>
      </c>
      <c r="M104" s="6"/>
      <c r="N104" s="57">
        <f t="shared" si="9"/>
        <v>0</v>
      </c>
      <c r="O104" s="2">
        <f t="shared" si="10"/>
        <v>0</v>
      </c>
      <c r="P104" s="58">
        <f t="shared" si="11"/>
        <v>0</v>
      </c>
      <c r="Q104" s="6"/>
      <c r="R104" s="57">
        <f t="shared" si="12"/>
        <v>0</v>
      </c>
      <c r="S104" s="2">
        <f t="shared" si="13"/>
        <v>0</v>
      </c>
      <c r="T104" s="58">
        <f t="shared" si="14"/>
        <v>0</v>
      </c>
      <c r="U104" s="58"/>
      <c r="V104" s="57">
        <f t="shared" si="15"/>
        <v>0</v>
      </c>
      <c r="W104" s="2">
        <f t="shared" si="16"/>
        <v>0</v>
      </c>
      <c r="X104" s="58">
        <f t="shared" si="17"/>
        <v>0</v>
      </c>
      <c r="Y104" s="58"/>
      <c r="Z104" s="57" t="e">
        <f t="shared" si="18"/>
        <v>#NUM!</v>
      </c>
      <c r="AA104" s="2" t="e">
        <f t="shared" si="19"/>
        <v>#NUM!</v>
      </c>
      <c r="AB104" s="58" t="e">
        <f t="shared" si="20"/>
        <v>#NUM!</v>
      </c>
      <c r="AC104" s="58"/>
      <c r="AD104" s="57" t="e">
        <f t="shared" si="21"/>
        <v>#NUM!</v>
      </c>
      <c r="AE104" s="2" t="e">
        <f t="shared" si="22"/>
        <v>#NUM!</v>
      </c>
      <c r="AF104" s="58" t="e">
        <f t="shared" si="23"/>
        <v>#NUM!</v>
      </c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</row>
    <row r="105" spans="1:49" ht="14.25" customHeight="1">
      <c r="A105" s="2"/>
      <c r="B105" s="57">
        <f t="shared" si="0"/>
        <v>0</v>
      </c>
      <c r="C105" s="2">
        <f t="shared" si="1"/>
        <v>0</v>
      </c>
      <c r="D105" s="58">
        <f t="shared" si="2"/>
        <v>0</v>
      </c>
      <c r="E105" s="6"/>
      <c r="F105" s="57">
        <f t="shared" si="3"/>
        <v>0</v>
      </c>
      <c r="G105" s="2">
        <f t="shared" si="4"/>
        <v>0</v>
      </c>
      <c r="H105" s="58">
        <f t="shared" si="5"/>
        <v>0</v>
      </c>
      <c r="I105" s="6"/>
      <c r="J105" s="57">
        <f t="shared" si="6"/>
        <v>0</v>
      </c>
      <c r="K105" s="2">
        <f t="shared" si="7"/>
        <v>0</v>
      </c>
      <c r="L105" s="58">
        <f t="shared" si="8"/>
        <v>0</v>
      </c>
      <c r="M105" s="6"/>
      <c r="N105" s="57">
        <f t="shared" si="9"/>
        <v>0</v>
      </c>
      <c r="O105" s="2">
        <f t="shared" si="10"/>
        <v>0</v>
      </c>
      <c r="P105" s="58">
        <f t="shared" si="11"/>
        <v>0</v>
      </c>
      <c r="Q105" s="6"/>
      <c r="R105" s="57">
        <f t="shared" si="12"/>
        <v>0</v>
      </c>
      <c r="S105" s="2">
        <f t="shared" si="13"/>
        <v>0</v>
      </c>
      <c r="T105" s="58">
        <f t="shared" si="14"/>
        <v>0</v>
      </c>
      <c r="U105" s="58"/>
      <c r="V105" s="57">
        <f t="shared" si="15"/>
        <v>0</v>
      </c>
      <c r="W105" s="2">
        <f t="shared" si="16"/>
        <v>0</v>
      </c>
      <c r="X105" s="58">
        <f t="shared" si="17"/>
        <v>0</v>
      </c>
      <c r="Y105" s="58"/>
      <c r="Z105" s="57" t="e">
        <f t="shared" si="18"/>
        <v>#NUM!</v>
      </c>
      <c r="AA105" s="2" t="e">
        <f t="shared" si="19"/>
        <v>#NUM!</v>
      </c>
      <c r="AB105" s="58" t="e">
        <f t="shared" si="20"/>
        <v>#NUM!</v>
      </c>
      <c r="AC105" s="58"/>
      <c r="AD105" s="57" t="e">
        <f t="shared" si="21"/>
        <v>#NUM!</v>
      </c>
      <c r="AE105" s="2" t="e">
        <f t="shared" si="22"/>
        <v>#NUM!</v>
      </c>
      <c r="AF105" s="58" t="e">
        <f t="shared" si="23"/>
        <v>#NUM!</v>
      </c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</row>
    <row r="106" spans="1:49" ht="14.25" customHeight="1">
      <c r="A106" s="2"/>
      <c r="B106" s="57">
        <f t="shared" si="0"/>
        <v>0</v>
      </c>
      <c r="C106" s="2">
        <f t="shared" si="1"/>
        <v>0</v>
      </c>
      <c r="D106" s="58">
        <f t="shared" si="2"/>
        <v>0</v>
      </c>
      <c r="E106" s="6"/>
      <c r="F106" s="57">
        <f t="shared" si="3"/>
        <v>0</v>
      </c>
      <c r="G106" s="2">
        <f t="shared" si="4"/>
        <v>0</v>
      </c>
      <c r="H106" s="58">
        <f t="shared" si="5"/>
        <v>0</v>
      </c>
      <c r="I106" s="6"/>
      <c r="J106" s="57">
        <f t="shared" si="6"/>
        <v>0</v>
      </c>
      <c r="K106" s="2">
        <f t="shared" si="7"/>
        <v>0</v>
      </c>
      <c r="L106" s="58">
        <f t="shared" si="8"/>
        <v>0</v>
      </c>
      <c r="M106" s="6"/>
      <c r="N106" s="57">
        <f t="shared" si="9"/>
        <v>0</v>
      </c>
      <c r="O106" s="2">
        <f t="shared" si="10"/>
        <v>0</v>
      </c>
      <c r="P106" s="58">
        <f t="shared" si="11"/>
        <v>0</v>
      </c>
      <c r="Q106" s="6"/>
      <c r="R106" s="57">
        <f t="shared" si="12"/>
        <v>0</v>
      </c>
      <c r="S106" s="2">
        <f t="shared" si="13"/>
        <v>0</v>
      </c>
      <c r="T106" s="58">
        <f t="shared" si="14"/>
        <v>0</v>
      </c>
      <c r="U106" s="58"/>
      <c r="V106" s="57">
        <f t="shared" si="15"/>
        <v>0</v>
      </c>
      <c r="W106" s="2">
        <f t="shared" si="16"/>
        <v>0</v>
      </c>
      <c r="X106" s="58">
        <f t="shared" si="17"/>
        <v>0</v>
      </c>
      <c r="Y106" s="58"/>
      <c r="Z106" s="57" t="e">
        <f t="shared" si="18"/>
        <v>#NUM!</v>
      </c>
      <c r="AA106" s="2" t="e">
        <f t="shared" si="19"/>
        <v>#NUM!</v>
      </c>
      <c r="AB106" s="58" t="e">
        <f t="shared" si="20"/>
        <v>#NUM!</v>
      </c>
      <c r="AC106" s="58"/>
      <c r="AD106" s="57" t="e">
        <f t="shared" si="21"/>
        <v>#NUM!</v>
      </c>
      <c r="AE106" s="2" t="e">
        <f t="shared" si="22"/>
        <v>#NUM!</v>
      </c>
      <c r="AF106" s="58" t="e">
        <f t="shared" si="23"/>
        <v>#NUM!</v>
      </c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</row>
    <row r="107" spans="1:49" ht="14.25" customHeight="1">
      <c r="A107" s="2"/>
      <c r="B107" s="57">
        <f t="shared" si="0"/>
        <v>0</v>
      </c>
      <c r="C107" s="2">
        <f t="shared" si="1"/>
        <v>0</v>
      </c>
      <c r="D107" s="58">
        <f t="shared" si="2"/>
        <v>0</v>
      </c>
      <c r="E107" s="6"/>
      <c r="F107" s="57">
        <f t="shared" si="3"/>
        <v>0</v>
      </c>
      <c r="G107" s="2">
        <f t="shared" si="4"/>
        <v>0</v>
      </c>
      <c r="H107" s="58">
        <f t="shared" si="5"/>
        <v>0</v>
      </c>
      <c r="I107" s="6"/>
      <c r="J107" s="57">
        <f t="shared" si="6"/>
        <v>0</v>
      </c>
      <c r="K107" s="2">
        <f t="shared" si="7"/>
        <v>0</v>
      </c>
      <c r="L107" s="58">
        <f t="shared" si="8"/>
        <v>0</v>
      </c>
      <c r="M107" s="6"/>
      <c r="N107" s="57">
        <f t="shared" si="9"/>
        <v>0</v>
      </c>
      <c r="O107" s="2">
        <f t="shared" si="10"/>
        <v>0</v>
      </c>
      <c r="P107" s="58">
        <f t="shared" si="11"/>
        <v>0</v>
      </c>
      <c r="Q107" s="6"/>
      <c r="R107" s="57">
        <f t="shared" si="12"/>
        <v>0</v>
      </c>
      <c r="S107" s="2">
        <f t="shared" si="13"/>
        <v>0</v>
      </c>
      <c r="T107" s="58">
        <f t="shared" si="14"/>
        <v>0</v>
      </c>
      <c r="U107" s="58"/>
      <c r="V107" s="57">
        <f t="shared" si="15"/>
        <v>0</v>
      </c>
      <c r="W107" s="2">
        <f t="shared" si="16"/>
        <v>0</v>
      </c>
      <c r="X107" s="58">
        <f t="shared" si="17"/>
        <v>0</v>
      </c>
      <c r="Y107" s="58"/>
      <c r="Z107" s="57" t="e">
        <f t="shared" si="18"/>
        <v>#NUM!</v>
      </c>
      <c r="AA107" s="2" t="e">
        <f t="shared" si="19"/>
        <v>#NUM!</v>
      </c>
      <c r="AB107" s="58" t="e">
        <f t="shared" si="20"/>
        <v>#NUM!</v>
      </c>
      <c r="AC107" s="58"/>
      <c r="AD107" s="57" t="e">
        <f t="shared" si="21"/>
        <v>#NUM!</v>
      </c>
      <c r="AE107" s="2" t="e">
        <f t="shared" si="22"/>
        <v>#NUM!</v>
      </c>
      <c r="AF107" s="58" t="e">
        <f t="shared" si="23"/>
        <v>#NUM!</v>
      </c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</row>
    <row r="108" spans="1:49" ht="14.25" customHeight="1">
      <c r="A108" s="2"/>
      <c r="B108" s="57">
        <f t="shared" si="0"/>
        <v>0</v>
      </c>
      <c r="C108" s="2">
        <f t="shared" si="1"/>
        <v>0</v>
      </c>
      <c r="D108" s="58">
        <f t="shared" si="2"/>
        <v>0</v>
      </c>
      <c r="E108" s="6"/>
      <c r="F108" s="57">
        <f t="shared" si="3"/>
        <v>0</v>
      </c>
      <c r="G108" s="2">
        <f t="shared" si="4"/>
        <v>0</v>
      </c>
      <c r="H108" s="58">
        <f t="shared" si="5"/>
        <v>0</v>
      </c>
      <c r="I108" s="6"/>
      <c r="J108" s="57">
        <f t="shared" si="6"/>
        <v>0</v>
      </c>
      <c r="K108" s="2">
        <f t="shared" si="7"/>
        <v>0</v>
      </c>
      <c r="L108" s="58">
        <f t="shared" si="8"/>
        <v>0</v>
      </c>
      <c r="M108" s="6"/>
      <c r="N108" s="57">
        <f t="shared" si="9"/>
        <v>0</v>
      </c>
      <c r="O108" s="2">
        <f t="shared" si="10"/>
        <v>0</v>
      </c>
      <c r="P108" s="58">
        <f t="shared" si="11"/>
        <v>0</v>
      </c>
      <c r="Q108" s="6"/>
      <c r="R108" s="57">
        <f t="shared" si="12"/>
        <v>0</v>
      </c>
      <c r="S108" s="2">
        <f t="shared" si="13"/>
        <v>0</v>
      </c>
      <c r="T108" s="58">
        <f t="shared" si="14"/>
        <v>0</v>
      </c>
      <c r="U108" s="58"/>
      <c r="V108" s="57">
        <f t="shared" si="15"/>
        <v>0</v>
      </c>
      <c r="W108" s="2">
        <f t="shared" si="16"/>
        <v>0</v>
      </c>
      <c r="X108" s="58">
        <f t="shared" si="17"/>
        <v>0</v>
      </c>
      <c r="Y108" s="58"/>
      <c r="Z108" s="57" t="e">
        <f t="shared" si="18"/>
        <v>#NUM!</v>
      </c>
      <c r="AA108" s="2" t="e">
        <f t="shared" si="19"/>
        <v>#NUM!</v>
      </c>
      <c r="AB108" s="58" t="e">
        <f t="shared" si="20"/>
        <v>#NUM!</v>
      </c>
      <c r="AC108" s="58"/>
      <c r="AD108" s="57" t="e">
        <f t="shared" si="21"/>
        <v>#NUM!</v>
      </c>
      <c r="AE108" s="2" t="e">
        <f t="shared" si="22"/>
        <v>#NUM!</v>
      </c>
      <c r="AF108" s="58" t="e">
        <f t="shared" si="23"/>
        <v>#NUM!</v>
      </c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</row>
    <row r="109" spans="1:49" ht="14.25" customHeight="1">
      <c r="A109" s="2"/>
      <c r="B109" s="57">
        <f t="shared" si="0"/>
        <v>0</v>
      </c>
      <c r="C109" s="2">
        <f t="shared" si="1"/>
        <v>0</v>
      </c>
      <c r="D109" s="58">
        <f t="shared" si="2"/>
        <v>0</v>
      </c>
      <c r="E109" s="6"/>
      <c r="F109" s="57">
        <f t="shared" si="3"/>
        <v>0</v>
      </c>
      <c r="G109" s="2">
        <f t="shared" si="4"/>
        <v>0</v>
      </c>
      <c r="H109" s="58">
        <f t="shared" si="5"/>
        <v>0</v>
      </c>
      <c r="I109" s="6"/>
      <c r="J109" s="57">
        <f t="shared" si="6"/>
        <v>0</v>
      </c>
      <c r="K109" s="2">
        <f t="shared" si="7"/>
        <v>0</v>
      </c>
      <c r="L109" s="58">
        <f t="shared" si="8"/>
        <v>0</v>
      </c>
      <c r="M109" s="6"/>
      <c r="N109" s="57">
        <f t="shared" si="9"/>
        <v>0</v>
      </c>
      <c r="O109" s="2">
        <f t="shared" si="10"/>
        <v>0</v>
      </c>
      <c r="P109" s="58">
        <f t="shared" si="11"/>
        <v>0</v>
      </c>
      <c r="Q109" s="6"/>
      <c r="R109" s="57">
        <f t="shared" si="12"/>
        <v>0</v>
      </c>
      <c r="S109" s="2">
        <f t="shared" si="13"/>
        <v>0</v>
      </c>
      <c r="T109" s="58">
        <f t="shared" si="14"/>
        <v>0</v>
      </c>
      <c r="U109" s="58"/>
      <c r="V109" s="57">
        <f t="shared" si="15"/>
        <v>0</v>
      </c>
      <c r="W109" s="2">
        <f t="shared" si="16"/>
        <v>0</v>
      </c>
      <c r="X109" s="58">
        <f t="shared" si="17"/>
        <v>0</v>
      </c>
      <c r="Y109" s="58"/>
      <c r="Z109" s="57" t="e">
        <f t="shared" si="18"/>
        <v>#NUM!</v>
      </c>
      <c r="AA109" s="2" t="e">
        <f t="shared" si="19"/>
        <v>#NUM!</v>
      </c>
      <c r="AB109" s="58" t="e">
        <f t="shared" si="20"/>
        <v>#NUM!</v>
      </c>
      <c r="AC109" s="58"/>
      <c r="AD109" s="57" t="e">
        <f t="shared" si="21"/>
        <v>#NUM!</v>
      </c>
      <c r="AE109" s="2" t="e">
        <f t="shared" si="22"/>
        <v>#NUM!</v>
      </c>
      <c r="AF109" s="58" t="e">
        <f t="shared" si="23"/>
        <v>#NUM!</v>
      </c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</row>
    <row r="110" spans="1:49" ht="15.75" customHeight="1">
      <c r="A110" s="10"/>
      <c r="B110" s="57">
        <f t="shared" si="0"/>
        <v>0</v>
      </c>
      <c r="C110" s="2">
        <f t="shared" si="1"/>
        <v>0</v>
      </c>
      <c r="D110" s="58">
        <f t="shared" si="2"/>
        <v>0</v>
      </c>
      <c r="E110" s="6"/>
      <c r="F110" s="57">
        <f t="shared" si="3"/>
        <v>0</v>
      </c>
      <c r="G110" s="2">
        <f t="shared" si="4"/>
        <v>0</v>
      </c>
      <c r="H110" s="58">
        <f t="shared" si="5"/>
        <v>0</v>
      </c>
      <c r="I110" s="6"/>
      <c r="J110" s="57">
        <f t="shared" si="6"/>
        <v>0</v>
      </c>
      <c r="K110" s="2">
        <f t="shared" si="7"/>
        <v>0</v>
      </c>
      <c r="L110" s="58">
        <f t="shared" si="8"/>
        <v>0</v>
      </c>
      <c r="M110" s="6"/>
      <c r="N110" s="57">
        <f t="shared" si="9"/>
        <v>0</v>
      </c>
      <c r="O110" s="2">
        <f t="shared" si="10"/>
        <v>0</v>
      </c>
      <c r="P110" s="58">
        <f t="shared" si="11"/>
        <v>0</v>
      </c>
      <c r="Q110" s="6"/>
      <c r="R110" s="57">
        <f t="shared" si="12"/>
        <v>0</v>
      </c>
      <c r="S110" s="2">
        <f t="shared" si="13"/>
        <v>0</v>
      </c>
      <c r="T110" s="58">
        <f t="shared" si="14"/>
        <v>0</v>
      </c>
      <c r="U110" s="58"/>
      <c r="V110" s="57">
        <f t="shared" si="15"/>
        <v>0</v>
      </c>
      <c r="W110" s="2">
        <f t="shared" si="16"/>
        <v>0</v>
      </c>
      <c r="X110" s="58">
        <f t="shared" si="17"/>
        <v>0</v>
      </c>
      <c r="Y110" s="58"/>
      <c r="Z110" s="57" t="e">
        <f t="shared" si="18"/>
        <v>#NUM!</v>
      </c>
      <c r="AA110" s="2" t="e">
        <f t="shared" si="19"/>
        <v>#NUM!</v>
      </c>
      <c r="AB110" s="58" t="e">
        <f t="shared" si="20"/>
        <v>#NUM!</v>
      </c>
      <c r="AC110" s="58"/>
      <c r="AD110" s="57" t="e">
        <f t="shared" si="21"/>
        <v>#NUM!</v>
      </c>
      <c r="AE110" s="2" t="e">
        <f t="shared" si="22"/>
        <v>#NUM!</v>
      </c>
      <c r="AF110" s="58" t="e">
        <f t="shared" si="23"/>
        <v>#NUM!</v>
      </c>
      <c r="AG110" s="10"/>
      <c r="AH110" s="10"/>
      <c r="AI110" s="6"/>
      <c r="AJ110" s="6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</row>
    <row r="111" spans="1:49" ht="15.75" customHeight="1">
      <c r="A111" s="10"/>
      <c r="B111" s="57">
        <f t="shared" si="0"/>
        <v>0</v>
      </c>
      <c r="C111" s="2">
        <f t="shared" si="1"/>
        <v>0</v>
      </c>
      <c r="D111" s="58">
        <f t="shared" si="2"/>
        <v>0</v>
      </c>
      <c r="E111" s="6"/>
      <c r="F111" s="57">
        <f t="shared" si="3"/>
        <v>0</v>
      </c>
      <c r="G111" s="2">
        <f t="shared" si="4"/>
        <v>0</v>
      </c>
      <c r="H111" s="58">
        <f t="shared" si="5"/>
        <v>0</v>
      </c>
      <c r="I111" s="6"/>
      <c r="J111" s="57">
        <f t="shared" si="6"/>
        <v>0</v>
      </c>
      <c r="K111" s="2">
        <f t="shared" si="7"/>
        <v>0</v>
      </c>
      <c r="L111" s="58">
        <f t="shared" si="8"/>
        <v>0</v>
      </c>
      <c r="M111" s="6"/>
      <c r="N111" s="57">
        <f t="shared" si="9"/>
        <v>0</v>
      </c>
      <c r="O111" s="2">
        <f t="shared" si="10"/>
        <v>0</v>
      </c>
      <c r="P111" s="58">
        <f t="shared" si="11"/>
        <v>0</v>
      </c>
      <c r="Q111" s="6"/>
      <c r="R111" s="57">
        <f t="shared" si="12"/>
        <v>0</v>
      </c>
      <c r="S111" s="2">
        <f t="shared" si="13"/>
        <v>0</v>
      </c>
      <c r="T111" s="58">
        <f t="shared" si="14"/>
        <v>0</v>
      </c>
      <c r="U111" s="58"/>
      <c r="V111" s="57">
        <f t="shared" si="15"/>
        <v>0</v>
      </c>
      <c r="W111" s="2">
        <f t="shared" si="16"/>
        <v>0</v>
      </c>
      <c r="X111" s="58">
        <f t="shared" si="17"/>
        <v>0</v>
      </c>
      <c r="Y111" s="58"/>
      <c r="Z111" s="57" t="e">
        <f t="shared" si="18"/>
        <v>#NUM!</v>
      </c>
      <c r="AA111" s="2" t="e">
        <f t="shared" si="19"/>
        <v>#NUM!</v>
      </c>
      <c r="AB111" s="58" t="e">
        <f t="shared" si="20"/>
        <v>#NUM!</v>
      </c>
      <c r="AC111" s="58"/>
      <c r="AD111" s="57" t="e">
        <f t="shared" si="21"/>
        <v>#NUM!</v>
      </c>
      <c r="AE111" s="2" t="e">
        <f t="shared" si="22"/>
        <v>#NUM!</v>
      </c>
      <c r="AF111" s="58" t="e">
        <f t="shared" si="23"/>
        <v>#NUM!</v>
      </c>
      <c r="AG111" s="10"/>
      <c r="AH111" s="10"/>
      <c r="AI111" s="6"/>
      <c r="AJ111" s="6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</row>
    <row r="112" spans="1:49" ht="15.75" customHeight="1">
      <c r="A112" s="10"/>
      <c r="B112" s="57">
        <f t="shared" si="0"/>
        <v>0</v>
      </c>
      <c r="C112" s="2">
        <f t="shared" si="1"/>
        <v>0</v>
      </c>
      <c r="D112" s="58">
        <f t="shared" si="2"/>
        <v>0</v>
      </c>
      <c r="E112" s="6"/>
      <c r="F112" s="57">
        <f t="shared" si="3"/>
        <v>0</v>
      </c>
      <c r="G112" s="2">
        <f t="shared" si="4"/>
        <v>0</v>
      </c>
      <c r="H112" s="58">
        <f t="shared" si="5"/>
        <v>0</v>
      </c>
      <c r="I112" s="6"/>
      <c r="J112" s="57">
        <f t="shared" si="6"/>
        <v>0</v>
      </c>
      <c r="K112" s="2">
        <f t="shared" si="7"/>
        <v>0</v>
      </c>
      <c r="L112" s="58">
        <f t="shared" si="8"/>
        <v>0</v>
      </c>
      <c r="M112" s="6"/>
      <c r="N112" s="57">
        <f t="shared" si="9"/>
        <v>0</v>
      </c>
      <c r="O112" s="2">
        <f t="shared" si="10"/>
        <v>0</v>
      </c>
      <c r="P112" s="58">
        <f t="shared" si="11"/>
        <v>0</v>
      </c>
      <c r="Q112" s="6"/>
      <c r="R112" s="57">
        <f t="shared" si="12"/>
        <v>0</v>
      </c>
      <c r="S112" s="2">
        <f t="shared" si="13"/>
        <v>0</v>
      </c>
      <c r="T112" s="58">
        <f t="shared" si="14"/>
        <v>0</v>
      </c>
      <c r="U112" s="58"/>
      <c r="V112" s="57">
        <f t="shared" si="15"/>
        <v>0</v>
      </c>
      <c r="W112" s="2">
        <f t="shared" si="16"/>
        <v>0</v>
      </c>
      <c r="X112" s="58">
        <f t="shared" si="17"/>
        <v>0</v>
      </c>
      <c r="Y112" s="58"/>
      <c r="Z112" s="57" t="e">
        <f t="shared" si="18"/>
        <v>#NUM!</v>
      </c>
      <c r="AA112" s="2" t="e">
        <f t="shared" si="19"/>
        <v>#NUM!</v>
      </c>
      <c r="AB112" s="58" t="e">
        <f t="shared" si="20"/>
        <v>#NUM!</v>
      </c>
      <c r="AC112" s="58"/>
      <c r="AD112" s="57" t="e">
        <f t="shared" si="21"/>
        <v>#NUM!</v>
      </c>
      <c r="AE112" s="2" t="e">
        <f t="shared" si="22"/>
        <v>#NUM!</v>
      </c>
      <c r="AF112" s="58" t="e">
        <f t="shared" si="23"/>
        <v>#NUM!</v>
      </c>
      <c r="AG112" s="10"/>
      <c r="AH112" s="10"/>
      <c r="AI112" s="6"/>
      <c r="AJ112" s="6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</row>
    <row r="113" spans="1:49" ht="15.75" customHeight="1">
      <c r="A113" s="10"/>
      <c r="B113" s="57">
        <f t="shared" si="0"/>
        <v>0</v>
      </c>
      <c r="C113" s="2">
        <f t="shared" si="1"/>
        <v>0</v>
      </c>
      <c r="D113" s="58">
        <f t="shared" si="2"/>
        <v>0</v>
      </c>
      <c r="E113" s="6"/>
      <c r="F113" s="57">
        <f t="shared" si="3"/>
        <v>0</v>
      </c>
      <c r="G113" s="2">
        <f t="shared" si="4"/>
        <v>0</v>
      </c>
      <c r="H113" s="58">
        <f t="shared" si="5"/>
        <v>0</v>
      </c>
      <c r="I113" s="6"/>
      <c r="J113" s="57">
        <f t="shared" si="6"/>
        <v>0</v>
      </c>
      <c r="K113" s="2">
        <f t="shared" si="7"/>
        <v>0</v>
      </c>
      <c r="L113" s="58">
        <f t="shared" si="8"/>
        <v>0</v>
      </c>
      <c r="M113" s="6"/>
      <c r="N113" s="57">
        <f t="shared" si="9"/>
        <v>0</v>
      </c>
      <c r="O113" s="2">
        <f t="shared" si="10"/>
        <v>0</v>
      </c>
      <c r="P113" s="58">
        <f t="shared" si="11"/>
        <v>0</v>
      </c>
      <c r="Q113" s="6"/>
      <c r="R113" s="57">
        <f t="shared" si="12"/>
        <v>0</v>
      </c>
      <c r="S113" s="2">
        <f t="shared" si="13"/>
        <v>0</v>
      </c>
      <c r="T113" s="58">
        <f t="shared" si="14"/>
        <v>0</v>
      </c>
      <c r="U113" s="58"/>
      <c r="V113" s="57">
        <f t="shared" si="15"/>
        <v>0</v>
      </c>
      <c r="W113" s="2">
        <f t="shared" si="16"/>
        <v>0</v>
      </c>
      <c r="X113" s="58">
        <f t="shared" si="17"/>
        <v>0</v>
      </c>
      <c r="Y113" s="58"/>
      <c r="Z113" s="57" t="e">
        <f t="shared" si="18"/>
        <v>#NUM!</v>
      </c>
      <c r="AA113" s="2" t="e">
        <f t="shared" si="19"/>
        <v>#NUM!</v>
      </c>
      <c r="AB113" s="58" t="e">
        <f t="shared" si="20"/>
        <v>#NUM!</v>
      </c>
      <c r="AC113" s="58"/>
      <c r="AD113" s="57" t="e">
        <f t="shared" si="21"/>
        <v>#NUM!</v>
      </c>
      <c r="AE113" s="2" t="e">
        <f t="shared" si="22"/>
        <v>#NUM!</v>
      </c>
      <c r="AF113" s="58" t="e">
        <f t="shared" si="23"/>
        <v>#NUM!</v>
      </c>
      <c r="AG113" s="10"/>
      <c r="AH113" s="10"/>
      <c r="AI113" s="6"/>
      <c r="AJ113" s="6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</row>
    <row r="114" spans="1:49" ht="15.75" customHeight="1">
      <c r="A114" s="10"/>
      <c r="B114" s="57">
        <f t="shared" si="0"/>
        <v>0</v>
      </c>
      <c r="C114" s="2">
        <f t="shared" si="1"/>
        <v>0</v>
      </c>
      <c r="D114" s="58">
        <f t="shared" si="2"/>
        <v>0</v>
      </c>
      <c r="E114" s="6"/>
      <c r="F114" s="57">
        <f t="shared" si="3"/>
        <v>0</v>
      </c>
      <c r="G114" s="2">
        <f t="shared" si="4"/>
        <v>0</v>
      </c>
      <c r="H114" s="58">
        <f t="shared" si="5"/>
        <v>0</v>
      </c>
      <c r="I114" s="6"/>
      <c r="J114" s="57">
        <f t="shared" si="6"/>
        <v>0</v>
      </c>
      <c r="K114" s="2">
        <f t="shared" si="7"/>
        <v>0</v>
      </c>
      <c r="L114" s="58">
        <f t="shared" si="8"/>
        <v>0</v>
      </c>
      <c r="M114" s="6"/>
      <c r="N114" s="57">
        <f t="shared" si="9"/>
        <v>0</v>
      </c>
      <c r="O114" s="2">
        <f t="shared" si="10"/>
        <v>0</v>
      </c>
      <c r="P114" s="58">
        <f t="shared" si="11"/>
        <v>0</v>
      </c>
      <c r="Q114" s="6"/>
      <c r="R114" s="57">
        <f t="shared" si="12"/>
        <v>0</v>
      </c>
      <c r="S114" s="2">
        <f t="shared" si="13"/>
        <v>0</v>
      </c>
      <c r="T114" s="58">
        <f t="shared" si="14"/>
        <v>0</v>
      </c>
      <c r="U114" s="58"/>
      <c r="V114" s="57">
        <f t="shared" si="15"/>
        <v>0</v>
      </c>
      <c r="W114" s="2">
        <f t="shared" si="16"/>
        <v>0</v>
      </c>
      <c r="X114" s="58">
        <f t="shared" si="17"/>
        <v>0</v>
      </c>
      <c r="Y114" s="58"/>
      <c r="Z114" s="57" t="e">
        <f t="shared" si="18"/>
        <v>#NUM!</v>
      </c>
      <c r="AA114" s="2" t="e">
        <f t="shared" si="19"/>
        <v>#NUM!</v>
      </c>
      <c r="AB114" s="58" t="e">
        <f t="shared" si="20"/>
        <v>#NUM!</v>
      </c>
      <c r="AC114" s="58"/>
      <c r="AD114" s="57" t="e">
        <f t="shared" si="21"/>
        <v>#NUM!</v>
      </c>
      <c r="AE114" s="2" t="e">
        <f t="shared" si="22"/>
        <v>#NUM!</v>
      </c>
      <c r="AF114" s="58" t="e">
        <f t="shared" si="23"/>
        <v>#NUM!</v>
      </c>
      <c r="AG114" s="10"/>
      <c r="AH114" s="10"/>
      <c r="AI114" s="6"/>
      <c r="AJ114" s="6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</row>
    <row r="115" spans="1:49" ht="15.75" customHeight="1">
      <c r="A115" s="10"/>
      <c r="B115" s="57">
        <f t="shared" si="0"/>
        <v>0</v>
      </c>
      <c r="C115" s="2">
        <f t="shared" si="1"/>
        <v>0</v>
      </c>
      <c r="D115" s="58">
        <f t="shared" si="2"/>
        <v>0</v>
      </c>
      <c r="E115" s="6"/>
      <c r="F115" s="57">
        <f t="shared" si="3"/>
        <v>0</v>
      </c>
      <c r="G115" s="2">
        <f t="shared" si="4"/>
        <v>0</v>
      </c>
      <c r="H115" s="58">
        <f t="shared" si="5"/>
        <v>0</v>
      </c>
      <c r="I115" s="6"/>
      <c r="J115" s="57">
        <f t="shared" si="6"/>
        <v>0</v>
      </c>
      <c r="K115" s="2">
        <f t="shared" si="7"/>
        <v>0</v>
      </c>
      <c r="L115" s="58">
        <f t="shared" si="8"/>
        <v>0</v>
      </c>
      <c r="M115" s="6"/>
      <c r="N115" s="57">
        <f t="shared" si="9"/>
        <v>0</v>
      </c>
      <c r="O115" s="2">
        <f t="shared" si="10"/>
        <v>0</v>
      </c>
      <c r="P115" s="58">
        <f t="shared" si="11"/>
        <v>0</v>
      </c>
      <c r="Q115" s="6"/>
      <c r="R115" s="57">
        <f t="shared" si="12"/>
        <v>0</v>
      </c>
      <c r="S115" s="2">
        <f t="shared" si="13"/>
        <v>0</v>
      </c>
      <c r="T115" s="58">
        <f t="shared" si="14"/>
        <v>0</v>
      </c>
      <c r="U115" s="58"/>
      <c r="V115" s="57">
        <f t="shared" si="15"/>
        <v>0</v>
      </c>
      <c r="W115" s="2">
        <f t="shared" si="16"/>
        <v>0</v>
      </c>
      <c r="X115" s="58">
        <f t="shared" si="17"/>
        <v>0</v>
      </c>
      <c r="Y115" s="58"/>
      <c r="Z115" s="57" t="e">
        <f t="shared" si="18"/>
        <v>#NUM!</v>
      </c>
      <c r="AA115" s="2" t="e">
        <f t="shared" si="19"/>
        <v>#NUM!</v>
      </c>
      <c r="AB115" s="58" t="e">
        <f t="shared" si="20"/>
        <v>#NUM!</v>
      </c>
      <c r="AC115" s="58"/>
      <c r="AD115" s="57" t="e">
        <f t="shared" si="21"/>
        <v>#NUM!</v>
      </c>
      <c r="AE115" s="2" t="e">
        <f t="shared" si="22"/>
        <v>#NUM!</v>
      </c>
      <c r="AF115" s="58" t="e">
        <f t="shared" si="23"/>
        <v>#NUM!</v>
      </c>
      <c r="AG115" s="10"/>
      <c r="AH115" s="10"/>
      <c r="AI115" s="6"/>
      <c r="AJ115" s="6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</row>
    <row r="116" spans="1:49" ht="15.75" customHeight="1">
      <c r="A116" s="10"/>
      <c r="B116" s="57">
        <f t="shared" si="0"/>
        <v>0</v>
      </c>
      <c r="C116" s="2">
        <f t="shared" si="1"/>
        <v>0</v>
      </c>
      <c r="D116" s="58">
        <f t="shared" si="2"/>
        <v>0</v>
      </c>
      <c r="E116" s="6"/>
      <c r="F116" s="57">
        <f t="shared" si="3"/>
        <v>0</v>
      </c>
      <c r="G116" s="2">
        <f t="shared" si="4"/>
        <v>0</v>
      </c>
      <c r="H116" s="58">
        <f t="shared" si="5"/>
        <v>0</v>
      </c>
      <c r="I116" s="6"/>
      <c r="J116" s="57">
        <f t="shared" si="6"/>
        <v>0</v>
      </c>
      <c r="K116" s="2">
        <f t="shared" si="7"/>
        <v>0</v>
      </c>
      <c r="L116" s="58">
        <f t="shared" si="8"/>
        <v>0</v>
      </c>
      <c r="M116" s="6"/>
      <c r="N116" s="57">
        <f t="shared" si="9"/>
        <v>0</v>
      </c>
      <c r="O116" s="2">
        <f t="shared" si="10"/>
        <v>0</v>
      </c>
      <c r="P116" s="58">
        <f t="shared" si="11"/>
        <v>0</v>
      </c>
      <c r="Q116" s="6"/>
      <c r="R116" s="57">
        <f t="shared" si="12"/>
        <v>0</v>
      </c>
      <c r="S116" s="2">
        <f t="shared" si="13"/>
        <v>0</v>
      </c>
      <c r="T116" s="58">
        <f t="shared" si="14"/>
        <v>0</v>
      </c>
      <c r="U116" s="58"/>
      <c r="V116" s="57">
        <f t="shared" si="15"/>
        <v>0</v>
      </c>
      <c r="W116" s="2">
        <f t="shared" si="16"/>
        <v>0</v>
      </c>
      <c r="X116" s="58">
        <f t="shared" si="17"/>
        <v>0</v>
      </c>
      <c r="Y116" s="58"/>
      <c r="Z116" s="57" t="e">
        <f t="shared" si="18"/>
        <v>#NUM!</v>
      </c>
      <c r="AA116" s="2" t="e">
        <f t="shared" si="19"/>
        <v>#NUM!</v>
      </c>
      <c r="AB116" s="58" t="e">
        <f t="shared" si="20"/>
        <v>#NUM!</v>
      </c>
      <c r="AC116" s="58"/>
      <c r="AD116" s="57" t="e">
        <f t="shared" si="21"/>
        <v>#NUM!</v>
      </c>
      <c r="AE116" s="2" t="e">
        <f t="shared" si="22"/>
        <v>#NUM!</v>
      </c>
      <c r="AF116" s="58" t="e">
        <f t="shared" si="23"/>
        <v>#NUM!</v>
      </c>
      <c r="AG116" s="10"/>
      <c r="AH116" s="10"/>
      <c r="AI116" s="6"/>
      <c r="AJ116" s="6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</row>
    <row r="117" spans="1:49" ht="15.75" customHeight="1">
      <c r="A117" s="10"/>
      <c r="B117" s="57">
        <f t="shared" si="0"/>
        <v>0</v>
      </c>
      <c r="C117" s="2">
        <f t="shared" si="1"/>
        <v>0</v>
      </c>
      <c r="D117" s="58">
        <f t="shared" si="2"/>
        <v>0</v>
      </c>
      <c r="E117" s="6"/>
      <c r="F117" s="57">
        <f t="shared" si="3"/>
        <v>0</v>
      </c>
      <c r="G117" s="2">
        <f t="shared" si="4"/>
        <v>0</v>
      </c>
      <c r="H117" s="58">
        <f t="shared" si="5"/>
        <v>0</v>
      </c>
      <c r="I117" s="6"/>
      <c r="J117" s="57">
        <f t="shared" si="6"/>
        <v>0</v>
      </c>
      <c r="K117" s="2">
        <f t="shared" si="7"/>
        <v>0</v>
      </c>
      <c r="L117" s="58">
        <f t="shared" si="8"/>
        <v>0</v>
      </c>
      <c r="M117" s="6"/>
      <c r="N117" s="57">
        <f t="shared" si="9"/>
        <v>0</v>
      </c>
      <c r="O117" s="2">
        <f t="shared" si="10"/>
        <v>0</v>
      </c>
      <c r="P117" s="58">
        <f t="shared" si="11"/>
        <v>0</v>
      </c>
      <c r="Q117" s="6"/>
      <c r="R117" s="57">
        <f t="shared" si="12"/>
        <v>0</v>
      </c>
      <c r="S117" s="2">
        <f t="shared" si="13"/>
        <v>0</v>
      </c>
      <c r="T117" s="58">
        <f t="shared" si="14"/>
        <v>0</v>
      </c>
      <c r="U117" s="58"/>
      <c r="V117" s="57">
        <f t="shared" si="15"/>
        <v>0</v>
      </c>
      <c r="W117" s="2">
        <f t="shared" si="16"/>
        <v>0</v>
      </c>
      <c r="X117" s="58">
        <f t="shared" si="17"/>
        <v>0</v>
      </c>
      <c r="Y117" s="58"/>
      <c r="Z117" s="57" t="e">
        <f t="shared" si="18"/>
        <v>#NUM!</v>
      </c>
      <c r="AA117" s="2" t="e">
        <f t="shared" si="19"/>
        <v>#NUM!</v>
      </c>
      <c r="AB117" s="58" t="e">
        <f t="shared" si="20"/>
        <v>#NUM!</v>
      </c>
      <c r="AC117" s="58"/>
      <c r="AD117" s="57" t="e">
        <f t="shared" si="21"/>
        <v>#NUM!</v>
      </c>
      <c r="AE117" s="2" t="e">
        <f t="shared" si="22"/>
        <v>#NUM!</v>
      </c>
      <c r="AF117" s="58" t="e">
        <f t="shared" si="23"/>
        <v>#NUM!</v>
      </c>
      <c r="AG117" s="10"/>
      <c r="AH117" s="10"/>
      <c r="AI117" s="6"/>
      <c r="AJ117" s="6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</row>
    <row r="118" spans="1:49" ht="15.75" customHeight="1">
      <c r="A118" s="10"/>
      <c r="B118" s="57">
        <f t="shared" si="0"/>
        <v>0</v>
      </c>
      <c r="C118" s="2">
        <f t="shared" si="1"/>
        <v>0</v>
      </c>
      <c r="D118" s="58">
        <f t="shared" si="2"/>
        <v>0</v>
      </c>
      <c r="E118" s="6"/>
      <c r="F118" s="57">
        <f t="shared" si="3"/>
        <v>0</v>
      </c>
      <c r="G118" s="2">
        <f t="shared" si="4"/>
        <v>0</v>
      </c>
      <c r="H118" s="58">
        <f t="shared" si="5"/>
        <v>0</v>
      </c>
      <c r="I118" s="6"/>
      <c r="J118" s="57">
        <f t="shared" si="6"/>
        <v>0</v>
      </c>
      <c r="K118" s="2">
        <f t="shared" si="7"/>
        <v>0</v>
      </c>
      <c r="L118" s="58">
        <f t="shared" si="8"/>
        <v>0</v>
      </c>
      <c r="M118" s="6"/>
      <c r="N118" s="57">
        <f t="shared" si="9"/>
        <v>0</v>
      </c>
      <c r="O118" s="2">
        <f t="shared" si="10"/>
        <v>0</v>
      </c>
      <c r="P118" s="58">
        <f t="shared" si="11"/>
        <v>0</v>
      </c>
      <c r="Q118" s="6"/>
      <c r="R118" s="57">
        <f t="shared" si="12"/>
        <v>0</v>
      </c>
      <c r="S118" s="2">
        <f t="shared" si="13"/>
        <v>0</v>
      </c>
      <c r="T118" s="58">
        <f t="shared" si="14"/>
        <v>0</v>
      </c>
      <c r="U118" s="58"/>
      <c r="V118" s="57">
        <f t="shared" si="15"/>
        <v>0</v>
      </c>
      <c r="W118" s="2">
        <f t="shared" si="16"/>
        <v>0</v>
      </c>
      <c r="X118" s="58">
        <f t="shared" si="17"/>
        <v>0</v>
      </c>
      <c r="Y118" s="58"/>
      <c r="Z118" s="57" t="e">
        <f t="shared" si="18"/>
        <v>#NUM!</v>
      </c>
      <c r="AA118" s="2" t="e">
        <f t="shared" si="19"/>
        <v>#NUM!</v>
      </c>
      <c r="AB118" s="58" t="e">
        <f t="shared" si="20"/>
        <v>#NUM!</v>
      </c>
      <c r="AC118" s="58"/>
      <c r="AD118" s="57" t="e">
        <f t="shared" si="21"/>
        <v>#NUM!</v>
      </c>
      <c r="AE118" s="2" t="e">
        <f t="shared" si="22"/>
        <v>#NUM!</v>
      </c>
      <c r="AF118" s="58" t="e">
        <f t="shared" si="23"/>
        <v>#NUM!</v>
      </c>
      <c r="AG118" s="10"/>
      <c r="AH118" s="10"/>
      <c r="AI118" s="6"/>
      <c r="AJ118" s="6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</row>
    <row r="119" spans="1:49" ht="15.75" customHeight="1">
      <c r="A119" s="10"/>
      <c r="B119" s="57">
        <f t="shared" si="0"/>
        <v>0</v>
      </c>
      <c r="C119" s="2">
        <f t="shared" si="1"/>
        <v>0</v>
      </c>
      <c r="D119" s="58">
        <f t="shared" si="2"/>
        <v>0</v>
      </c>
      <c r="E119" s="6"/>
      <c r="F119" s="57">
        <f t="shared" si="3"/>
        <v>0</v>
      </c>
      <c r="G119" s="2">
        <f t="shared" si="4"/>
        <v>0</v>
      </c>
      <c r="H119" s="58">
        <f t="shared" si="5"/>
        <v>0</v>
      </c>
      <c r="I119" s="6"/>
      <c r="J119" s="57">
        <f t="shared" si="6"/>
        <v>0</v>
      </c>
      <c r="K119" s="2">
        <f t="shared" si="7"/>
        <v>0</v>
      </c>
      <c r="L119" s="58">
        <f t="shared" si="8"/>
        <v>0</v>
      </c>
      <c r="M119" s="6"/>
      <c r="N119" s="57">
        <f t="shared" si="9"/>
        <v>0</v>
      </c>
      <c r="O119" s="2">
        <f t="shared" si="10"/>
        <v>0</v>
      </c>
      <c r="P119" s="58">
        <f t="shared" si="11"/>
        <v>0</v>
      </c>
      <c r="Q119" s="6"/>
      <c r="R119" s="57">
        <f t="shared" si="12"/>
        <v>0</v>
      </c>
      <c r="S119" s="2">
        <f t="shared" si="13"/>
        <v>0</v>
      </c>
      <c r="T119" s="58">
        <f t="shared" si="14"/>
        <v>0</v>
      </c>
      <c r="U119" s="58"/>
      <c r="V119" s="57">
        <f t="shared" si="15"/>
        <v>0</v>
      </c>
      <c r="W119" s="2">
        <f t="shared" si="16"/>
        <v>0</v>
      </c>
      <c r="X119" s="58">
        <f t="shared" si="17"/>
        <v>0</v>
      </c>
      <c r="Y119" s="58"/>
      <c r="Z119" s="57" t="e">
        <f t="shared" si="18"/>
        <v>#NUM!</v>
      </c>
      <c r="AA119" s="2" t="e">
        <f t="shared" si="19"/>
        <v>#NUM!</v>
      </c>
      <c r="AB119" s="58" t="e">
        <f t="shared" si="20"/>
        <v>#NUM!</v>
      </c>
      <c r="AC119" s="58"/>
      <c r="AD119" s="57" t="e">
        <f t="shared" si="21"/>
        <v>#NUM!</v>
      </c>
      <c r="AE119" s="2" t="e">
        <f t="shared" si="22"/>
        <v>#NUM!</v>
      </c>
      <c r="AF119" s="58" t="e">
        <f t="shared" si="23"/>
        <v>#NUM!</v>
      </c>
      <c r="AG119" s="10"/>
      <c r="AH119" s="10"/>
      <c r="AI119" s="6"/>
      <c r="AJ119" s="6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</row>
    <row r="120" spans="1:49" ht="15.75" customHeight="1">
      <c r="A120" s="10"/>
      <c r="B120" s="57">
        <f t="shared" si="0"/>
        <v>0</v>
      </c>
      <c r="C120" s="2">
        <f t="shared" si="1"/>
        <v>0</v>
      </c>
      <c r="D120" s="58">
        <f t="shared" si="2"/>
        <v>0</v>
      </c>
      <c r="E120" s="6"/>
      <c r="F120" s="57">
        <f t="shared" si="3"/>
        <v>0</v>
      </c>
      <c r="G120" s="2">
        <f t="shared" si="4"/>
        <v>0</v>
      </c>
      <c r="H120" s="58">
        <f t="shared" si="5"/>
        <v>0</v>
      </c>
      <c r="I120" s="6"/>
      <c r="J120" s="57">
        <f t="shared" si="6"/>
        <v>0</v>
      </c>
      <c r="K120" s="2">
        <f t="shared" si="7"/>
        <v>0</v>
      </c>
      <c r="L120" s="58">
        <f t="shared" si="8"/>
        <v>0</v>
      </c>
      <c r="M120" s="6"/>
      <c r="N120" s="57">
        <f t="shared" si="9"/>
        <v>0</v>
      </c>
      <c r="O120" s="2">
        <f t="shared" si="10"/>
        <v>0</v>
      </c>
      <c r="P120" s="58">
        <f t="shared" si="11"/>
        <v>0</v>
      </c>
      <c r="Q120" s="6"/>
      <c r="R120" s="57">
        <f t="shared" si="12"/>
        <v>0</v>
      </c>
      <c r="S120" s="2">
        <f t="shared" si="13"/>
        <v>0</v>
      </c>
      <c r="T120" s="58">
        <f t="shared" si="14"/>
        <v>0</v>
      </c>
      <c r="U120" s="58"/>
      <c r="V120" s="57">
        <f t="shared" si="15"/>
        <v>0</v>
      </c>
      <c r="W120" s="2">
        <f t="shared" si="16"/>
        <v>0</v>
      </c>
      <c r="X120" s="58">
        <f t="shared" si="17"/>
        <v>0</v>
      </c>
      <c r="Y120" s="58"/>
      <c r="Z120" s="57" t="e">
        <f t="shared" si="18"/>
        <v>#NUM!</v>
      </c>
      <c r="AA120" s="2" t="e">
        <f t="shared" si="19"/>
        <v>#NUM!</v>
      </c>
      <c r="AB120" s="58" t="e">
        <f t="shared" si="20"/>
        <v>#NUM!</v>
      </c>
      <c r="AC120" s="58"/>
      <c r="AD120" s="57" t="e">
        <f t="shared" si="21"/>
        <v>#NUM!</v>
      </c>
      <c r="AE120" s="2" t="e">
        <f t="shared" si="22"/>
        <v>#NUM!</v>
      </c>
      <c r="AF120" s="58" t="e">
        <f t="shared" si="23"/>
        <v>#NUM!</v>
      </c>
      <c r="AG120" s="10"/>
      <c r="AH120" s="10"/>
      <c r="AI120" s="6"/>
      <c r="AJ120" s="6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</row>
    <row r="121" spans="1:49" ht="15.75" customHeight="1">
      <c r="A121" s="10"/>
      <c r="B121" s="57">
        <f t="shared" si="0"/>
        <v>0</v>
      </c>
      <c r="C121" s="2">
        <f t="shared" si="1"/>
        <v>0</v>
      </c>
      <c r="D121" s="58">
        <f t="shared" si="2"/>
        <v>0</v>
      </c>
      <c r="E121" s="6"/>
      <c r="F121" s="57">
        <f t="shared" si="3"/>
        <v>0</v>
      </c>
      <c r="G121" s="2">
        <f t="shared" si="4"/>
        <v>0</v>
      </c>
      <c r="H121" s="58">
        <f t="shared" si="5"/>
        <v>0</v>
      </c>
      <c r="I121" s="6"/>
      <c r="J121" s="57">
        <f t="shared" si="6"/>
        <v>0</v>
      </c>
      <c r="K121" s="2">
        <f t="shared" si="7"/>
        <v>0</v>
      </c>
      <c r="L121" s="58">
        <f t="shared" si="8"/>
        <v>0</v>
      </c>
      <c r="M121" s="6"/>
      <c r="N121" s="57">
        <f t="shared" si="9"/>
        <v>0</v>
      </c>
      <c r="O121" s="2">
        <f t="shared" si="10"/>
        <v>0</v>
      </c>
      <c r="P121" s="58">
        <f t="shared" si="11"/>
        <v>0</v>
      </c>
      <c r="Q121" s="6"/>
      <c r="R121" s="57">
        <f t="shared" si="12"/>
        <v>0</v>
      </c>
      <c r="S121" s="2">
        <f t="shared" si="13"/>
        <v>0</v>
      </c>
      <c r="T121" s="58">
        <f t="shared" si="14"/>
        <v>0</v>
      </c>
      <c r="U121" s="58"/>
      <c r="V121" s="57">
        <f t="shared" si="15"/>
        <v>0</v>
      </c>
      <c r="W121" s="2">
        <f t="shared" si="16"/>
        <v>0</v>
      </c>
      <c r="X121" s="58">
        <f t="shared" si="17"/>
        <v>0</v>
      </c>
      <c r="Y121" s="58"/>
      <c r="Z121" s="57" t="e">
        <f t="shared" si="18"/>
        <v>#NUM!</v>
      </c>
      <c r="AA121" s="2" t="e">
        <f t="shared" si="19"/>
        <v>#NUM!</v>
      </c>
      <c r="AB121" s="58" t="e">
        <f t="shared" si="20"/>
        <v>#NUM!</v>
      </c>
      <c r="AC121" s="58"/>
      <c r="AD121" s="57" t="e">
        <f t="shared" si="21"/>
        <v>#NUM!</v>
      </c>
      <c r="AE121" s="2" t="e">
        <f t="shared" si="22"/>
        <v>#NUM!</v>
      </c>
      <c r="AF121" s="58" t="e">
        <f t="shared" si="23"/>
        <v>#NUM!</v>
      </c>
      <c r="AG121" s="10"/>
      <c r="AH121" s="10"/>
      <c r="AI121" s="6"/>
      <c r="AJ121" s="6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</row>
    <row r="122" spans="1:49" ht="15.75" customHeight="1">
      <c r="A122" s="10"/>
      <c r="B122" s="57">
        <f t="shared" si="0"/>
        <v>0</v>
      </c>
      <c r="C122" s="2">
        <f t="shared" si="1"/>
        <v>0</v>
      </c>
      <c r="D122" s="58">
        <f t="shared" si="2"/>
        <v>0</v>
      </c>
      <c r="E122" s="6"/>
      <c r="F122" s="57">
        <f t="shared" si="3"/>
        <v>0</v>
      </c>
      <c r="G122" s="2">
        <f t="shared" si="4"/>
        <v>0</v>
      </c>
      <c r="H122" s="58">
        <f t="shared" si="5"/>
        <v>0</v>
      </c>
      <c r="I122" s="6"/>
      <c r="J122" s="57">
        <f t="shared" si="6"/>
        <v>0</v>
      </c>
      <c r="K122" s="2">
        <f t="shared" si="7"/>
        <v>0</v>
      </c>
      <c r="L122" s="58">
        <f t="shared" si="8"/>
        <v>0</v>
      </c>
      <c r="M122" s="6"/>
      <c r="N122" s="57">
        <f t="shared" si="9"/>
        <v>0</v>
      </c>
      <c r="O122" s="2">
        <f t="shared" si="10"/>
        <v>0</v>
      </c>
      <c r="P122" s="58">
        <f t="shared" si="11"/>
        <v>0</v>
      </c>
      <c r="Q122" s="6"/>
      <c r="R122" s="57">
        <f t="shared" si="12"/>
        <v>0</v>
      </c>
      <c r="S122" s="2">
        <f t="shared" si="13"/>
        <v>0</v>
      </c>
      <c r="T122" s="58">
        <f t="shared" si="14"/>
        <v>0</v>
      </c>
      <c r="U122" s="58"/>
      <c r="V122" s="57">
        <f t="shared" si="15"/>
        <v>0</v>
      </c>
      <c r="W122" s="2">
        <f t="shared" si="16"/>
        <v>0</v>
      </c>
      <c r="X122" s="58">
        <f t="shared" si="17"/>
        <v>0</v>
      </c>
      <c r="Y122" s="58"/>
      <c r="Z122" s="57" t="e">
        <f t="shared" si="18"/>
        <v>#NUM!</v>
      </c>
      <c r="AA122" s="2" t="e">
        <f t="shared" si="19"/>
        <v>#NUM!</v>
      </c>
      <c r="AB122" s="58" t="e">
        <f t="shared" si="20"/>
        <v>#NUM!</v>
      </c>
      <c r="AC122" s="58"/>
      <c r="AD122" s="57" t="e">
        <f t="shared" si="21"/>
        <v>#NUM!</v>
      </c>
      <c r="AE122" s="2" t="e">
        <f t="shared" si="22"/>
        <v>#NUM!</v>
      </c>
      <c r="AF122" s="58" t="e">
        <f t="shared" si="23"/>
        <v>#NUM!</v>
      </c>
      <c r="AG122" s="10"/>
      <c r="AH122" s="10"/>
      <c r="AI122" s="6"/>
      <c r="AJ122" s="6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</row>
    <row r="123" spans="1:49" ht="15.75" customHeight="1">
      <c r="A123" s="10"/>
      <c r="B123" s="57">
        <f t="shared" si="0"/>
        <v>0</v>
      </c>
      <c r="C123" s="2">
        <f t="shared" si="1"/>
        <v>0</v>
      </c>
      <c r="D123" s="58">
        <f t="shared" si="2"/>
        <v>0</v>
      </c>
      <c r="E123" s="6"/>
      <c r="F123" s="57">
        <f t="shared" si="3"/>
        <v>0</v>
      </c>
      <c r="G123" s="2">
        <f t="shared" si="4"/>
        <v>0</v>
      </c>
      <c r="H123" s="58">
        <f t="shared" si="5"/>
        <v>0</v>
      </c>
      <c r="I123" s="6"/>
      <c r="J123" s="57">
        <f t="shared" si="6"/>
        <v>0</v>
      </c>
      <c r="K123" s="2">
        <f t="shared" si="7"/>
        <v>0</v>
      </c>
      <c r="L123" s="58">
        <f t="shared" si="8"/>
        <v>0</v>
      </c>
      <c r="M123" s="6"/>
      <c r="N123" s="57">
        <f t="shared" si="9"/>
        <v>0</v>
      </c>
      <c r="O123" s="2">
        <f t="shared" si="10"/>
        <v>0</v>
      </c>
      <c r="P123" s="58">
        <f t="shared" si="11"/>
        <v>0</v>
      </c>
      <c r="Q123" s="6"/>
      <c r="R123" s="57">
        <f t="shared" si="12"/>
        <v>0</v>
      </c>
      <c r="S123" s="2">
        <f t="shared" si="13"/>
        <v>0</v>
      </c>
      <c r="T123" s="58">
        <f t="shared" si="14"/>
        <v>0</v>
      </c>
      <c r="U123" s="58"/>
      <c r="V123" s="57">
        <f t="shared" si="15"/>
        <v>0</v>
      </c>
      <c r="W123" s="2">
        <f t="shared" si="16"/>
        <v>0</v>
      </c>
      <c r="X123" s="58">
        <f t="shared" si="17"/>
        <v>0</v>
      </c>
      <c r="Y123" s="58"/>
      <c r="Z123" s="57" t="e">
        <f t="shared" si="18"/>
        <v>#NUM!</v>
      </c>
      <c r="AA123" s="2" t="e">
        <f t="shared" si="19"/>
        <v>#NUM!</v>
      </c>
      <c r="AB123" s="58" t="e">
        <f t="shared" si="20"/>
        <v>#NUM!</v>
      </c>
      <c r="AC123" s="58"/>
      <c r="AD123" s="57" t="e">
        <f t="shared" si="21"/>
        <v>#NUM!</v>
      </c>
      <c r="AE123" s="2" t="e">
        <f t="shared" si="22"/>
        <v>#NUM!</v>
      </c>
      <c r="AF123" s="58" t="e">
        <f t="shared" si="23"/>
        <v>#NUM!</v>
      </c>
      <c r="AG123" s="10"/>
      <c r="AH123" s="10"/>
      <c r="AI123" s="6"/>
      <c r="AJ123" s="6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</row>
    <row r="124" spans="1:49" ht="15.75" customHeight="1">
      <c r="A124" s="10"/>
      <c r="B124" s="57">
        <f t="shared" si="0"/>
        <v>0</v>
      </c>
      <c r="C124" s="2">
        <f t="shared" si="1"/>
        <v>0</v>
      </c>
      <c r="D124" s="58">
        <f t="shared" si="2"/>
        <v>0</v>
      </c>
      <c r="E124" s="6"/>
      <c r="F124" s="57">
        <f t="shared" si="3"/>
        <v>0</v>
      </c>
      <c r="G124" s="2">
        <f t="shared" si="4"/>
        <v>0</v>
      </c>
      <c r="H124" s="58">
        <f t="shared" si="5"/>
        <v>0</v>
      </c>
      <c r="I124" s="6"/>
      <c r="J124" s="57">
        <f t="shared" si="6"/>
        <v>0</v>
      </c>
      <c r="K124" s="2">
        <f t="shared" si="7"/>
        <v>0</v>
      </c>
      <c r="L124" s="58">
        <f t="shared" si="8"/>
        <v>0</v>
      </c>
      <c r="M124" s="6"/>
      <c r="N124" s="57">
        <f t="shared" si="9"/>
        <v>0</v>
      </c>
      <c r="O124" s="2">
        <f t="shared" si="10"/>
        <v>0</v>
      </c>
      <c r="P124" s="58">
        <f t="shared" si="11"/>
        <v>0</v>
      </c>
      <c r="Q124" s="6"/>
      <c r="R124" s="57">
        <f t="shared" si="12"/>
        <v>0</v>
      </c>
      <c r="S124" s="2">
        <f t="shared" si="13"/>
        <v>0</v>
      </c>
      <c r="T124" s="58">
        <f t="shared" si="14"/>
        <v>0</v>
      </c>
      <c r="U124" s="58"/>
      <c r="V124" s="57">
        <f t="shared" si="15"/>
        <v>0</v>
      </c>
      <c r="W124" s="2">
        <f t="shared" si="16"/>
        <v>0</v>
      </c>
      <c r="X124" s="58">
        <f t="shared" si="17"/>
        <v>0</v>
      </c>
      <c r="Y124" s="58"/>
      <c r="Z124" s="57" t="e">
        <f t="shared" si="18"/>
        <v>#NUM!</v>
      </c>
      <c r="AA124" s="2" t="e">
        <f t="shared" si="19"/>
        <v>#NUM!</v>
      </c>
      <c r="AB124" s="58" t="e">
        <f t="shared" si="20"/>
        <v>#NUM!</v>
      </c>
      <c r="AC124" s="58"/>
      <c r="AD124" s="57" t="e">
        <f t="shared" si="21"/>
        <v>#NUM!</v>
      </c>
      <c r="AE124" s="2" t="e">
        <f t="shared" si="22"/>
        <v>#NUM!</v>
      </c>
      <c r="AF124" s="58" t="e">
        <f t="shared" si="23"/>
        <v>#NUM!</v>
      </c>
      <c r="AG124" s="10"/>
      <c r="AH124" s="10"/>
      <c r="AI124" s="6"/>
      <c r="AJ124" s="6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</row>
    <row r="125" spans="1:49" ht="15.75" customHeight="1">
      <c r="A125" s="10"/>
      <c r="B125" s="57">
        <f t="shared" si="0"/>
        <v>0</v>
      </c>
      <c r="C125" s="2">
        <f t="shared" si="1"/>
        <v>0</v>
      </c>
      <c r="D125" s="58">
        <f t="shared" si="2"/>
        <v>0</v>
      </c>
      <c r="E125" s="6"/>
      <c r="F125" s="57">
        <f t="shared" si="3"/>
        <v>0</v>
      </c>
      <c r="G125" s="2">
        <f t="shared" si="4"/>
        <v>0</v>
      </c>
      <c r="H125" s="58">
        <f t="shared" si="5"/>
        <v>0</v>
      </c>
      <c r="I125" s="6"/>
      <c r="J125" s="57">
        <f t="shared" si="6"/>
        <v>0</v>
      </c>
      <c r="K125" s="2">
        <f t="shared" si="7"/>
        <v>0</v>
      </c>
      <c r="L125" s="58">
        <f t="shared" si="8"/>
        <v>0</v>
      </c>
      <c r="M125" s="6"/>
      <c r="N125" s="57">
        <f t="shared" si="9"/>
        <v>0</v>
      </c>
      <c r="O125" s="2">
        <f t="shared" si="10"/>
        <v>0</v>
      </c>
      <c r="P125" s="58">
        <f t="shared" si="11"/>
        <v>0</v>
      </c>
      <c r="Q125" s="6"/>
      <c r="R125" s="57">
        <f t="shared" si="12"/>
        <v>0</v>
      </c>
      <c r="S125" s="2">
        <f t="shared" si="13"/>
        <v>0</v>
      </c>
      <c r="T125" s="58">
        <f t="shared" si="14"/>
        <v>0</v>
      </c>
      <c r="U125" s="58"/>
      <c r="V125" s="57">
        <f t="shared" si="15"/>
        <v>0</v>
      </c>
      <c r="W125" s="2">
        <f t="shared" si="16"/>
        <v>0</v>
      </c>
      <c r="X125" s="58">
        <f t="shared" si="17"/>
        <v>0</v>
      </c>
      <c r="Y125" s="58"/>
      <c r="Z125" s="57" t="e">
        <f t="shared" si="18"/>
        <v>#NUM!</v>
      </c>
      <c r="AA125" s="2" t="e">
        <f t="shared" si="19"/>
        <v>#NUM!</v>
      </c>
      <c r="AB125" s="58" t="e">
        <f t="shared" si="20"/>
        <v>#NUM!</v>
      </c>
      <c r="AC125" s="58"/>
      <c r="AD125" s="57" t="e">
        <f t="shared" si="21"/>
        <v>#NUM!</v>
      </c>
      <c r="AE125" s="2" t="e">
        <f t="shared" si="22"/>
        <v>#NUM!</v>
      </c>
      <c r="AF125" s="58" t="e">
        <f t="shared" si="23"/>
        <v>#NUM!</v>
      </c>
      <c r="AG125" s="10"/>
      <c r="AH125" s="10"/>
      <c r="AI125" s="6"/>
      <c r="AJ125" s="6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</row>
    <row r="126" spans="1:49" ht="15.75" customHeight="1">
      <c r="A126" s="10"/>
      <c r="B126" s="57">
        <f t="shared" si="0"/>
        <v>0</v>
      </c>
      <c r="C126" s="2">
        <f t="shared" si="1"/>
        <v>0</v>
      </c>
      <c r="D126" s="58">
        <f t="shared" si="2"/>
        <v>0</v>
      </c>
      <c r="E126" s="6"/>
      <c r="F126" s="57">
        <f t="shared" si="3"/>
        <v>0</v>
      </c>
      <c r="G126" s="2">
        <f t="shared" si="4"/>
        <v>0</v>
      </c>
      <c r="H126" s="58">
        <f t="shared" si="5"/>
        <v>0</v>
      </c>
      <c r="I126" s="6"/>
      <c r="J126" s="57">
        <f t="shared" si="6"/>
        <v>0</v>
      </c>
      <c r="K126" s="2">
        <f t="shared" si="7"/>
        <v>0</v>
      </c>
      <c r="L126" s="58">
        <f t="shared" si="8"/>
        <v>0</v>
      </c>
      <c r="M126" s="6"/>
      <c r="N126" s="57">
        <f t="shared" si="9"/>
        <v>0</v>
      </c>
      <c r="O126" s="2">
        <f t="shared" si="10"/>
        <v>0</v>
      </c>
      <c r="P126" s="58">
        <f t="shared" si="11"/>
        <v>0</v>
      </c>
      <c r="Q126" s="6"/>
      <c r="R126" s="57">
        <f t="shared" si="12"/>
        <v>0</v>
      </c>
      <c r="S126" s="2">
        <f t="shared" si="13"/>
        <v>0</v>
      </c>
      <c r="T126" s="58">
        <f t="shared" si="14"/>
        <v>0</v>
      </c>
      <c r="U126" s="58"/>
      <c r="V126" s="57">
        <f t="shared" si="15"/>
        <v>0</v>
      </c>
      <c r="W126" s="2">
        <f t="shared" si="16"/>
        <v>0</v>
      </c>
      <c r="X126" s="58">
        <f t="shared" si="17"/>
        <v>0</v>
      </c>
      <c r="Y126" s="58"/>
      <c r="Z126" s="57" t="e">
        <f t="shared" si="18"/>
        <v>#NUM!</v>
      </c>
      <c r="AA126" s="2" t="e">
        <f t="shared" si="19"/>
        <v>#NUM!</v>
      </c>
      <c r="AB126" s="58" t="e">
        <f t="shared" si="20"/>
        <v>#NUM!</v>
      </c>
      <c r="AC126" s="58"/>
      <c r="AD126" s="57" t="e">
        <f t="shared" si="21"/>
        <v>#NUM!</v>
      </c>
      <c r="AE126" s="2" t="e">
        <f t="shared" si="22"/>
        <v>#NUM!</v>
      </c>
      <c r="AF126" s="58" t="e">
        <f t="shared" si="23"/>
        <v>#NUM!</v>
      </c>
      <c r="AG126" s="10"/>
      <c r="AH126" s="10"/>
      <c r="AI126" s="6"/>
      <c r="AJ126" s="6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</row>
    <row r="127" spans="1:49" ht="15.75" customHeight="1">
      <c r="A127" s="10"/>
      <c r="B127" s="57">
        <f t="shared" si="0"/>
        <v>0</v>
      </c>
      <c r="C127" s="2">
        <f t="shared" si="1"/>
        <v>0</v>
      </c>
      <c r="D127" s="58">
        <f t="shared" si="2"/>
        <v>0</v>
      </c>
      <c r="E127" s="6"/>
      <c r="F127" s="57">
        <f t="shared" si="3"/>
        <v>0</v>
      </c>
      <c r="G127" s="2">
        <f t="shared" si="4"/>
        <v>0</v>
      </c>
      <c r="H127" s="58">
        <f t="shared" si="5"/>
        <v>0</v>
      </c>
      <c r="I127" s="6"/>
      <c r="J127" s="57">
        <f t="shared" si="6"/>
        <v>0</v>
      </c>
      <c r="K127" s="2">
        <f t="shared" si="7"/>
        <v>0</v>
      </c>
      <c r="L127" s="58">
        <f t="shared" si="8"/>
        <v>0</v>
      </c>
      <c r="M127" s="6"/>
      <c r="N127" s="57">
        <f t="shared" si="9"/>
        <v>0</v>
      </c>
      <c r="O127" s="2">
        <f t="shared" si="10"/>
        <v>0</v>
      </c>
      <c r="P127" s="58">
        <f t="shared" si="11"/>
        <v>0</v>
      </c>
      <c r="Q127" s="6"/>
      <c r="R127" s="57">
        <f t="shared" si="12"/>
        <v>0</v>
      </c>
      <c r="S127" s="2">
        <f t="shared" si="13"/>
        <v>0</v>
      </c>
      <c r="T127" s="58">
        <f t="shared" si="14"/>
        <v>0</v>
      </c>
      <c r="U127" s="58"/>
      <c r="V127" s="57">
        <f t="shared" si="15"/>
        <v>0</v>
      </c>
      <c r="W127" s="2">
        <f t="shared" si="16"/>
        <v>0</v>
      </c>
      <c r="X127" s="58">
        <f t="shared" si="17"/>
        <v>0</v>
      </c>
      <c r="Y127" s="58"/>
      <c r="Z127" s="57" t="e">
        <f t="shared" si="18"/>
        <v>#NUM!</v>
      </c>
      <c r="AA127" s="2" t="e">
        <f t="shared" si="19"/>
        <v>#NUM!</v>
      </c>
      <c r="AB127" s="58" t="e">
        <f t="shared" si="20"/>
        <v>#NUM!</v>
      </c>
      <c r="AC127" s="58"/>
      <c r="AD127" s="57" t="e">
        <f t="shared" si="21"/>
        <v>#NUM!</v>
      </c>
      <c r="AE127" s="2" t="e">
        <f t="shared" si="22"/>
        <v>#NUM!</v>
      </c>
      <c r="AF127" s="58" t="e">
        <f t="shared" si="23"/>
        <v>#NUM!</v>
      </c>
      <c r="AG127" s="10"/>
      <c r="AH127" s="10"/>
      <c r="AI127" s="6"/>
      <c r="AJ127" s="6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</row>
    <row r="128" spans="1:49" ht="15.75" customHeight="1">
      <c r="A128" s="10"/>
      <c r="B128" s="57">
        <f t="shared" si="0"/>
        <v>0</v>
      </c>
      <c r="C128" s="2">
        <f t="shared" si="1"/>
        <v>0</v>
      </c>
      <c r="D128" s="58">
        <f t="shared" si="2"/>
        <v>0</v>
      </c>
      <c r="E128" s="6"/>
      <c r="F128" s="57">
        <f t="shared" si="3"/>
        <v>0</v>
      </c>
      <c r="G128" s="2">
        <f t="shared" si="4"/>
        <v>0</v>
      </c>
      <c r="H128" s="58">
        <f t="shared" si="5"/>
        <v>0</v>
      </c>
      <c r="I128" s="6"/>
      <c r="J128" s="57">
        <f t="shared" si="6"/>
        <v>0</v>
      </c>
      <c r="K128" s="2">
        <f t="shared" si="7"/>
        <v>0</v>
      </c>
      <c r="L128" s="58">
        <f t="shared" si="8"/>
        <v>0</v>
      </c>
      <c r="M128" s="6"/>
      <c r="N128" s="57">
        <f t="shared" si="9"/>
        <v>0</v>
      </c>
      <c r="O128" s="2">
        <f t="shared" si="10"/>
        <v>0</v>
      </c>
      <c r="P128" s="58">
        <f t="shared" si="11"/>
        <v>0</v>
      </c>
      <c r="Q128" s="6"/>
      <c r="R128" s="57">
        <f t="shared" si="12"/>
        <v>0</v>
      </c>
      <c r="S128" s="2">
        <f t="shared" si="13"/>
        <v>0</v>
      </c>
      <c r="T128" s="58">
        <f t="shared" si="14"/>
        <v>0</v>
      </c>
      <c r="U128" s="58"/>
      <c r="V128" s="57">
        <f t="shared" si="15"/>
        <v>0</v>
      </c>
      <c r="W128" s="2">
        <f t="shared" si="16"/>
        <v>0</v>
      </c>
      <c r="X128" s="58">
        <f t="shared" si="17"/>
        <v>0</v>
      </c>
      <c r="Y128" s="58"/>
      <c r="Z128" s="57" t="e">
        <f t="shared" si="18"/>
        <v>#NUM!</v>
      </c>
      <c r="AA128" s="2" t="e">
        <f t="shared" si="19"/>
        <v>#NUM!</v>
      </c>
      <c r="AB128" s="58" t="e">
        <f t="shared" si="20"/>
        <v>#NUM!</v>
      </c>
      <c r="AC128" s="58"/>
      <c r="AD128" s="57" t="e">
        <f t="shared" si="21"/>
        <v>#NUM!</v>
      </c>
      <c r="AE128" s="2" t="e">
        <f t="shared" si="22"/>
        <v>#NUM!</v>
      </c>
      <c r="AF128" s="58" t="e">
        <f t="shared" si="23"/>
        <v>#NUM!</v>
      </c>
      <c r="AG128" s="10"/>
      <c r="AH128" s="10"/>
      <c r="AI128" s="6"/>
      <c r="AJ128" s="6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</row>
    <row r="129" spans="1:49" ht="15.75" customHeight="1">
      <c r="A129" s="10"/>
      <c r="B129" s="57">
        <f t="shared" si="0"/>
        <v>0</v>
      </c>
      <c r="C129" s="2">
        <f t="shared" si="1"/>
        <v>0</v>
      </c>
      <c r="D129" s="58">
        <f t="shared" si="2"/>
        <v>0</v>
      </c>
      <c r="E129" s="6"/>
      <c r="F129" s="57">
        <f t="shared" si="3"/>
        <v>0</v>
      </c>
      <c r="G129" s="2">
        <f t="shared" si="4"/>
        <v>0</v>
      </c>
      <c r="H129" s="58">
        <f t="shared" si="5"/>
        <v>0</v>
      </c>
      <c r="I129" s="6"/>
      <c r="J129" s="57">
        <f t="shared" si="6"/>
        <v>0</v>
      </c>
      <c r="K129" s="2">
        <f t="shared" si="7"/>
        <v>0</v>
      </c>
      <c r="L129" s="58">
        <f t="shared" si="8"/>
        <v>0</v>
      </c>
      <c r="M129" s="6"/>
      <c r="N129" s="57">
        <f t="shared" si="9"/>
        <v>0</v>
      </c>
      <c r="O129" s="2">
        <f t="shared" si="10"/>
        <v>0</v>
      </c>
      <c r="P129" s="58">
        <f t="shared" si="11"/>
        <v>0</v>
      </c>
      <c r="Q129" s="6"/>
      <c r="R129" s="57">
        <f t="shared" si="12"/>
        <v>0</v>
      </c>
      <c r="S129" s="2">
        <f t="shared" si="13"/>
        <v>0</v>
      </c>
      <c r="T129" s="58">
        <f t="shared" si="14"/>
        <v>0</v>
      </c>
      <c r="U129" s="58"/>
      <c r="V129" s="57">
        <f t="shared" si="15"/>
        <v>0</v>
      </c>
      <c r="W129" s="2">
        <f t="shared" si="16"/>
        <v>0</v>
      </c>
      <c r="X129" s="58">
        <f t="shared" si="17"/>
        <v>0</v>
      </c>
      <c r="Y129" s="58"/>
      <c r="Z129" s="57" t="e">
        <f t="shared" si="18"/>
        <v>#NUM!</v>
      </c>
      <c r="AA129" s="2" t="e">
        <f t="shared" si="19"/>
        <v>#NUM!</v>
      </c>
      <c r="AB129" s="58" t="e">
        <f t="shared" si="20"/>
        <v>#NUM!</v>
      </c>
      <c r="AC129" s="58"/>
      <c r="AD129" s="57" t="e">
        <f t="shared" si="21"/>
        <v>#NUM!</v>
      </c>
      <c r="AE129" s="2" t="e">
        <f t="shared" si="22"/>
        <v>#NUM!</v>
      </c>
      <c r="AF129" s="58" t="e">
        <f t="shared" si="23"/>
        <v>#NUM!</v>
      </c>
      <c r="AG129" s="10"/>
      <c r="AH129" s="10"/>
      <c r="AI129" s="6"/>
      <c r="AJ129" s="6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</row>
    <row r="130" spans="1:49" ht="15.75" customHeight="1">
      <c r="A130" s="10"/>
      <c r="B130" s="57">
        <f t="shared" si="0"/>
        <v>0</v>
      </c>
      <c r="C130" s="2">
        <f t="shared" si="1"/>
        <v>0</v>
      </c>
      <c r="D130" s="58">
        <f t="shared" si="2"/>
        <v>0</v>
      </c>
      <c r="E130" s="6"/>
      <c r="F130" s="57">
        <f t="shared" si="3"/>
        <v>0</v>
      </c>
      <c r="G130" s="2">
        <f t="shared" si="4"/>
        <v>0</v>
      </c>
      <c r="H130" s="58">
        <f t="shared" si="5"/>
        <v>0</v>
      </c>
      <c r="I130" s="6"/>
      <c r="J130" s="57">
        <f t="shared" si="6"/>
        <v>0</v>
      </c>
      <c r="K130" s="2">
        <f t="shared" si="7"/>
        <v>0</v>
      </c>
      <c r="L130" s="58">
        <f t="shared" si="8"/>
        <v>0</v>
      </c>
      <c r="M130" s="6"/>
      <c r="N130" s="57">
        <f t="shared" si="9"/>
        <v>0</v>
      </c>
      <c r="O130" s="2">
        <f t="shared" si="10"/>
        <v>0</v>
      </c>
      <c r="P130" s="58">
        <f t="shared" si="11"/>
        <v>0</v>
      </c>
      <c r="Q130" s="6"/>
      <c r="R130" s="57">
        <f t="shared" si="12"/>
        <v>0</v>
      </c>
      <c r="S130" s="2">
        <f t="shared" si="13"/>
        <v>0</v>
      </c>
      <c r="T130" s="58">
        <f t="shared" si="14"/>
        <v>0</v>
      </c>
      <c r="U130" s="58"/>
      <c r="V130" s="57">
        <f t="shared" si="15"/>
        <v>0</v>
      </c>
      <c r="W130" s="2">
        <f t="shared" si="16"/>
        <v>0</v>
      </c>
      <c r="X130" s="58">
        <f t="shared" si="17"/>
        <v>0</v>
      </c>
      <c r="Y130" s="58"/>
      <c r="Z130" s="57" t="e">
        <f t="shared" si="18"/>
        <v>#NUM!</v>
      </c>
      <c r="AA130" s="2" t="e">
        <f t="shared" si="19"/>
        <v>#NUM!</v>
      </c>
      <c r="AB130" s="58" t="e">
        <f t="shared" si="20"/>
        <v>#NUM!</v>
      </c>
      <c r="AC130" s="58"/>
      <c r="AD130" s="57" t="e">
        <f t="shared" si="21"/>
        <v>#NUM!</v>
      </c>
      <c r="AE130" s="2" t="e">
        <f t="shared" si="22"/>
        <v>#NUM!</v>
      </c>
      <c r="AF130" s="58" t="e">
        <f t="shared" si="23"/>
        <v>#NUM!</v>
      </c>
      <c r="AG130" s="10"/>
      <c r="AH130" s="10"/>
      <c r="AI130" s="6"/>
      <c r="AJ130" s="6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</row>
    <row r="131" spans="1:49" ht="15.75" customHeight="1">
      <c r="A131" s="10"/>
      <c r="B131" s="57">
        <f t="shared" si="0"/>
        <v>0</v>
      </c>
      <c r="C131" s="2">
        <f t="shared" si="1"/>
        <v>0</v>
      </c>
      <c r="D131" s="58">
        <f t="shared" si="2"/>
        <v>0</v>
      </c>
      <c r="E131" s="6"/>
      <c r="F131" s="57">
        <f t="shared" si="3"/>
        <v>0</v>
      </c>
      <c r="G131" s="2">
        <f t="shared" si="4"/>
        <v>0</v>
      </c>
      <c r="H131" s="58">
        <f t="shared" si="5"/>
        <v>0</v>
      </c>
      <c r="I131" s="6"/>
      <c r="J131" s="57">
        <f t="shared" si="6"/>
        <v>0</v>
      </c>
      <c r="K131" s="2">
        <f t="shared" si="7"/>
        <v>0</v>
      </c>
      <c r="L131" s="58">
        <f t="shared" si="8"/>
        <v>0</v>
      </c>
      <c r="M131" s="6"/>
      <c r="N131" s="57">
        <f t="shared" si="9"/>
        <v>0</v>
      </c>
      <c r="O131" s="2">
        <f t="shared" si="10"/>
        <v>0</v>
      </c>
      <c r="P131" s="58">
        <f t="shared" si="11"/>
        <v>0</v>
      </c>
      <c r="Q131" s="6"/>
      <c r="R131" s="57">
        <f t="shared" si="12"/>
        <v>0</v>
      </c>
      <c r="S131" s="2">
        <f t="shared" si="13"/>
        <v>0</v>
      </c>
      <c r="T131" s="58">
        <f t="shared" si="14"/>
        <v>0</v>
      </c>
      <c r="U131" s="58"/>
      <c r="V131" s="57">
        <f t="shared" si="15"/>
        <v>0</v>
      </c>
      <c r="W131" s="2">
        <f t="shared" si="16"/>
        <v>0</v>
      </c>
      <c r="X131" s="58">
        <f t="shared" si="17"/>
        <v>0</v>
      </c>
      <c r="Y131" s="58"/>
      <c r="Z131" s="57" t="e">
        <f t="shared" si="18"/>
        <v>#NUM!</v>
      </c>
      <c r="AA131" s="2" t="e">
        <f t="shared" si="19"/>
        <v>#NUM!</v>
      </c>
      <c r="AB131" s="58" t="e">
        <f t="shared" si="20"/>
        <v>#NUM!</v>
      </c>
      <c r="AC131" s="58"/>
      <c r="AD131" s="57" t="e">
        <f t="shared" si="21"/>
        <v>#NUM!</v>
      </c>
      <c r="AE131" s="2" t="e">
        <f t="shared" si="22"/>
        <v>#NUM!</v>
      </c>
      <c r="AF131" s="58" t="e">
        <f t="shared" si="23"/>
        <v>#NUM!</v>
      </c>
      <c r="AG131" s="10"/>
      <c r="AH131" s="10"/>
      <c r="AI131" s="6"/>
      <c r="AJ131" s="6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</row>
    <row r="132" spans="1:49" ht="15.75" customHeight="1">
      <c r="A132" s="10"/>
      <c r="B132" s="57">
        <f t="shared" si="0"/>
        <v>0</v>
      </c>
      <c r="C132" s="2">
        <f t="shared" si="1"/>
        <v>0</v>
      </c>
      <c r="D132" s="58">
        <f t="shared" si="2"/>
        <v>0</v>
      </c>
      <c r="E132" s="6"/>
      <c r="F132" s="57">
        <f t="shared" si="3"/>
        <v>0</v>
      </c>
      <c r="G132" s="2">
        <f t="shared" si="4"/>
        <v>0</v>
      </c>
      <c r="H132" s="58">
        <f t="shared" si="5"/>
        <v>0</v>
      </c>
      <c r="I132" s="6"/>
      <c r="J132" s="57">
        <f t="shared" si="6"/>
        <v>0</v>
      </c>
      <c r="K132" s="2">
        <f t="shared" si="7"/>
        <v>0</v>
      </c>
      <c r="L132" s="58">
        <f t="shared" si="8"/>
        <v>0</v>
      </c>
      <c r="M132" s="6"/>
      <c r="N132" s="57">
        <f t="shared" si="9"/>
        <v>0</v>
      </c>
      <c r="O132" s="2">
        <f t="shared" si="10"/>
        <v>0</v>
      </c>
      <c r="P132" s="58">
        <f t="shared" si="11"/>
        <v>0</v>
      </c>
      <c r="Q132" s="6"/>
      <c r="R132" s="57">
        <f t="shared" si="12"/>
        <v>0</v>
      </c>
      <c r="S132" s="2">
        <f t="shared" si="13"/>
        <v>0</v>
      </c>
      <c r="T132" s="58">
        <f t="shared" si="14"/>
        <v>0</v>
      </c>
      <c r="U132" s="58"/>
      <c r="V132" s="57">
        <f t="shared" si="15"/>
        <v>0</v>
      </c>
      <c r="W132" s="2">
        <f t="shared" si="16"/>
        <v>0</v>
      </c>
      <c r="X132" s="58">
        <f t="shared" si="17"/>
        <v>0</v>
      </c>
      <c r="Y132" s="58"/>
      <c r="Z132" s="57" t="e">
        <f t="shared" si="18"/>
        <v>#NUM!</v>
      </c>
      <c r="AA132" s="2" t="e">
        <f t="shared" si="19"/>
        <v>#NUM!</v>
      </c>
      <c r="AB132" s="58" t="e">
        <f t="shared" si="20"/>
        <v>#NUM!</v>
      </c>
      <c r="AC132" s="58"/>
      <c r="AD132" s="57" t="e">
        <f t="shared" si="21"/>
        <v>#NUM!</v>
      </c>
      <c r="AE132" s="2" t="e">
        <f t="shared" si="22"/>
        <v>#NUM!</v>
      </c>
      <c r="AF132" s="58" t="e">
        <f t="shared" si="23"/>
        <v>#NUM!</v>
      </c>
      <c r="AG132" s="10"/>
      <c r="AH132" s="10"/>
      <c r="AI132" s="6"/>
      <c r="AJ132" s="6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</row>
    <row r="133" spans="1:49" ht="15.75" customHeight="1">
      <c r="A133" s="10"/>
      <c r="B133" s="57">
        <f t="shared" si="0"/>
        <v>0</v>
      </c>
      <c r="C133" s="2">
        <f t="shared" si="1"/>
        <v>0</v>
      </c>
      <c r="D133" s="58">
        <f t="shared" si="2"/>
        <v>0</v>
      </c>
      <c r="E133" s="6"/>
      <c r="F133" s="57">
        <f t="shared" si="3"/>
        <v>0</v>
      </c>
      <c r="G133" s="2">
        <f t="shared" si="4"/>
        <v>0</v>
      </c>
      <c r="H133" s="58">
        <f t="shared" si="5"/>
        <v>0</v>
      </c>
      <c r="I133" s="6"/>
      <c r="J133" s="57">
        <f t="shared" si="6"/>
        <v>0</v>
      </c>
      <c r="K133" s="2">
        <f t="shared" si="7"/>
        <v>0</v>
      </c>
      <c r="L133" s="58">
        <f t="shared" si="8"/>
        <v>0</v>
      </c>
      <c r="M133" s="6"/>
      <c r="N133" s="57">
        <f t="shared" si="9"/>
        <v>0</v>
      </c>
      <c r="O133" s="2">
        <f t="shared" si="10"/>
        <v>0</v>
      </c>
      <c r="P133" s="58">
        <f t="shared" si="11"/>
        <v>0</v>
      </c>
      <c r="Q133" s="6"/>
      <c r="R133" s="57">
        <f t="shared" si="12"/>
        <v>0</v>
      </c>
      <c r="S133" s="2">
        <f t="shared" si="13"/>
        <v>0</v>
      </c>
      <c r="T133" s="58">
        <f t="shared" si="14"/>
        <v>0</v>
      </c>
      <c r="U133" s="58"/>
      <c r="V133" s="57">
        <f t="shared" si="15"/>
        <v>0</v>
      </c>
      <c r="W133" s="2">
        <f t="shared" si="16"/>
        <v>0</v>
      </c>
      <c r="X133" s="58">
        <f t="shared" si="17"/>
        <v>0</v>
      </c>
      <c r="Y133" s="58"/>
      <c r="Z133" s="57" t="e">
        <f t="shared" si="18"/>
        <v>#NUM!</v>
      </c>
      <c r="AA133" s="2" t="e">
        <f t="shared" si="19"/>
        <v>#NUM!</v>
      </c>
      <c r="AB133" s="58" t="e">
        <f t="shared" si="20"/>
        <v>#NUM!</v>
      </c>
      <c r="AC133" s="58"/>
      <c r="AD133" s="57" t="e">
        <f t="shared" si="21"/>
        <v>#NUM!</v>
      </c>
      <c r="AE133" s="2" t="e">
        <f t="shared" si="22"/>
        <v>#NUM!</v>
      </c>
      <c r="AF133" s="58" t="e">
        <f t="shared" si="23"/>
        <v>#NUM!</v>
      </c>
      <c r="AG133" s="10"/>
      <c r="AH133" s="10"/>
      <c r="AI133" s="6"/>
      <c r="AJ133" s="6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</row>
    <row r="134" spans="1:49" ht="15.75" customHeight="1">
      <c r="A134" s="10"/>
      <c r="B134" s="57">
        <f t="shared" si="0"/>
        <v>0</v>
      </c>
      <c r="C134" s="2">
        <f t="shared" si="1"/>
        <v>0</v>
      </c>
      <c r="D134" s="58">
        <f t="shared" si="2"/>
        <v>0</v>
      </c>
      <c r="E134" s="6"/>
      <c r="F134" s="57">
        <f t="shared" si="3"/>
        <v>0</v>
      </c>
      <c r="G134" s="2">
        <f t="shared" si="4"/>
        <v>0</v>
      </c>
      <c r="H134" s="58">
        <f t="shared" si="5"/>
        <v>0</v>
      </c>
      <c r="I134" s="6"/>
      <c r="J134" s="57">
        <f t="shared" si="6"/>
        <v>0</v>
      </c>
      <c r="K134" s="2">
        <f t="shared" si="7"/>
        <v>0</v>
      </c>
      <c r="L134" s="58">
        <f t="shared" si="8"/>
        <v>0</v>
      </c>
      <c r="M134" s="6"/>
      <c r="N134" s="57">
        <f t="shared" si="9"/>
        <v>0</v>
      </c>
      <c r="O134" s="2">
        <f t="shared" si="10"/>
        <v>0</v>
      </c>
      <c r="P134" s="58">
        <f t="shared" si="11"/>
        <v>0</v>
      </c>
      <c r="Q134" s="6"/>
      <c r="R134" s="57">
        <f t="shared" si="12"/>
        <v>0</v>
      </c>
      <c r="S134" s="2">
        <f t="shared" si="13"/>
        <v>0</v>
      </c>
      <c r="T134" s="58">
        <f t="shared" si="14"/>
        <v>0</v>
      </c>
      <c r="U134" s="58"/>
      <c r="V134" s="57">
        <f t="shared" si="15"/>
        <v>0</v>
      </c>
      <c r="W134" s="2">
        <f t="shared" si="16"/>
        <v>0</v>
      </c>
      <c r="X134" s="58">
        <f t="shared" si="17"/>
        <v>0</v>
      </c>
      <c r="Y134" s="58"/>
      <c r="Z134" s="57" t="e">
        <f t="shared" si="18"/>
        <v>#NUM!</v>
      </c>
      <c r="AA134" s="2" t="e">
        <f t="shared" si="19"/>
        <v>#NUM!</v>
      </c>
      <c r="AB134" s="58" t="e">
        <f t="shared" si="20"/>
        <v>#NUM!</v>
      </c>
      <c r="AC134" s="58"/>
      <c r="AD134" s="57" t="e">
        <f t="shared" si="21"/>
        <v>#NUM!</v>
      </c>
      <c r="AE134" s="2" t="e">
        <f t="shared" si="22"/>
        <v>#NUM!</v>
      </c>
      <c r="AF134" s="58" t="e">
        <f t="shared" si="23"/>
        <v>#NUM!</v>
      </c>
      <c r="AG134" s="10"/>
      <c r="AH134" s="10"/>
      <c r="AI134" s="6"/>
      <c r="AJ134" s="6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</row>
    <row r="135" spans="1:49" ht="15.75" customHeight="1">
      <c r="A135" s="10"/>
      <c r="B135" s="57">
        <f t="shared" si="0"/>
        <v>0</v>
      </c>
      <c r="C135" s="2">
        <f t="shared" si="1"/>
        <v>0</v>
      </c>
      <c r="D135" s="58">
        <f t="shared" si="2"/>
        <v>0</v>
      </c>
      <c r="E135" s="6"/>
      <c r="F135" s="57">
        <f t="shared" si="3"/>
        <v>0</v>
      </c>
      <c r="G135" s="2">
        <f t="shared" si="4"/>
        <v>0</v>
      </c>
      <c r="H135" s="58">
        <f t="shared" si="5"/>
        <v>0</v>
      </c>
      <c r="I135" s="6"/>
      <c r="J135" s="57">
        <f t="shared" si="6"/>
        <v>0</v>
      </c>
      <c r="K135" s="2">
        <f t="shared" si="7"/>
        <v>0</v>
      </c>
      <c r="L135" s="58">
        <f t="shared" si="8"/>
        <v>0</v>
      </c>
      <c r="M135" s="6"/>
      <c r="N135" s="57">
        <f t="shared" si="9"/>
        <v>0</v>
      </c>
      <c r="O135" s="2">
        <f t="shared" si="10"/>
        <v>0</v>
      </c>
      <c r="P135" s="58">
        <f t="shared" si="11"/>
        <v>0</v>
      </c>
      <c r="Q135" s="6"/>
      <c r="R135" s="57">
        <f t="shared" si="12"/>
        <v>0</v>
      </c>
      <c r="S135" s="2">
        <f t="shared" si="13"/>
        <v>0</v>
      </c>
      <c r="T135" s="58">
        <f t="shared" si="14"/>
        <v>0</v>
      </c>
      <c r="U135" s="58"/>
      <c r="V135" s="57">
        <f t="shared" si="15"/>
        <v>0</v>
      </c>
      <c r="W135" s="2">
        <f t="shared" si="16"/>
        <v>0</v>
      </c>
      <c r="X135" s="58">
        <f t="shared" si="17"/>
        <v>0</v>
      </c>
      <c r="Y135" s="58"/>
      <c r="Z135" s="57" t="e">
        <f t="shared" si="18"/>
        <v>#NUM!</v>
      </c>
      <c r="AA135" s="2" t="e">
        <f t="shared" si="19"/>
        <v>#NUM!</v>
      </c>
      <c r="AB135" s="58" t="e">
        <f t="shared" si="20"/>
        <v>#NUM!</v>
      </c>
      <c r="AC135" s="58"/>
      <c r="AD135" s="57" t="e">
        <f t="shared" si="21"/>
        <v>#NUM!</v>
      </c>
      <c r="AE135" s="2" t="e">
        <f t="shared" si="22"/>
        <v>#NUM!</v>
      </c>
      <c r="AF135" s="58" t="e">
        <f t="shared" si="23"/>
        <v>#NUM!</v>
      </c>
      <c r="AG135" s="10"/>
      <c r="AH135" s="10"/>
      <c r="AI135" s="6"/>
      <c r="AJ135" s="6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</row>
    <row r="136" spans="1:49" ht="15.75" customHeight="1">
      <c r="A136" s="10"/>
      <c r="B136" s="57">
        <f t="shared" si="0"/>
        <v>0</v>
      </c>
      <c r="C136" s="2">
        <f t="shared" si="1"/>
        <v>0</v>
      </c>
      <c r="D136" s="58">
        <f t="shared" si="2"/>
        <v>0</v>
      </c>
      <c r="E136" s="6"/>
      <c r="F136" s="57">
        <f t="shared" si="3"/>
        <v>0</v>
      </c>
      <c r="G136" s="2">
        <f t="shared" si="4"/>
        <v>0</v>
      </c>
      <c r="H136" s="58">
        <f t="shared" si="5"/>
        <v>0</v>
      </c>
      <c r="I136" s="6"/>
      <c r="J136" s="57">
        <f t="shared" si="6"/>
        <v>0</v>
      </c>
      <c r="K136" s="2">
        <f t="shared" si="7"/>
        <v>0</v>
      </c>
      <c r="L136" s="58">
        <f t="shared" si="8"/>
        <v>0</v>
      </c>
      <c r="M136" s="6"/>
      <c r="N136" s="57">
        <f t="shared" si="9"/>
        <v>0</v>
      </c>
      <c r="O136" s="2">
        <f t="shared" si="10"/>
        <v>0</v>
      </c>
      <c r="P136" s="58">
        <f t="shared" si="11"/>
        <v>0</v>
      </c>
      <c r="Q136" s="6"/>
      <c r="R136" s="57">
        <f t="shared" si="12"/>
        <v>0</v>
      </c>
      <c r="S136" s="2">
        <f t="shared" si="13"/>
        <v>0</v>
      </c>
      <c r="T136" s="58">
        <f t="shared" si="14"/>
        <v>0</v>
      </c>
      <c r="U136" s="58"/>
      <c r="V136" s="57">
        <f t="shared" si="15"/>
        <v>0</v>
      </c>
      <c r="W136" s="2">
        <f t="shared" si="16"/>
        <v>0</v>
      </c>
      <c r="X136" s="58">
        <f t="shared" si="17"/>
        <v>0</v>
      </c>
      <c r="Y136" s="58"/>
      <c r="Z136" s="57" t="e">
        <f t="shared" si="18"/>
        <v>#NUM!</v>
      </c>
      <c r="AA136" s="2" t="e">
        <f t="shared" si="19"/>
        <v>#NUM!</v>
      </c>
      <c r="AB136" s="58" t="e">
        <f t="shared" si="20"/>
        <v>#NUM!</v>
      </c>
      <c r="AC136" s="58"/>
      <c r="AD136" s="57" t="e">
        <f t="shared" si="21"/>
        <v>#NUM!</v>
      </c>
      <c r="AE136" s="2" t="e">
        <f t="shared" si="22"/>
        <v>#NUM!</v>
      </c>
      <c r="AF136" s="58" t="e">
        <f t="shared" si="23"/>
        <v>#NUM!</v>
      </c>
      <c r="AG136" s="10"/>
      <c r="AH136" s="10"/>
      <c r="AI136" s="6"/>
      <c r="AJ136" s="6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</row>
    <row r="137" spans="1:49" ht="15.75" customHeight="1">
      <c r="A137" s="10"/>
      <c r="B137" s="57">
        <f t="shared" si="0"/>
        <v>0</v>
      </c>
      <c r="C137" s="2">
        <f t="shared" si="1"/>
        <v>0</v>
      </c>
      <c r="D137" s="58">
        <f t="shared" si="2"/>
        <v>0</v>
      </c>
      <c r="E137" s="6"/>
      <c r="F137" s="57">
        <f t="shared" si="3"/>
        <v>0</v>
      </c>
      <c r="G137" s="2">
        <f t="shared" si="4"/>
        <v>0</v>
      </c>
      <c r="H137" s="58">
        <f t="shared" si="5"/>
        <v>0</v>
      </c>
      <c r="I137" s="6"/>
      <c r="J137" s="57">
        <f t="shared" si="6"/>
        <v>0</v>
      </c>
      <c r="K137" s="2">
        <f t="shared" si="7"/>
        <v>0</v>
      </c>
      <c r="L137" s="58">
        <f t="shared" si="8"/>
        <v>0</v>
      </c>
      <c r="M137" s="6"/>
      <c r="N137" s="57">
        <f t="shared" si="9"/>
        <v>0</v>
      </c>
      <c r="O137" s="2">
        <f t="shared" si="10"/>
        <v>0</v>
      </c>
      <c r="P137" s="58">
        <f t="shared" si="11"/>
        <v>0</v>
      </c>
      <c r="Q137" s="6"/>
      <c r="R137" s="57">
        <f t="shared" si="12"/>
        <v>0</v>
      </c>
      <c r="S137" s="2">
        <f t="shared" si="13"/>
        <v>0</v>
      </c>
      <c r="T137" s="58">
        <f t="shared" si="14"/>
        <v>0</v>
      </c>
      <c r="U137" s="58"/>
      <c r="V137" s="57">
        <f t="shared" si="15"/>
        <v>0</v>
      </c>
      <c r="W137" s="2">
        <f t="shared" si="16"/>
        <v>0</v>
      </c>
      <c r="X137" s="58">
        <f t="shared" si="17"/>
        <v>0</v>
      </c>
      <c r="Y137" s="58"/>
      <c r="Z137" s="57" t="e">
        <f t="shared" si="18"/>
        <v>#NUM!</v>
      </c>
      <c r="AA137" s="2" t="e">
        <f t="shared" si="19"/>
        <v>#NUM!</v>
      </c>
      <c r="AB137" s="58" t="e">
        <f t="shared" si="20"/>
        <v>#NUM!</v>
      </c>
      <c r="AC137" s="58"/>
      <c r="AD137" s="57" t="e">
        <f t="shared" si="21"/>
        <v>#NUM!</v>
      </c>
      <c r="AE137" s="2" t="e">
        <f t="shared" si="22"/>
        <v>#NUM!</v>
      </c>
      <c r="AF137" s="58" t="e">
        <f t="shared" si="23"/>
        <v>#NUM!</v>
      </c>
      <c r="AG137" s="10"/>
      <c r="AH137" s="10"/>
      <c r="AI137" s="6"/>
      <c r="AJ137" s="6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</row>
    <row r="138" spans="1:49" ht="15.75" customHeight="1">
      <c r="A138" s="10"/>
      <c r="B138" s="57">
        <f t="shared" si="0"/>
        <v>0</v>
      </c>
      <c r="C138" s="2">
        <f t="shared" si="1"/>
        <v>0</v>
      </c>
      <c r="D138" s="58">
        <f t="shared" si="2"/>
        <v>0</v>
      </c>
      <c r="E138" s="6"/>
      <c r="F138" s="57">
        <f t="shared" si="3"/>
        <v>0</v>
      </c>
      <c r="G138" s="2">
        <f t="shared" si="4"/>
        <v>0</v>
      </c>
      <c r="H138" s="58">
        <f t="shared" si="5"/>
        <v>0</v>
      </c>
      <c r="I138" s="6"/>
      <c r="J138" s="57">
        <f t="shared" si="6"/>
        <v>0</v>
      </c>
      <c r="K138" s="2">
        <f t="shared" si="7"/>
        <v>0</v>
      </c>
      <c r="L138" s="58">
        <f t="shared" si="8"/>
        <v>0</v>
      </c>
      <c r="M138" s="6"/>
      <c r="N138" s="57">
        <f t="shared" si="9"/>
        <v>0</v>
      </c>
      <c r="O138" s="2">
        <f t="shared" si="10"/>
        <v>0</v>
      </c>
      <c r="P138" s="58">
        <f t="shared" si="11"/>
        <v>0</v>
      </c>
      <c r="Q138" s="6"/>
      <c r="R138" s="57">
        <f t="shared" si="12"/>
        <v>0</v>
      </c>
      <c r="S138" s="2">
        <f t="shared" si="13"/>
        <v>0</v>
      </c>
      <c r="T138" s="58">
        <f t="shared" si="14"/>
        <v>0</v>
      </c>
      <c r="U138" s="58"/>
      <c r="V138" s="57">
        <f t="shared" si="15"/>
        <v>0</v>
      </c>
      <c r="W138" s="2">
        <f t="shared" si="16"/>
        <v>0</v>
      </c>
      <c r="X138" s="58">
        <f t="shared" si="17"/>
        <v>0</v>
      </c>
      <c r="Y138" s="58"/>
      <c r="Z138" s="57" t="e">
        <f t="shared" si="18"/>
        <v>#NUM!</v>
      </c>
      <c r="AA138" s="2" t="e">
        <f t="shared" si="19"/>
        <v>#NUM!</v>
      </c>
      <c r="AB138" s="58" t="e">
        <f t="shared" si="20"/>
        <v>#NUM!</v>
      </c>
      <c r="AC138" s="58"/>
      <c r="AD138" s="57" t="e">
        <f t="shared" si="21"/>
        <v>#NUM!</v>
      </c>
      <c r="AE138" s="2" t="e">
        <f t="shared" si="22"/>
        <v>#NUM!</v>
      </c>
      <c r="AF138" s="58" t="e">
        <f t="shared" si="23"/>
        <v>#NUM!</v>
      </c>
      <c r="AG138" s="10"/>
      <c r="AH138" s="10"/>
      <c r="AI138" s="6"/>
      <c r="AJ138" s="6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</row>
    <row r="139" spans="1:49" ht="15.75" customHeight="1">
      <c r="A139" s="10"/>
      <c r="B139" s="57">
        <f t="shared" si="0"/>
        <v>0</v>
      </c>
      <c r="C139" s="2">
        <f t="shared" si="1"/>
        <v>0</v>
      </c>
      <c r="D139" s="58">
        <f t="shared" si="2"/>
        <v>0</v>
      </c>
      <c r="E139" s="6"/>
      <c r="F139" s="57">
        <f t="shared" si="3"/>
        <v>0</v>
      </c>
      <c r="G139" s="2">
        <f t="shared" si="4"/>
        <v>0</v>
      </c>
      <c r="H139" s="58">
        <f t="shared" si="5"/>
        <v>0</v>
      </c>
      <c r="I139" s="6"/>
      <c r="J139" s="57">
        <f t="shared" si="6"/>
        <v>0</v>
      </c>
      <c r="K139" s="2">
        <f t="shared" si="7"/>
        <v>0</v>
      </c>
      <c r="L139" s="58">
        <f t="shared" si="8"/>
        <v>0</v>
      </c>
      <c r="M139" s="6"/>
      <c r="N139" s="57">
        <f t="shared" si="9"/>
        <v>0</v>
      </c>
      <c r="O139" s="2">
        <f t="shared" si="10"/>
        <v>0</v>
      </c>
      <c r="P139" s="58">
        <f t="shared" si="11"/>
        <v>0</v>
      </c>
      <c r="Q139" s="6"/>
      <c r="R139" s="57">
        <f t="shared" si="12"/>
        <v>0</v>
      </c>
      <c r="S139" s="2">
        <f t="shared" si="13"/>
        <v>0</v>
      </c>
      <c r="T139" s="58">
        <f t="shared" si="14"/>
        <v>0</v>
      </c>
      <c r="U139" s="58"/>
      <c r="V139" s="57">
        <f t="shared" si="15"/>
        <v>0</v>
      </c>
      <c r="W139" s="2">
        <f t="shared" si="16"/>
        <v>0</v>
      </c>
      <c r="X139" s="58">
        <f t="shared" si="17"/>
        <v>0</v>
      </c>
      <c r="Y139" s="58"/>
      <c r="Z139" s="57" t="e">
        <f t="shared" si="18"/>
        <v>#NUM!</v>
      </c>
      <c r="AA139" s="2" t="e">
        <f t="shared" si="19"/>
        <v>#NUM!</v>
      </c>
      <c r="AB139" s="58" t="e">
        <f t="shared" si="20"/>
        <v>#NUM!</v>
      </c>
      <c r="AC139" s="58"/>
      <c r="AD139" s="57" t="e">
        <f t="shared" si="21"/>
        <v>#NUM!</v>
      </c>
      <c r="AE139" s="2" t="e">
        <f t="shared" si="22"/>
        <v>#NUM!</v>
      </c>
      <c r="AF139" s="58" t="e">
        <f t="shared" si="23"/>
        <v>#NUM!</v>
      </c>
      <c r="AG139" s="10"/>
      <c r="AH139" s="10"/>
      <c r="AI139" s="6"/>
      <c r="AJ139" s="6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</row>
    <row r="140" spans="1:49" ht="15.75" customHeight="1">
      <c r="A140" s="10"/>
      <c r="B140" s="57">
        <f t="shared" si="0"/>
        <v>0</v>
      </c>
      <c r="C140" s="2">
        <f t="shared" si="1"/>
        <v>0</v>
      </c>
      <c r="D140" s="58">
        <f t="shared" si="2"/>
        <v>0</v>
      </c>
      <c r="E140" s="6"/>
      <c r="F140" s="57">
        <f t="shared" si="3"/>
        <v>0</v>
      </c>
      <c r="G140" s="2">
        <f t="shared" si="4"/>
        <v>0</v>
      </c>
      <c r="H140" s="58">
        <f t="shared" si="5"/>
        <v>0</v>
      </c>
      <c r="I140" s="6"/>
      <c r="J140" s="57">
        <f t="shared" si="6"/>
        <v>0</v>
      </c>
      <c r="K140" s="2">
        <f t="shared" si="7"/>
        <v>0</v>
      </c>
      <c r="L140" s="58">
        <f t="shared" si="8"/>
        <v>0</v>
      </c>
      <c r="M140" s="6"/>
      <c r="N140" s="57">
        <f t="shared" si="9"/>
        <v>0</v>
      </c>
      <c r="O140" s="2">
        <f t="shared" si="10"/>
        <v>0</v>
      </c>
      <c r="P140" s="58">
        <f t="shared" si="11"/>
        <v>0</v>
      </c>
      <c r="Q140" s="6"/>
      <c r="R140" s="57">
        <f t="shared" si="12"/>
        <v>0</v>
      </c>
      <c r="S140" s="2">
        <f t="shared" si="13"/>
        <v>0</v>
      </c>
      <c r="T140" s="58">
        <f t="shared" si="14"/>
        <v>0</v>
      </c>
      <c r="U140" s="58"/>
      <c r="V140" s="57">
        <f t="shared" si="15"/>
        <v>0</v>
      </c>
      <c r="W140" s="2">
        <f t="shared" si="16"/>
        <v>0</v>
      </c>
      <c r="X140" s="58">
        <f t="shared" si="17"/>
        <v>0</v>
      </c>
      <c r="Y140" s="58"/>
      <c r="Z140" s="57" t="e">
        <f t="shared" si="18"/>
        <v>#NUM!</v>
      </c>
      <c r="AA140" s="2" t="e">
        <f t="shared" si="19"/>
        <v>#NUM!</v>
      </c>
      <c r="AB140" s="58" t="e">
        <f t="shared" si="20"/>
        <v>#NUM!</v>
      </c>
      <c r="AC140" s="58"/>
      <c r="AD140" s="57" t="e">
        <f t="shared" si="21"/>
        <v>#NUM!</v>
      </c>
      <c r="AE140" s="2" t="e">
        <f t="shared" si="22"/>
        <v>#NUM!</v>
      </c>
      <c r="AF140" s="58" t="e">
        <f t="shared" si="23"/>
        <v>#NUM!</v>
      </c>
      <c r="AG140" s="10"/>
      <c r="AH140" s="10"/>
      <c r="AI140" s="6"/>
      <c r="AJ140" s="6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</row>
    <row r="141" spans="1:49" ht="15.75" customHeight="1">
      <c r="A141" s="10"/>
      <c r="B141" s="57">
        <f t="shared" si="0"/>
        <v>0</v>
      </c>
      <c r="C141" s="2">
        <f t="shared" si="1"/>
        <v>0</v>
      </c>
      <c r="D141" s="58">
        <f t="shared" si="2"/>
        <v>0</v>
      </c>
      <c r="E141" s="6"/>
      <c r="F141" s="57">
        <f t="shared" si="3"/>
        <v>0</v>
      </c>
      <c r="G141" s="2">
        <f t="shared" si="4"/>
        <v>0</v>
      </c>
      <c r="H141" s="58">
        <f t="shared" si="5"/>
        <v>0</v>
      </c>
      <c r="I141" s="6"/>
      <c r="J141" s="57">
        <f t="shared" si="6"/>
        <v>0</v>
      </c>
      <c r="K141" s="2">
        <f t="shared" si="7"/>
        <v>0</v>
      </c>
      <c r="L141" s="58">
        <f t="shared" si="8"/>
        <v>0</v>
      </c>
      <c r="M141" s="6"/>
      <c r="N141" s="57">
        <f t="shared" si="9"/>
        <v>0</v>
      </c>
      <c r="O141" s="2">
        <f t="shared" si="10"/>
        <v>0</v>
      </c>
      <c r="P141" s="58">
        <f t="shared" si="11"/>
        <v>0</v>
      </c>
      <c r="Q141" s="6"/>
      <c r="R141" s="57">
        <f t="shared" si="12"/>
        <v>0</v>
      </c>
      <c r="S141" s="2">
        <f t="shared" si="13"/>
        <v>0</v>
      </c>
      <c r="T141" s="58">
        <f t="shared" si="14"/>
        <v>0</v>
      </c>
      <c r="U141" s="58"/>
      <c r="V141" s="57">
        <f t="shared" si="15"/>
        <v>0</v>
      </c>
      <c r="W141" s="2">
        <f t="shared" si="16"/>
        <v>0</v>
      </c>
      <c r="X141" s="58">
        <f t="shared" si="17"/>
        <v>0</v>
      </c>
      <c r="Y141" s="58"/>
      <c r="Z141" s="57" t="e">
        <f t="shared" si="18"/>
        <v>#NUM!</v>
      </c>
      <c r="AA141" s="2" t="e">
        <f t="shared" si="19"/>
        <v>#NUM!</v>
      </c>
      <c r="AB141" s="58" t="e">
        <f t="shared" si="20"/>
        <v>#NUM!</v>
      </c>
      <c r="AC141" s="58"/>
      <c r="AD141" s="57" t="e">
        <f t="shared" si="21"/>
        <v>#NUM!</v>
      </c>
      <c r="AE141" s="2" t="e">
        <f t="shared" si="22"/>
        <v>#NUM!</v>
      </c>
      <c r="AF141" s="58" t="e">
        <f t="shared" si="23"/>
        <v>#NUM!</v>
      </c>
      <c r="AG141" s="10"/>
      <c r="AH141" s="10"/>
      <c r="AI141" s="6"/>
      <c r="AJ141" s="6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</row>
    <row r="142" spans="1:49" ht="15.75" customHeight="1">
      <c r="A142" s="10"/>
      <c r="B142" s="57">
        <f t="shared" si="0"/>
        <v>0</v>
      </c>
      <c r="C142" s="2">
        <f t="shared" si="1"/>
        <v>0</v>
      </c>
      <c r="D142" s="58">
        <f t="shared" si="2"/>
        <v>0</v>
      </c>
      <c r="E142" s="6"/>
      <c r="F142" s="57">
        <f t="shared" si="3"/>
        <v>0</v>
      </c>
      <c r="G142" s="2">
        <f t="shared" si="4"/>
        <v>0</v>
      </c>
      <c r="H142" s="58">
        <f t="shared" si="5"/>
        <v>0</v>
      </c>
      <c r="I142" s="6"/>
      <c r="J142" s="57">
        <f t="shared" si="6"/>
        <v>0</v>
      </c>
      <c r="K142" s="2">
        <f t="shared" si="7"/>
        <v>0</v>
      </c>
      <c r="L142" s="58">
        <f t="shared" si="8"/>
        <v>0</v>
      </c>
      <c r="M142" s="6"/>
      <c r="N142" s="57">
        <f t="shared" si="9"/>
        <v>0</v>
      </c>
      <c r="O142" s="2">
        <f t="shared" si="10"/>
        <v>0</v>
      </c>
      <c r="P142" s="58">
        <f t="shared" si="11"/>
        <v>0</v>
      </c>
      <c r="Q142" s="6"/>
      <c r="R142" s="57">
        <f t="shared" si="12"/>
        <v>0</v>
      </c>
      <c r="S142" s="2">
        <f t="shared" si="13"/>
        <v>0</v>
      </c>
      <c r="T142" s="58">
        <f t="shared" si="14"/>
        <v>0</v>
      </c>
      <c r="U142" s="58"/>
      <c r="V142" s="57">
        <f t="shared" si="15"/>
        <v>0</v>
      </c>
      <c r="W142" s="2">
        <f t="shared" si="16"/>
        <v>0</v>
      </c>
      <c r="X142" s="58">
        <f t="shared" si="17"/>
        <v>0</v>
      </c>
      <c r="Y142" s="58"/>
      <c r="Z142" s="57" t="e">
        <f t="shared" si="18"/>
        <v>#NUM!</v>
      </c>
      <c r="AA142" s="2" t="e">
        <f t="shared" si="19"/>
        <v>#NUM!</v>
      </c>
      <c r="AB142" s="58" t="e">
        <f t="shared" si="20"/>
        <v>#NUM!</v>
      </c>
      <c r="AC142" s="58"/>
      <c r="AD142" s="57" t="e">
        <f t="shared" si="21"/>
        <v>#NUM!</v>
      </c>
      <c r="AE142" s="2" t="e">
        <f t="shared" si="22"/>
        <v>#NUM!</v>
      </c>
      <c r="AF142" s="58" t="e">
        <f t="shared" si="23"/>
        <v>#NUM!</v>
      </c>
      <c r="AG142" s="10"/>
      <c r="AH142" s="10"/>
      <c r="AI142" s="6"/>
      <c r="AJ142" s="6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</row>
    <row r="143" spans="1:49" ht="15.75" customHeight="1">
      <c r="A143" s="10"/>
      <c r="B143" s="57">
        <f t="shared" si="0"/>
        <v>0</v>
      </c>
      <c r="C143" s="2">
        <f t="shared" si="1"/>
        <v>0</v>
      </c>
      <c r="D143" s="58">
        <f t="shared" si="2"/>
        <v>0</v>
      </c>
      <c r="E143" s="6"/>
      <c r="F143" s="57">
        <f t="shared" si="3"/>
        <v>0</v>
      </c>
      <c r="G143" s="2">
        <f t="shared" si="4"/>
        <v>0</v>
      </c>
      <c r="H143" s="58">
        <f t="shared" si="5"/>
        <v>0</v>
      </c>
      <c r="I143" s="6"/>
      <c r="J143" s="57">
        <f t="shared" si="6"/>
        <v>0</v>
      </c>
      <c r="K143" s="2">
        <f t="shared" si="7"/>
        <v>0</v>
      </c>
      <c r="L143" s="58">
        <f t="shared" si="8"/>
        <v>0</v>
      </c>
      <c r="M143" s="6"/>
      <c r="N143" s="57">
        <f t="shared" si="9"/>
        <v>0</v>
      </c>
      <c r="O143" s="2">
        <f t="shared" si="10"/>
        <v>0</v>
      </c>
      <c r="P143" s="58">
        <f t="shared" si="11"/>
        <v>0</v>
      </c>
      <c r="Q143" s="6"/>
      <c r="R143" s="57">
        <f t="shared" si="12"/>
        <v>0</v>
      </c>
      <c r="S143" s="2">
        <f t="shared" si="13"/>
        <v>0</v>
      </c>
      <c r="T143" s="58">
        <f t="shared" si="14"/>
        <v>0</v>
      </c>
      <c r="U143" s="58"/>
      <c r="V143" s="57">
        <f t="shared" si="15"/>
        <v>0</v>
      </c>
      <c r="W143" s="2">
        <f t="shared" si="16"/>
        <v>0</v>
      </c>
      <c r="X143" s="58">
        <f t="shared" si="17"/>
        <v>0</v>
      </c>
      <c r="Y143" s="58"/>
      <c r="Z143" s="57" t="e">
        <f t="shared" si="18"/>
        <v>#NUM!</v>
      </c>
      <c r="AA143" s="2" t="e">
        <f t="shared" si="19"/>
        <v>#NUM!</v>
      </c>
      <c r="AB143" s="58" t="e">
        <f t="shared" si="20"/>
        <v>#NUM!</v>
      </c>
      <c r="AC143" s="58"/>
      <c r="AD143" s="57" t="e">
        <f t="shared" si="21"/>
        <v>#NUM!</v>
      </c>
      <c r="AE143" s="2" t="e">
        <f t="shared" si="22"/>
        <v>#NUM!</v>
      </c>
      <c r="AF143" s="58" t="e">
        <f t="shared" si="23"/>
        <v>#NUM!</v>
      </c>
      <c r="AG143" s="10"/>
      <c r="AH143" s="10"/>
      <c r="AI143" s="6"/>
      <c r="AJ143" s="6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</row>
    <row r="144" spans="1:49" ht="15.75" customHeight="1">
      <c r="A144" s="10"/>
      <c r="B144" s="57">
        <f t="shared" si="0"/>
        <v>0</v>
      </c>
      <c r="C144" s="2">
        <f t="shared" si="1"/>
        <v>0</v>
      </c>
      <c r="D144" s="58">
        <f t="shared" si="2"/>
        <v>0</v>
      </c>
      <c r="E144" s="6"/>
      <c r="F144" s="57">
        <f t="shared" si="3"/>
        <v>0</v>
      </c>
      <c r="G144" s="2">
        <f t="shared" si="4"/>
        <v>0</v>
      </c>
      <c r="H144" s="58">
        <f t="shared" si="5"/>
        <v>0</v>
      </c>
      <c r="I144" s="6"/>
      <c r="J144" s="57">
        <f t="shared" si="6"/>
        <v>0</v>
      </c>
      <c r="K144" s="2">
        <f t="shared" si="7"/>
        <v>0</v>
      </c>
      <c r="L144" s="58">
        <f t="shared" si="8"/>
        <v>0</v>
      </c>
      <c r="M144" s="6"/>
      <c r="N144" s="57">
        <f t="shared" si="9"/>
        <v>0</v>
      </c>
      <c r="O144" s="2">
        <f t="shared" si="10"/>
        <v>0</v>
      </c>
      <c r="P144" s="58">
        <f t="shared" si="11"/>
        <v>0</v>
      </c>
      <c r="Q144" s="6"/>
      <c r="R144" s="57">
        <f t="shared" si="12"/>
        <v>0</v>
      </c>
      <c r="S144" s="2">
        <f t="shared" si="13"/>
        <v>0</v>
      </c>
      <c r="T144" s="58">
        <f t="shared" si="14"/>
        <v>0</v>
      </c>
      <c r="U144" s="58"/>
      <c r="V144" s="57">
        <f t="shared" si="15"/>
        <v>0</v>
      </c>
      <c r="W144" s="2">
        <f t="shared" si="16"/>
        <v>0</v>
      </c>
      <c r="X144" s="58">
        <f t="shared" si="17"/>
        <v>0</v>
      </c>
      <c r="Y144" s="58"/>
      <c r="Z144" s="57" t="e">
        <f t="shared" si="18"/>
        <v>#NUM!</v>
      </c>
      <c r="AA144" s="2" t="e">
        <f t="shared" si="19"/>
        <v>#NUM!</v>
      </c>
      <c r="AB144" s="58" t="e">
        <f t="shared" si="20"/>
        <v>#NUM!</v>
      </c>
      <c r="AC144" s="58"/>
      <c r="AD144" s="57" t="e">
        <f t="shared" si="21"/>
        <v>#NUM!</v>
      </c>
      <c r="AE144" s="2" t="e">
        <f t="shared" si="22"/>
        <v>#NUM!</v>
      </c>
      <c r="AF144" s="58" t="e">
        <f t="shared" si="23"/>
        <v>#NUM!</v>
      </c>
      <c r="AG144" s="10"/>
      <c r="AH144" s="10"/>
      <c r="AI144" s="6"/>
      <c r="AJ144" s="6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</row>
    <row r="145" spans="1:49" ht="15.75" customHeight="1">
      <c r="A145" s="10"/>
      <c r="B145" s="57">
        <f t="shared" si="0"/>
        <v>0</v>
      </c>
      <c r="C145" s="2">
        <f t="shared" si="1"/>
        <v>0</v>
      </c>
      <c r="D145" s="58">
        <f t="shared" si="2"/>
        <v>0</v>
      </c>
      <c r="E145" s="6"/>
      <c r="F145" s="57">
        <f t="shared" si="3"/>
        <v>0</v>
      </c>
      <c r="G145" s="2">
        <f t="shared" si="4"/>
        <v>0</v>
      </c>
      <c r="H145" s="58">
        <f t="shared" si="5"/>
        <v>0</v>
      </c>
      <c r="I145" s="6"/>
      <c r="J145" s="57">
        <f t="shared" si="6"/>
        <v>0</v>
      </c>
      <c r="K145" s="2">
        <f t="shared" si="7"/>
        <v>0</v>
      </c>
      <c r="L145" s="58">
        <f t="shared" si="8"/>
        <v>0</v>
      </c>
      <c r="M145" s="6"/>
      <c r="N145" s="57">
        <f t="shared" si="9"/>
        <v>0</v>
      </c>
      <c r="O145" s="2">
        <f t="shared" si="10"/>
        <v>0</v>
      </c>
      <c r="P145" s="58">
        <f t="shared" si="11"/>
        <v>0</v>
      </c>
      <c r="Q145" s="6"/>
      <c r="R145" s="57">
        <f t="shared" si="12"/>
        <v>0</v>
      </c>
      <c r="S145" s="2">
        <f t="shared" si="13"/>
        <v>0</v>
      </c>
      <c r="T145" s="58">
        <f t="shared" si="14"/>
        <v>0</v>
      </c>
      <c r="U145" s="58"/>
      <c r="V145" s="57">
        <f t="shared" si="15"/>
        <v>0</v>
      </c>
      <c r="W145" s="2">
        <f t="shared" si="16"/>
        <v>0</v>
      </c>
      <c r="X145" s="58">
        <f t="shared" si="17"/>
        <v>0</v>
      </c>
      <c r="Y145" s="58"/>
      <c r="Z145" s="57" t="e">
        <f t="shared" si="18"/>
        <v>#NUM!</v>
      </c>
      <c r="AA145" s="2" t="e">
        <f t="shared" si="19"/>
        <v>#NUM!</v>
      </c>
      <c r="AB145" s="58" t="e">
        <f t="shared" si="20"/>
        <v>#NUM!</v>
      </c>
      <c r="AC145" s="58"/>
      <c r="AD145" s="57" t="e">
        <f t="shared" si="21"/>
        <v>#NUM!</v>
      </c>
      <c r="AE145" s="2" t="e">
        <f t="shared" si="22"/>
        <v>#NUM!</v>
      </c>
      <c r="AF145" s="58" t="e">
        <f t="shared" si="23"/>
        <v>#NUM!</v>
      </c>
      <c r="AG145" s="10"/>
      <c r="AH145" s="10"/>
      <c r="AI145" s="6"/>
      <c r="AJ145" s="6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</row>
    <row r="146" spans="1:49" ht="15.75" customHeight="1">
      <c r="A146" s="10"/>
      <c r="B146" s="57">
        <f t="shared" si="0"/>
        <v>0</v>
      </c>
      <c r="C146" s="2">
        <f t="shared" si="1"/>
        <v>0</v>
      </c>
      <c r="D146" s="58">
        <f t="shared" si="2"/>
        <v>0</v>
      </c>
      <c r="E146" s="6"/>
      <c r="F146" s="57">
        <f t="shared" si="3"/>
        <v>0</v>
      </c>
      <c r="G146" s="2">
        <f t="shared" si="4"/>
        <v>0</v>
      </c>
      <c r="H146" s="58">
        <f t="shared" si="5"/>
        <v>0</v>
      </c>
      <c r="I146" s="6"/>
      <c r="J146" s="57">
        <f t="shared" si="6"/>
        <v>0</v>
      </c>
      <c r="K146" s="2">
        <f t="shared" si="7"/>
        <v>0</v>
      </c>
      <c r="L146" s="58">
        <f t="shared" si="8"/>
        <v>0</v>
      </c>
      <c r="M146" s="6"/>
      <c r="N146" s="57">
        <f t="shared" si="9"/>
        <v>0</v>
      </c>
      <c r="O146" s="2">
        <f t="shared" si="10"/>
        <v>0</v>
      </c>
      <c r="P146" s="58">
        <f t="shared" si="11"/>
        <v>0</v>
      </c>
      <c r="Q146" s="6"/>
      <c r="R146" s="57">
        <f t="shared" si="12"/>
        <v>0</v>
      </c>
      <c r="S146" s="2">
        <f t="shared" si="13"/>
        <v>0</v>
      </c>
      <c r="T146" s="58">
        <f t="shared" si="14"/>
        <v>0</v>
      </c>
      <c r="U146" s="58"/>
      <c r="V146" s="57">
        <f t="shared" si="15"/>
        <v>0</v>
      </c>
      <c r="W146" s="2">
        <f t="shared" si="16"/>
        <v>0</v>
      </c>
      <c r="X146" s="58">
        <f t="shared" si="17"/>
        <v>0</v>
      </c>
      <c r="Y146" s="58"/>
      <c r="Z146" s="57" t="e">
        <f t="shared" si="18"/>
        <v>#NUM!</v>
      </c>
      <c r="AA146" s="2" t="e">
        <f t="shared" si="19"/>
        <v>#NUM!</v>
      </c>
      <c r="AB146" s="58" t="e">
        <f t="shared" si="20"/>
        <v>#NUM!</v>
      </c>
      <c r="AC146" s="58"/>
      <c r="AD146" s="57" t="e">
        <f t="shared" si="21"/>
        <v>#NUM!</v>
      </c>
      <c r="AE146" s="2" t="e">
        <f t="shared" si="22"/>
        <v>#NUM!</v>
      </c>
      <c r="AF146" s="58" t="e">
        <f t="shared" si="23"/>
        <v>#NUM!</v>
      </c>
      <c r="AG146" s="10"/>
      <c r="AH146" s="10"/>
      <c r="AI146" s="6"/>
      <c r="AJ146" s="6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</row>
    <row r="147" spans="1:49" ht="15.75" customHeight="1">
      <c r="A147" s="10"/>
      <c r="B147" s="57">
        <f t="shared" si="0"/>
        <v>0</v>
      </c>
      <c r="C147" s="2">
        <f t="shared" si="1"/>
        <v>0</v>
      </c>
      <c r="D147" s="58">
        <f t="shared" si="2"/>
        <v>0</v>
      </c>
      <c r="E147" s="6"/>
      <c r="F147" s="57">
        <f t="shared" si="3"/>
        <v>0</v>
      </c>
      <c r="G147" s="2">
        <f t="shared" si="4"/>
        <v>0</v>
      </c>
      <c r="H147" s="58">
        <f t="shared" si="5"/>
        <v>0</v>
      </c>
      <c r="I147" s="6"/>
      <c r="J147" s="57">
        <f t="shared" si="6"/>
        <v>0</v>
      </c>
      <c r="K147" s="2">
        <f t="shared" si="7"/>
        <v>0</v>
      </c>
      <c r="L147" s="58">
        <f t="shared" si="8"/>
        <v>0</v>
      </c>
      <c r="M147" s="6"/>
      <c r="N147" s="57">
        <f t="shared" si="9"/>
        <v>0</v>
      </c>
      <c r="O147" s="2">
        <f t="shared" si="10"/>
        <v>0</v>
      </c>
      <c r="P147" s="58">
        <f t="shared" si="11"/>
        <v>0</v>
      </c>
      <c r="Q147" s="6"/>
      <c r="R147" s="57">
        <f t="shared" si="12"/>
        <v>0</v>
      </c>
      <c r="S147" s="2">
        <f t="shared" si="13"/>
        <v>0</v>
      </c>
      <c r="T147" s="58">
        <f t="shared" si="14"/>
        <v>0</v>
      </c>
      <c r="U147" s="58"/>
      <c r="V147" s="57">
        <f t="shared" si="15"/>
        <v>0</v>
      </c>
      <c r="W147" s="2">
        <f t="shared" si="16"/>
        <v>0</v>
      </c>
      <c r="X147" s="58">
        <f t="shared" si="17"/>
        <v>0</v>
      </c>
      <c r="Y147" s="58"/>
      <c r="Z147" s="57" t="e">
        <f t="shared" si="18"/>
        <v>#NUM!</v>
      </c>
      <c r="AA147" s="2" t="e">
        <f t="shared" si="19"/>
        <v>#NUM!</v>
      </c>
      <c r="AB147" s="58" t="e">
        <f t="shared" si="20"/>
        <v>#NUM!</v>
      </c>
      <c r="AC147" s="58"/>
      <c r="AD147" s="57" t="e">
        <f t="shared" si="21"/>
        <v>#NUM!</v>
      </c>
      <c r="AE147" s="2" t="e">
        <f t="shared" si="22"/>
        <v>#NUM!</v>
      </c>
      <c r="AF147" s="58" t="e">
        <f t="shared" si="23"/>
        <v>#NUM!</v>
      </c>
      <c r="AG147" s="10"/>
      <c r="AH147" s="10"/>
      <c r="AI147" s="6"/>
      <c r="AJ147" s="6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</row>
    <row r="148" spans="1:49" ht="15.75" customHeight="1">
      <c r="A148" s="10"/>
      <c r="B148" s="57">
        <f t="shared" si="0"/>
        <v>0</v>
      </c>
      <c r="C148" s="2">
        <f t="shared" si="1"/>
        <v>0</v>
      </c>
      <c r="D148" s="58">
        <f t="shared" si="2"/>
        <v>0</v>
      </c>
      <c r="E148" s="6"/>
      <c r="F148" s="57">
        <f t="shared" si="3"/>
        <v>0</v>
      </c>
      <c r="G148" s="2">
        <f t="shared" si="4"/>
        <v>0</v>
      </c>
      <c r="H148" s="58">
        <f t="shared" si="5"/>
        <v>0</v>
      </c>
      <c r="I148" s="6"/>
      <c r="J148" s="57">
        <f t="shared" si="6"/>
        <v>0</v>
      </c>
      <c r="K148" s="2">
        <f t="shared" si="7"/>
        <v>0</v>
      </c>
      <c r="L148" s="58">
        <f t="shared" si="8"/>
        <v>0</v>
      </c>
      <c r="M148" s="6"/>
      <c r="N148" s="57">
        <f t="shared" si="9"/>
        <v>0</v>
      </c>
      <c r="O148" s="2">
        <f t="shared" si="10"/>
        <v>0</v>
      </c>
      <c r="P148" s="58">
        <f t="shared" si="11"/>
        <v>0</v>
      </c>
      <c r="Q148" s="6"/>
      <c r="R148" s="57">
        <f t="shared" si="12"/>
        <v>0</v>
      </c>
      <c r="S148" s="2">
        <f t="shared" si="13"/>
        <v>0</v>
      </c>
      <c r="T148" s="58">
        <f t="shared" si="14"/>
        <v>0</v>
      </c>
      <c r="U148" s="58"/>
      <c r="V148" s="57">
        <f t="shared" si="15"/>
        <v>0</v>
      </c>
      <c r="W148" s="2">
        <f t="shared" si="16"/>
        <v>0</v>
      </c>
      <c r="X148" s="58">
        <f t="shared" si="17"/>
        <v>0</v>
      </c>
      <c r="Y148" s="58"/>
      <c r="Z148" s="57" t="e">
        <f t="shared" si="18"/>
        <v>#NUM!</v>
      </c>
      <c r="AA148" s="2" t="e">
        <f t="shared" si="19"/>
        <v>#NUM!</v>
      </c>
      <c r="AB148" s="58" t="e">
        <f t="shared" si="20"/>
        <v>#NUM!</v>
      </c>
      <c r="AC148" s="58"/>
      <c r="AD148" s="57" t="e">
        <f t="shared" si="21"/>
        <v>#NUM!</v>
      </c>
      <c r="AE148" s="2" t="e">
        <f t="shared" si="22"/>
        <v>#NUM!</v>
      </c>
      <c r="AF148" s="58" t="e">
        <f t="shared" si="23"/>
        <v>#NUM!</v>
      </c>
      <c r="AG148" s="10"/>
      <c r="AH148" s="10"/>
      <c r="AI148" s="6"/>
      <c r="AJ148" s="6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</row>
    <row r="149" spans="1:49" ht="15.75" customHeight="1">
      <c r="A149" s="10"/>
      <c r="B149" s="57">
        <f t="shared" si="0"/>
        <v>0</v>
      </c>
      <c r="C149" s="2">
        <f t="shared" si="1"/>
        <v>0</v>
      </c>
      <c r="D149" s="58">
        <f t="shared" si="2"/>
        <v>0</v>
      </c>
      <c r="E149" s="6"/>
      <c r="F149" s="57">
        <f t="shared" si="3"/>
        <v>0</v>
      </c>
      <c r="G149" s="2">
        <f t="shared" si="4"/>
        <v>0</v>
      </c>
      <c r="H149" s="58">
        <f t="shared" si="5"/>
        <v>0</v>
      </c>
      <c r="I149" s="6"/>
      <c r="J149" s="57">
        <f t="shared" si="6"/>
        <v>0</v>
      </c>
      <c r="K149" s="2">
        <f t="shared" si="7"/>
        <v>0</v>
      </c>
      <c r="L149" s="58">
        <f t="shared" si="8"/>
        <v>0</v>
      </c>
      <c r="M149" s="6"/>
      <c r="N149" s="57">
        <f t="shared" si="9"/>
        <v>0</v>
      </c>
      <c r="O149" s="2">
        <f t="shared" si="10"/>
        <v>0</v>
      </c>
      <c r="P149" s="58">
        <f t="shared" si="11"/>
        <v>0</v>
      </c>
      <c r="Q149" s="6"/>
      <c r="R149" s="57">
        <f t="shared" si="12"/>
        <v>0</v>
      </c>
      <c r="S149" s="2">
        <f t="shared" si="13"/>
        <v>0</v>
      </c>
      <c r="T149" s="58">
        <f t="shared" si="14"/>
        <v>0</v>
      </c>
      <c r="U149" s="58"/>
      <c r="V149" s="57">
        <f t="shared" si="15"/>
        <v>0</v>
      </c>
      <c r="W149" s="2">
        <f t="shared" si="16"/>
        <v>0</v>
      </c>
      <c r="X149" s="58">
        <f t="shared" si="17"/>
        <v>0</v>
      </c>
      <c r="Y149" s="58"/>
      <c r="Z149" s="57" t="e">
        <f t="shared" si="18"/>
        <v>#NUM!</v>
      </c>
      <c r="AA149" s="2" t="e">
        <f t="shared" si="19"/>
        <v>#NUM!</v>
      </c>
      <c r="AB149" s="58" t="e">
        <f t="shared" si="20"/>
        <v>#NUM!</v>
      </c>
      <c r="AC149" s="58"/>
      <c r="AD149" s="57" t="e">
        <f t="shared" si="21"/>
        <v>#NUM!</v>
      </c>
      <c r="AE149" s="2" t="e">
        <f t="shared" si="22"/>
        <v>#NUM!</v>
      </c>
      <c r="AF149" s="58" t="e">
        <f t="shared" si="23"/>
        <v>#NUM!</v>
      </c>
      <c r="AG149" s="10"/>
      <c r="AH149" s="10"/>
      <c r="AI149" s="6"/>
      <c r="AJ149" s="6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</row>
    <row r="150" spans="1:49" ht="15.75" customHeight="1">
      <c r="A150" s="10"/>
      <c r="B150" s="57">
        <f t="shared" si="0"/>
        <v>0</v>
      </c>
      <c r="C150" s="2">
        <f t="shared" si="1"/>
        <v>0</v>
      </c>
      <c r="D150" s="58">
        <f t="shared" si="2"/>
        <v>0</v>
      </c>
      <c r="E150" s="6"/>
      <c r="F150" s="57">
        <f t="shared" si="3"/>
        <v>0</v>
      </c>
      <c r="G150" s="2">
        <f t="shared" si="4"/>
        <v>0</v>
      </c>
      <c r="H150" s="58">
        <f t="shared" si="5"/>
        <v>0</v>
      </c>
      <c r="I150" s="6"/>
      <c r="J150" s="57">
        <f t="shared" si="6"/>
        <v>0</v>
      </c>
      <c r="K150" s="2">
        <f t="shared" si="7"/>
        <v>0</v>
      </c>
      <c r="L150" s="58">
        <f t="shared" si="8"/>
        <v>0</v>
      </c>
      <c r="M150" s="6"/>
      <c r="N150" s="57">
        <f t="shared" si="9"/>
        <v>0</v>
      </c>
      <c r="O150" s="2">
        <f t="shared" si="10"/>
        <v>0</v>
      </c>
      <c r="P150" s="58">
        <f t="shared" si="11"/>
        <v>0</v>
      </c>
      <c r="Q150" s="6"/>
      <c r="R150" s="57">
        <f t="shared" si="12"/>
        <v>0</v>
      </c>
      <c r="S150" s="2">
        <f t="shared" si="13"/>
        <v>0</v>
      </c>
      <c r="T150" s="58">
        <f t="shared" si="14"/>
        <v>0</v>
      </c>
      <c r="U150" s="58"/>
      <c r="V150" s="57">
        <f t="shared" si="15"/>
        <v>0</v>
      </c>
      <c r="W150" s="2">
        <f t="shared" si="16"/>
        <v>0</v>
      </c>
      <c r="X150" s="58">
        <f t="shared" si="17"/>
        <v>0</v>
      </c>
      <c r="Y150" s="58"/>
      <c r="Z150" s="57" t="e">
        <f t="shared" si="18"/>
        <v>#NUM!</v>
      </c>
      <c r="AA150" s="2" t="e">
        <f t="shared" si="19"/>
        <v>#NUM!</v>
      </c>
      <c r="AB150" s="58" t="e">
        <f t="shared" si="20"/>
        <v>#NUM!</v>
      </c>
      <c r="AC150" s="58"/>
      <c r="AD150" s="57" t="e">
        <f t="shared" si="21"/>
        <v>#NUM!</v>
      </c>
      <c r="AE150" s="2" t="e">
        <f t="shared" si="22"/>
        <v>#NUM!</v>
      </c>
      <c r="AF150" s="58" t="e">
        <f t="shared" si="23"/>
        <v>#NUM!</v>
      </c>
      <c r="AG150" s="10"/>
      <c r="AH150" s="10"/>
      <c r="AI150" s="6"/>
      <c r="AJ150" s="6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</row>
    <row r="151" spans="1:49" ht="15.75" customHeight="1">
      <c r="A151" s="10"/>
      <c r="B151" s="57">
        <f t="shared" si="0"/>
        <v>0</v>
      </c>
      <c r="C151" s="2">
        <f t="shared" si="1"/>
        <v>0</v>
      </c>
      <c r="D151" s="58">
        <f t="shared" si="2"/>
        <v>0</v>
      </c>
      <c r="E151" s="6"/>
      <c r="F151" s="57">
        <f t="shared" si="3"/>
        <v>0</v>
      </c>
      <c r="G151" s="2">
        <f t="shared" si="4"/>
        <v>0</v>
      </c>
      <c r="H151" s="58">
        <f t="shared" si="5"/>
        <v>0</v>
      </c>
      <c r="I151" s="6"/>
      <c r="J151" s="57">
        <f t="shared" si="6"/>
        <v>0</v>
      </c>
      <c r="K151" s="2">
        <f t="shared" si="7"/>
        <v>0</v>
      </c>
      <c r="L151" s="58">
        <f t="shared" si="8"/>
        <v>0</v>
      </c>
      <c r="M151" s="6"/>
      <c r="N151" s="57">
        <f t="shared" si="9"/>
        <v>0</v>
      </c>
      <c r="O151" s="2">
        <f t="shared" si="10"/>
        <v>0</v>
      </c>
      <c r="P151" s="58">
        <f t="shared" si="11"/>
        <v>0</v>
      </c>
      <c r="Q151" s="6"/>
      <c r="R151" s="57">
        <f t="shared" si="12"/>
        <v>0</v>
      </c>
      <c r="S151" s="2">
        <f t="shared" si="13"/>
        <v>0</v>
      </c>
      <c r="T151" s="58">
        <f t="shared" si="14"/>
        <v>0</v>
      </c>
      <c r="U151" s="58"/>
      <c r="V151" s="57">
        <f t="shared" si="15"/>
        <v>0</v>
      </c>
      <c r="W151" s="2">
        <f t="shared" si="16"/>
        <v>0</v>
      </c>
      <c r="X151" s="58">
        <f t="shared" si="17"/>
        <v>0</v>
      </c>
      <c r="Y151" s="58"/>
      <c r="Z151" s="57" t="e">
        <f t="shared" si="18"/>
        <v>#NUM!</v>
      </c>
      <c r="AA151" s="2" t="e">
        <f t="shared" si="19"/>
        <v>#NUM!</v>
      </c>
      <c r="AB151" s="58" t="e">
        <f t="shared" si="20"/>
        <v>#NUM!</v>
      </c>
      <c r="AC151" s="58"/>
      <c r="AD151" s="57" t="e">
        <f t="shared" si="21"/>
        <v>#NUM!</v>
      </c>
      <c r="AE151" s="2" t="e">
        <f t="shared" si="22"/>
        <v>#NUM!</v>
      </c>
      <c r="AF151" s="58" t="e">
        <f t="shared" si="23"/>
        <v>#NUM!</v>
      </c>
      <c r="AG151" s="10"/>
      <c r="AH151" s="10"/>
      <c r="AI151" s="6"/>
      <c r="AJ151" s="6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</row>
    <row r="152" spans="1:49" ht="15.75" customHeight="1">
      <c r="A152" s="10"/>
      <c r="B152" s="57">
        <f t="shared" si="0"/>
        <v>0</v>
      </c>
      <c r="C152" s="2">
        <f t="shared" si="1"/>
        <v>0</v>
      </c>
      <c r="D152" s="58">
        <f t="shared" si="2"/>
        <v>0</v>
      </c>
      <c r="E152" s="6"/>
      <c r="F152" s="57">
        <f t="shared" si="3"/>
        <v>0</v>
      </c>
      <c r="G152" s="2">
        <f t="shared" si="4"/>
        <v>0</v>
      </c>
      <c r="H152" s="58">
        <f t="shared" si="5"/>
        <v>0</v>
      </c>
      <c r="I152" s="6"/>
      <c r="J152" s="57">
        <f t="shared" si="6"/>
        <v>0</v>
      </c>
      <c r="K152" s="2">
        <f t="shared" si="7"/>
        <v>0</v>
      </c>
      <c r="L152" s="58">
        <f t="shared" si="8"/>
        <v>0</v>
      </c>
      <c r="M152" s="6"/>
      <c r="N152" s="57">
        <f t="shared" si="9"/>
        <v>0</v>
      </c>
      <c r="O152" s="2">
        <f t="shared" si="10"/>
        <v>0</v>
      </c>
      <c r="P152" s="58">
        <f t="shared" si="11"/>
        <v>0</v>
      </c>
      <c r="Q152" s="6"/>
      <c r="R152" s="57">
        <f t="shared" si="12"/>
        <v>0</v>
      </c>
      <c r="S152" s="2">
        <f t="shared" si="13"/>
        <v>0</v>
      </c>
      <c r="T152" s="58">
        <f t="shared" si="14"/>
        <v>0</v>
      </c>
      <c r="U152" s="58"/>
      <c r="V152" s="57">
        <f t="shared" si="15"/>
        <v>0</v>
      </c>
      <c r="W152" s="2">
        <f t="shared" si="16"/>
        <v>0</v>
      </c>
      <c r="X152" s="58">
        <f t="shared" si="17"/>
        <v>0</v>
      </c>
      <c r="Y152" s="58"/>
      <c r="Z152" s="57" t="e">
        <f t="shared" si="18"/>
        <v>#NUM!</v>
      </c>
      <c r="AA152" s="2" t="e">
        <f t="shared" si="19"/>
        <v>#NUM!</v>
      </c>
      <c r="AB152" s="58" t="e">
        <f t="shared" si="20"/>
        <v>#NUM!</v>
      </c>
      <c r="AC152" s="58"/>
      <c r="AD152" s="57" t="e">
        <f t="shared" si="21"/>
        <v>#NUM!</v>
      </c>
      <c r="AE152" s="2" t="e">
        <f t="shared" si="22"/>
        <v>#NUM!</v>
      </c>
      <c r="AF152" s="58" t="e">
        <f t="shared" si="23"/>
        <v>#NUM!</v>
      </c>
      <c r="AG152" s="10"/>
      <c r="AH152" s="10"/>
      <c r="AI152" s="6"/>
      <c r="AJ152" s="6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</row>
    <row r="153" spans="1:49" ht="15.75" customHeight="1">
      <c r="A153" s="10"/>
      <c r="B153" s="57">
        <f t="shared" si="0"/>
        <v>0</v>
      </c>
      <c r="C153" s="2">
        <f t="shared" si="1"/>
        <v>0</v>
      </c>
      <c r="D153" s="58">
        <f t="shared" si="2"/>
        <v>0</v>
      </c>
      <c r="E153" s="6"/>
      <c r="F153" s="57">
        <f t="shared" si="3"/>
        <v>0</v>
      </c>
      <c r="G153" s="2">
        <f t="shared" si="4"/>
        <v>0</v>
      </c>
      <c r="H153" s="58">
        <f t="shared" si="5"/>
        <v>0</v>
      </c>
      <c r="I153" s="6"/>
      <c r="J153" s="57">
        <f t="shared" si="6"/>
        <v>0</v>
      </c>
      <c r="K153" s="2">
        <f t="shared" si="7"/>
        <v>0</v>
      </c>
      <c r="L153" s="58">
        <f t="shared" si="8"/>
        <v>0</v>
      </c>
      <c r="M153" s="6"/>
      <c r="N153" s="57">
        <f t="shared" si="9"/>
        <v>0</v>
      </c>
      <c r="O153" s="2">
        <f t="shared" si="10"/>
        <v>0</v>
      </c>
      <c r="P153" s="58">
        <f t="shared" si="11"/>
        <v>0</v>
      </c>
      <c r="Q153" s="6"/>
      <c r="R153" s="57">
        <f t="shared" si="12"/>
        <v>0</v>
      </c>
      <c r="S153" s="2">
        <f t="shared" si="13"/>
        <v>0</v>
      </c>
      <c r="T153" s="58">
        <f t="shared" si="14"/>
        <v>0</v>
      </c>
      <c r="U153" s="58"/>
      <c r="V153" s="57">
        <f t="shared" si="15"/>
        <v>0</v>
      </c>
      <c r="W153" s="2">
        <f t="shared" si="16"/>
        <v>0</v>
      </c>
      <c r="X153" s="58">
        <f t="shared" si="17"/>
        <v>0</v>
      </c>
      <c r="Y153" s="58"/>
      <c r="Z153" s="57" t="e">
        <f t="shared" si="18"/>
        <v>#NUM!</v>
      </c>
      <c r="AA153" s="2" t="e">
        <f t="shared" si="19"/>
        <v>#NUM!</v>
      </c>
      <c r="AB153" s="58" t="e">
        <f t="shared" si="20"/>
        <v>#NUM!</v>
      </c>
      <c r="AC153" s="58"/>
      <c r="AD153" s="57" t="e">
        <f t="shared" si="21"/>
        <v>#NUM!</v>
      </c>
      <c r="AE153" s="2" t="e">
        <f t="shared" si="22"/>
        <v>#NUM!</v>
      </c>
      <c r="AF153" s="58" t="e">
        <f t="shared" si="23"/>
        <v>#NUM!</v>
      </c>
      <c r="AG153" s="10"/>
      <c r="AH153" s="10"/>
      <c r="AI153" s="6"/>
      <c r="AJ153" s="6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</row>
    <row r="154" spans="1:49" ht="15.75" customHeight="1">
      <c r="A154" s="10"/>
      <c r="B154" s="57">
        <f t="shared" si="0"/>
        <v>0</v>
      </c>
      <c r="C154" s="2">
        <f t="shared" si="1"/>
        <v>0</v>
      </c>
      <c r="D154" s="58">
        <f t="shared" si="2"/>
        <v>0</v>
      </c>
      <c r="E154" s="6"/>
      <c r="F154" s="57">
        <f t="shared" si="3"/>
        <v>0</v>
      </c>
      <c r="G154" s="2">
        <f t="shared" si="4"/>
        <v>0</v>
      </c>
      <c r="H154" s="58">
        <f t="shared" si="5"/>
        <v>0</v>
      </c>
      <c r="I154" s="6"/>
      <c r="J154" s="57">
        <f t="shared" si="6"/>
        <v>0</v>
      </c>
      <c r="K154" s="2">
        <f t="shared" si="7"/>
        <v>0</v>
      </c>
      <c r="L154" s="58">
        <f t="shared" si="8"/>
        <v>0</v>
      </c>
      <c r="M154" s="6"/>
      <c r="N154" s="57">
        <f t="shared" si="9"/>
        <v>0</v>
      </c>
      <c r="O154" s="2">
        <f t="shared" si="10"/>
        <v>0</v>
      </c>
      <c r="P154" s="58">
        <f t="shared" si="11"/>
        <v>0</v>
      </c>
      <c r="Q154" s="6"/>
      <c r="R154" s="57">
        <f t="shared" si="12"/>
        <v>0</v>
      </c>
      <c r="S154" s="2">
        <f t="shared" si="13"/>
        <v>0</v>
      </c>
      <c r="T154" s="58">
        <f t="shared" si="14"/>
        <v>0</v>
      </c>
      <c r="U154" s="58"/>
      <c r="V154" s="57">
        <f t="shared" si="15"/>
        <v>0</v>
      </c>
      <c r="W154" s="2">
        <f t="shared" si="16"/>
        <v>0</v>
      </c>
      <c r="X154" s="58">
        <f t="shared" si="17"/>
        <v>0</v>
      </c>
      <c r="Y154" s="58"/>
      <c r="Z154" s="57" t="e">
        <f t="shared" si="18"/>
        <v>#NUM!</v>
      </c>
      <c r="AA154" s="2" t="e">
        <f t="shared" si="19"/>
        <v>#NUM!</v>
      </c>
      <c r="AB154" s="58" t="e">
        <f t="shared" si="20"/>
        <v>#NUM!</v>
      </c>
      <c r="AC154" s="58"/>
      <c r="AD154" s="57" t="e">
        <f t="shared" si="21"/>
        <v>#NUM!</v>
      </c>
      <c r="AE154" s="2" t="e">
        <f t="shared" si="22"/>
        <v>#NUM!</v>
      </c>
      <c r="AF154" s="58" t="e">
        <f t="shared" si="23"/>
        <v>#NUM!</v>
      </c>
      <c r="AG154" s="10"/>
      <c r="AH154" s="10"/>
      <c r="AI154" s="6"/>
      <c r="AJ154" s="6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</row>
    <row r="155" spans="1:49" ht="15.75" customHeight="1">
      <c r="A155" s="10"/>
      <c r="B155" s="57">
        <f t="shared" si="0"/>
        <v>0</v>
      </c>
      <c r="C155" s="2">
        <f t="shared" si="1"/>
        <v>0</v>
      </c>
      <c r="D155" s="58">
        <f t="shared" si="2"/>
        <v>0</v>
      </c>
      <c r="E155" s="6"/>
      <c r="F155" s="57">
        <f t="shared" si="3"/>
        <v>0</v>
      </c>
      <c r="G155" s="2">
        <f t="shared" si="4"/>
        <v>0</v>
      </c>
      <c r="H155" s="58">
        <f t="shared" si="5"/>
        <v>0</v>
      </c>
      <c r="I155" s="6"/>
      <c r="J155" s="57">
        <f t="shared" si="6"/>
        <v>0</v>
      </c>
      <c r="K155" s="2">
        <f t="shared" si="7"/>
        <v>0</v>
      </c>
      <c r="L155" s="58">
        <f t="shared" si="8"/>
        <v>0</v>
      </c>
      <c r="M155" s="6"/>
      <c r="N155" s="57">
        <f t="shared" si="9"/>
        <v>0</v>
      </c>
      <c r="O155" s="2">
        <f t="shared" si="10"/>
        <v>0</v>
      </c>
      <c r="P155" s="58">
        <f t="shared" si="11"/>
        <v>0</v>
      </c>
      <c r="Q155" s="6"/>
      <c r="R155" s="57">
        <f t="shared" si="12"/>
        <v>0</v>
      </c>
      <c r="S155" s="2">
        <f t="shared" si="13"/>
        <v>0</v>
      </c>
      <c r="T155" s="58">
        <f t="shared" si="14"/>
        <v>0</v>
      </c>
      <c r="U155" s="58"/>
      <c r="V155" s="57">
        <f t="shared" si="15"/>
        <v>0</v>
      </c>
      <c r="W155" s="2">
        <f t="shared" si="16"/>
        <v>0</v>
      </c>
      <c r="X155" s="58">
        <f t="shared" si="17"/>
        <v>0</v>
      </c>
      <c r="Y155" s="58"/>
      <c r="Z155" s="57" t="e">
        <f t="shared" si="18"/>
        <v>#NUM!</v>
      </c>
      <c r="AA155" s="2" t="e">
        <f t="shared" si="19"/>
        <v>#NUM!</v>
      </c>
      <c r="AB155" s="58" t="e">
        <f t="shared" si="20"/>
        <v>#NUM!</v>
      </c>
      <c r="AC155" s="58"/>
      <c r="AD155" s="57" t="e">
        <f t="shared" si="21"/>
        <v>#NUM!</v>
      </c>
      <c r="AE155" s="2" t="e">
        <f t="shared" si="22"/>
        <v>#NUM!</v>
      </c>
      <c r="AF155" s="58" t="e">
        <f t="shared" si="23"/>
        <v>#NUM!</v>
      </c>
      <c r="AG155" s="10"/>
      <c r="AH155" s="10"/>
      <c r="AI155" s="6"/>
      <c r="AJ155" s="6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</row>
    <row r="156" spans="1:49" ht="15.75" customHeight="1">
      <c r="A156" s="10"/>
      <c r="B156" s="57">
        <f t="shared" si="0"/>
        <v>0</v>
      </c>
      <c r="C156" s="2">
        <f t="shared" si="1"/>
        <v>0</v>
      </c>
      <c r="D156" s="58">
        <f t="shared" si="2"/>
        <v>0</v>
      </c>
      <c r="E156" s="6"/>
      <c r="F156" s="57">
        <f t="shared" si="3"/>
        <v>0</v>
      </c>
      <c r="G156" s="2">
        <f t="shared" si="4"/>
        <v>0</v>
      </c>
      <c r="H156" s="58">
        <f t="shared" si="5"/>
        <v>0</v>
      </c>
      <c r="I156" s="6"/>
      <c r="J156" s="57">
        <f t="shared" si="6"/>
        <v>0</v>
      </c>
      <c r="K156" s="2">
        <f t="shared" si="7"/>
        <v>0</v>
      </c>
      <c r="L156" s="58">
        <f t="shared" si="8"/>
        <v>0</v>
      </c>
      <c r="M156" s="6"/>
      <c r="N156" s="57">
        <f t="shared" si="9"/>
        <v>0</v>
      </c>
      <c r="O156" s="2">
        <f t="shared" si="10"/>
        <v>0</v>
      </c>
      <c r="P156" s="58">
        <f t="shared" si="11"/>
        <v>0</v>
      </c>
      <c r="Q156" s="6"/>
      <c r="R156" s="57">
        <f t="shared" si="12"/>
        <v>0</v>
      </c>
      <c r="S156" s="2">
        <f t="shared" si="13"/>
        <v>0</v>
      </c>
      <c r="T156" s="58">
        <f t="shared" si="14"/>
        <v>0</v>
      </c>
      <c r="U156" s="58"/>
      <c r="V156" s="57">
        <f t="shared" si="15"/>
        <v>0</v>
      </c>
      <c r="W156" s="2">
        <f t="shared" si="16"/>
        <v>0</v>
      </c>
      <c r="X156" s="58">
        <f t="shared" si="17"/>
        <v>0</v>
      </c>
      <c r="Y156" s="58"/>
      <c r="Z156" s="57" t="e">
        <f t="shared" si="18"/>
        <v>#NUM!</v>
      </c>
      <c r="AA156" s="2" t="e">
        <f t="shared" si="19"/>
        <v>#NUM!</v>
      </c>
      <c r="AB156" s="58" t="e">
        <f t="shared" si="20"/>
        <v>#NUM!</v>
      </c>
      <c r="AC156" s="58"/>
      <c r="AD156" s="57" t="e">
        <f t="shared" si="21"/>
        <v>#NUM!</v>
      </c>
      <c r="AE156" s="2" t="e">
        <f t="shared" si="22"/>
        <v>#NUM!</v>
      </c>
      <c r="AF156" s="58" t="e">
        <f t="shared" si="23"/>
        <v>#NUM!</v>
      </c>
      <c r="AG156" s="10"/>
      <c r="AH156" s="10"/>
      <c r="AI156" s="6"/>
      <c r="AJ156" s="6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</row>
    <row r="157" spans="1:49" ht="15.75" customHeight="1">
      <c r="A157" s="10"/>
      <c r="B157" s="57">
        <f t="shared" si="0"/>
        <v>0</v>
      </c>
      <c r="C157" s="2">
        <f t="shared" si="1"/>
        <v>0</v>
      </c>
      <c r="D157" s="58">
        <f t="shared" si="2"/>
        <v>0</v>
      </c>
      <c r="E157" s="6"/>
      <c r="F157" s="57">
        <f t="shared" si="3"/>
        <v>0</v>
      </c>
      <c r="G157" s="2">
        <f t="shared" si="4"/>
        <v>0</v>
      </c>
      <c r="H157" s="58">
        <f t="shared" si="5"/>
        <v>0</v>
      </c>
      <c r="I157" s="6"/>
      <c r="J157" s="57">
        <f t="shared" si="6"/>
        <v>0</v>
      </c>
      <c r="K157" s="2">
        <f t="shared" si="7"/>
        <v>0</v>
      </c>
      <c r="L157" s="58">
        <f t="shared" si="8"/>
        <v>0</v>
      </c>
      <c r="M157" s="6"/>
      <c r="N157" s="57">
        <f t="shared" si="9"/>
        <v>0</v>
      </c>
      <c r="O157" s="2">
        <f t="shared" si="10"/>
        <v>0</v>
      </c>
      <c r="P157" s="58">
        <f t="shared" si="11"/>
        <v>0</v>
      </c>
      <c r="Q157" s="6"/>
      <c r="R157" s="57">
        <f t="shared" si="12"/>
        <v>0</v>
      </c>
      <c r="S157" s="2">
        <f t="shared" si="13"/>
        <v>0</v>
      </c>
      <c r="T157" s="58">
        <f t="shared" si="14"/>
        <v>0</v>
      </c>
      <c r="U157" s="58"/>
      <c r="V157" s="57">
        <f t="shared" si="15"/>
        <v>0</v>
      </c>
      <c r="W157" s="2">
        <f t="shared" si="16"/>
        <v>0</v>
      </c>
      <c r="X157" s="58">
        <f t="shared" si="17"/>
        <v>0</v>
      </c>
      <c r="Y157" s="58"/>
      <c r="Z157" s="57" t="e">
        <f t="shared" si="18"/>
        <v>#NUM!</v>
      </c>
      <c r="AA157" s="2" t="e">
        <f t="shared" si="19"/>
        <v>#NUM!</v>
      </c>
      <c r="AB157" s="58" t="e">
        <f t="shared" si="20"/>
        <v>#NUM!</v>
      </c>
      <c r="AC157" s="58"/>
      <c r="AD157" s="57" t="e">
        <f t="shared" si="21"/>
        <v>#NUM!</v>
      </c>
      <c r="AE157" s="2" t="e">
        <f t="shared" si="22"/>
        <v>#NUM!</v>
      </c>
      <c r="AF157" s="58" t="e">
        <f t="shared" si="23"/>
        <v>#NUM!</v>
      </c>
      <c r="AG157" s="10"/>
      <c r="AH157" s="10"/>
      <c r="AI157" s="6"/>
      <c r="AJ157" s="6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</row>
    <row r="158" spans="1:49" ht="15.75" customHeight="1">
      <c r="A158" s="10"/>
      <c r="B158" s="57">
        <f t="shared" si="0"/>
        <v>0</v>
      </c>
      <c r="C158" s="2">
        <f t="shared" si="1"/>
        <v>0</v>
      </c>
      <c r="D158" s="58">
        <f t="shared" si="2"/>
        <v>0</v>
      </c>
      <c r="E158" s="6"/>
      <c r="F158" s="57">
        <f t="shared" si="3"/>
        <v>0</v>
      </c>
      <c r="G158" s="2">
        <f t="shared" si="4"/>
        <v>0</v>
      </c>
      <c r="H158" s="58">
        <f t="shared" si="5"/>
        <v>0</v>
      </c>
      <c r="I158" s="6"/>
      <c r="J158" s="57">
        <f t="shared" si="6"/>
        <v>0</v>
      </c>
      <c r="K158" s="2">
        <f t="shared" si="7"/>
        <v>0</v>
      </c>
      <c r="L158" s="58">
        <f t="shared" si="8"/>
        <v>0</v>
      </c>
      <c r="M158" s="6"/>
      <c r="N158" s="57">
        <f t="shared" si="9"/>
        <v>0</v>
      </c>
      <c r="O158" s="2">
        <f t="shared" si="10"/>
        <v>0</v>
      </c>
      <c r="P158" s="58">
        <f t="shared" si="11"/>
        <v>0</v>
      </c>
      <c r="Q158" s="6"/>
      <c r="R158" s="57">
        <f t="shared" si="12"/>
        <v>0</v>
      </c>
      <c r="S158" s="2">
        <f t="shared" si="13"/>
        <v>0</v>
      </c>
      <c r="T158" s="58">
        <f t="shared" si="14"/>
        <v>0</v>
      </c>
      <c r="U158" s="58"/>
      <c r="V158" s="57">
        <f t="shared" si="15"/>
        <v>0</v>
      </c>
      <c r="W158" s="2">
        <f t="shared" si="16"/>
        <v>0</v>
      </c>
      <c r="X158" s="58">
        <f t="shared" si="17"/>
        <v>0</v>
      </c>
      <c r="Y158" s="58"/>
      <c r="Z158" s="57" t="e">
        <f t="shared" si="18"/>
        <v>#NUM!</v>
      </c>
      <c r="AA158" s="2" t="e">
        <f t="shared" si="19"/>
        <v>#NUM!</v>
      </c>
      <c r="AB158" s="58" t="e">
        <f t="shared" si="20"/>
        <v>#NUM!</v>
      </c>
      <c r="AC158" s="58"/>
      <c r="AD158" s="57" t="e">
        <f t="shared" si="21"/>
        <v>#NUM!</v>
      </c>
      <c r="AE158" s="2" t="e">
        <f t="shared" si="22"/>
        <v>#NUM!</v>
      </c>
      <c r="AF158" s="58" t="e">
        <f t="shared" si="23"/>
        <v>#NUM!</v>
      </c>
      <c r="AG158" s="10"/>
      <c r="AH158" s="10"/>
      <c r="AI158" s="6"/>
      <c r="AJ158" s="6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</row>
    <row r="159" spans="1:49" ht="15.75" customHeight="1">
      <c r="A159" s="10"/>
      <c r="B159" s="57">
        <f t="shared" si="0"/>
        <v>0</v>
      </c>
      <c r="C159" s="2">
        <f t="shared" si="1"/>
        <v>0</v>
      </c>
      <c r="D159" s="58">
        <f t="shared" si="2"/>
        <v>0</v>
      </c>
      <c r="E159" s="6"/>
      <c r="F159" s="57">
        <f t="shared" si="3"/>
        <v>0</v>
      </c>
      <c r="G159" s="2">
        <f t="shared" si="4"/>
        <v>0</v>
      </c>
      <c r="H159" s="58">
        <f t="shared" si="5"/>
        <v>0</v>
      </c>
      <c r="I159" s="6"/>
      <c r="J159" s="57">
        <f t="shared" si="6"/>
        <v>0</v>
      </c>
      <c r="K159" s="2">
        <f t="shared" si="7"/>
        <v>0</v>
      </c>
      <c r="L159" s="58">
        <f t="shared" si="8"/>
        <v>0</v>
      </c>
      <c r="M159" s="6"/>
      <c r="N159" s="57">
        <f t="shared" si="9"/>
        <v>0</v>
      </c>
      <c r="O159" s="2">
        <f t="shared" si="10"/>
        <v>0</v>
      </c>
      <c r="P159" s="58">
        <f t="shared" si="11"/>
        <v>0</v>
      </c>
      <c r="Q159" s="6"/>
      <c r="R159" s="57">
        <f t="shared" si="12"/>
        <v>0</v>
      </c>
      <c r="S159" s="2">
        <f t="shared" si="13"/>
        <v>0</v>
      </c>
      <c r="T159" s="58">
        <f t="shared" si="14"/>
        <v>0</v>
      </c>
      <c r="U159" s="58"/>
      <c r="V159" s="57">
        <f t="shared" si="15"/>
        <v>0</v>
      </c>
      <c r="W159" s="2">
        <f t="shared" si="16"/>
        <v>0</v>
      </c>
      <c r="X159" s="58">
        <f t="shared" si="17"/>
        <v>0</v>
      </c>
      <c r="Y159" s="58"/>
      <c r="Z159" s="57" t="e">
        <f t="shared" si="18"/>
        <v>#NUM!</v>
      </c>
      <c r="AA159" s="2" t="e">
        <f t="shared" si="19"/>
        <v>#NUM!</v>
      </c>
      <c r="AB159" s="58" t="e">
        <f t="shared" si="20"/>
        <v>#NUM!</v>
      </c>
      <c r="AC159" s="58"/>
      <c r="AD159" s="57" t="e">
        <f t="shared" si="21"/>
        <v>#NUM!</v>
      </c>
      <c r="AE159" s="2" t="e">
        <f t="shared" si="22"/>
        <v>#NUM!</v>
      </c>
      <c r="AF159" s="58" t="e">
        <f t="shared" si="23"/>
        <v>#NUM!</v>
      </c>
      <c r="AG159" s="10"/>
      <c r="AH159" s="10"/>
      <c r="AI159" s="6"/>
      <c r="AJ159" s="6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</row>
    <row r="160" spans="1:49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</row>
    <row r="161" spans="1:49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</row>
    <row r="162" spans="1:49" ht="15.75" customHeight="1">
      <c r="A162" s="10" t="s">
        <v>322</v>
      </c>
      <c r="B162" s="10"/>
      <c r="C162" s="10">
        <f>IF(C159&gt;0,"ERROR",MAX(C10:C159)/MAX(B10:B159)*$AJ$2*$AI$2)</f>
        <v>117125036.37560889</v>
      </c>
      <c r="D162" s="10"/>
      <c r="E162" s="10"/>
      <c r="F162" s="10"/>
      <c r="G162" s="10">
        <f>IF(G159&gt;0,"ERROR",MAX(G10:G159)/MAX(F10:F159)*$AJ$2*$AI$2)</f>
        <v>122016952.96405591</v>
      </c>
      <c r="H162" s="10"/>
      <c r="I162" s="10"/>
      <c r="J162" s="10"/>
      <c r="K162" s="10">
        <f>IF(K159&gt;0,"ERROR",MAX(K10:K159)/MAX(J10:J159)*$AJ$2*$AI$2)</f>
        <v>133885061.53944671</v>
      </c>
      <c r="L162" s="10"/>
      <c r="M162" s="10"/>
      <c r="N162" s="10"/>
      <c r="O162" s="10">
        <f>IF(O159&gt;0,"ERROR",MAX(O10:O159)/MAX(N10:N159)*$AJ$2*$AI$2)</f>
        <v>108582425.60170805</v>
      </c>
      <c r="P162" s="10"/>
      <c r="Q162" s="10"/>
      <c r="R162" s="10"/>
      <c r="S162" s="10">
        <f>IF(S159&gt;0,"ERROR",MAX(S10:S159)/MAX(R10:R159)*$AJ$2*$AI$2)</f>
        <v>108828382.64961401</v>
      </c>
      <c r="T162" s="10"/>
      <c r="U162" s="10"/>
      <c r="V162" s="10"/>
      <c r="W162" s="10">
        <f>IF(W159&gt;0,"ERROR",MAX(W10:W159)/MAX(V10:V159)*$AJ$2*$AI$2)</f>
        <v>115640928.48989518</v>
      </c>
      <c r="X162" s="10"/>
      <c r="Y162" s="10"/>
      <c r="Z162" s="10"/>
      <c r="AA162" s="10" t="e">
        <f>IF(AA159&gt;0,"ERROR",MAX(AA10:AA159)/MAX(Z10:Z159)*$AJ$2*$AI$2)</f>
        <v>#NUM!</v>
      </c>
      <c r="AB162" s="10"/>
      <c r="AC162" s="10"/>
      <c r="AD162" s="10"/>
      <c r="AE162" s="10" t="e">
        <f>IF(AE159&gt;0,"ERROR",MAX(AE10:AE159)/MAX(AD10:AD159)*$AJ$2*$AI$2)</f>
        <v>#NUM!</v>
      </c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</row>
    <row r="163" spans="1:49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</row>
    <row r="164" spans="1:49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</row>
    <row r="165" spans="1:49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</row>
    <row r="166" spans="1:49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</row>
    <row r="167" spans="1:49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</row>
    <row r="168" spans="1:49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</row>
    <row r="169" spans="1:4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</row>
    <row r="170" spans="1:49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</row>
    <row r="171" spans="1:49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</row>
    <row r="172" spans="1:49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</row>
    <row r="173" spans="1:49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</row>
    <row r="174" spans="1:49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</row>
    <row r="175" spans="1:49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</row>
    <row r="176" spans="1:49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</row>
    <row r="177" spans="1:49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</row>
    <row r="178" spans="1:49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</row>
    <row r="179" spans="1:4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</row>
    <row r="180" spans="1:49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</row>
    <row r="181" spans="1:49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</row>
    <row r="182" spans="1:49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</row>
    <row r="183" spans="1:49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</row>
    <row r="184" spans="1:49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</row>
    <row r="185" spans="1:49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</row>
    <row r="186" spans="1:49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</row>
    <row r="187" spans="1:49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</row>
    <row r="188" spans="1:49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</row>
    <row r="189" spans="1:4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</row>
    <row r="190" spans="1:49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</row>
    <row r="191" spans="1:49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</row>
    <row r="192" spans="1:49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</row>
    <row r="193" spans="1:49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</row>
    <row r="194" spans="1:49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</row>
    <row r="195" spans="1:49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</row>
    <row r="196" spans="1:49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</row>
    <row r="197" spans="1:49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</row>
    <row r="198" spans="1:49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</row>
    <row r="199" spans="1:4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</row>
    <row r="200" spans="1:49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</row>
    <row r="201" spans="1:49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</row>
    <row r="202" spans="1:49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</row>
    <row r="203" spans="1:49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</row>
    <row r="204" spans="1:49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</row>
    <row r="205" spans="1:49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</row>
    <row r="206" spans="1:49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</row>
    <row r="207" spans="1:49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</row>
    <row r="208" spans="1:49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</row>
    <row r="209" spans="1:4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</row>
    <row r="210" spans="1:49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</row>
    <row r="211" spans="1:49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</row>
    <row r="212" spans="1:49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</row>
    <row r="213" spans="1:49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</row>
    <row r="214" spans="1:49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</row>
    <row r="215" spans="1:49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</row>
    <row r="216" spans="1:49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</row>
    <row r="217" spans="1:49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</row>
    <row r="218" spans="1:49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</row>
    <row r="219" spans="1:4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</row>
    <row r="220" spans="1:49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</row>
    <row r="221" spans="1:49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</row>
    <row r="222" spans="1:49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</row>
    <row r="223" spans="1:49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</row>
    <row r="224" spans="1:49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</row>
    <row r="225" spans="1:49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</row>
    <row r="226" spans="1:49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</row>
    <row r="227" spans="1:49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</row>
    <row r="228" spans="1:49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</row>
    <row r="229" spans="1:4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</row>
    <row r="230" spans="1:49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</row>
    <row r="231" spans="1:49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</row>
    <row r="232" spans="1:49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</row>
    <row r="233" spans="1:49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</row>
    <row r="234" spans="1:49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</row>
    <row r="235" spans="1:49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</row>
    <row r="236" spans="1:49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</row>
    <row r="237" spans="1:49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</row>
    <row r="238" spans="1:49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</row>
    <row r="239" spans="1:4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</row>
    <row r="240" spans="1:49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</row>
    <row r="241" spans="1:49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</row>
    <row r="242" spans="1:49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</row>
    <row r="243" spans="1:49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</row>
    <row r="244" spans="1:49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</row>
    <row r="245" spans="1:49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</row>
    <row r="246" spans="1:49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</row>
    <row r="247" spans="1:49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</row>
    <row r="248" spans="1:49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</row>
    <row r="249" spans="1: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</row>
    <row r="250" spans="1:49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</row>
    <row r="251" spans="1:49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</row>
    <row r="252" spans="1:49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</row>
    <row r="253" spans="1:49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</row>
    <row r="254" spans="1:49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</row>
    <row r="255" spans="1:49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</row>
    <row r="256" spans="1:49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</row>
    <row r="257" spans="1:49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</row>
    <row r="258" spans="1:49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</row>
    <row r="259" spans="1:4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</row>
    <row r="260" spans="1:49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</row>
    <row r="261" spans="1:49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</row>
    <row r="262" spans="1:49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</row>
    <row r="263" spans="1:49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</row>
    <row r="264" spans="1:49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</row>
    <row r="265" spans="1:49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</row>
    <row r="266" spans="1:49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</row>
    <row r="267" spans="1:49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</row>
    <row r="268" spans="1:49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</row>
    <row r="269" spans="1:4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</row>
    <row r="270" spans="1:49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</row>
    <row r="271" spans="1:49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</row>
    <row r="272" spans="1:49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</row>
    <row r="273" spans="1:49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</row>
    <row r="274" spans="1:49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</row>
    <row r="275" spans="1:49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</row>
    <row r="276" spans="1:49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</row>
    <row r="277" spans="1:49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</row>
    <row r="278" spans="1:49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</row>
    <row r="279" spans="1:4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</row>
    <row r="280" spans="1:49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</row>
    <row r="281" spans="1:49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</row>
    <row r="282" spans="1:49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</row>
    <row r="283" spans="1:49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</row>
    <row r="284" spans="1:49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</row>
    <row r="285" spans="1:49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</row>
    <row r="286" spans="1:49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</row>
    <row r="287" spans="1:49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</row>
    <row r="288" spans="1:49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</row>
    <row r="289" spans="1:4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</row>
    <row r="290" spans="1:49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</row>
    <row r="291" spans="1:49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</row>
    <row r="292" spans="1:49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</row>
    <row r="293" spans="1:49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</row>
    <row r="294" spans="1:49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</row>
    <row r="295" spans="1:49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</row>
    <row r="296" spans="1:49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</row>
    <row r="297" spans="1:49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</row>
    <row r="298" spans="1:49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</row>
    <row r="299" spans="1:4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</row>
    <row r="300" spans="1:49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</row>
    <row r="301" spans="1:49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</row>
    <row r="302" spans="1:49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</row>
    <row r="303" spans="1:49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</row>
    <row r="304" spans="1:49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</row>
    <row r="305" spans="1:49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</row>
    <row r="306" spans="1:49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</row>
    <row r="307" spans="1:49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</row>
    <row r="308" spans="1:49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</row>
    <row r="309" spans="1:4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</row>
    <row r="310" spans="1:49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</row>
    <row r="311" spans="1:49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</row>
    <row r="312" spans="1:49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</row>
    <row r="313" spans="1:49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</row>
    <row r="314" spans="1:49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</row>
    <row r="315" spans="1:49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</row>
    <row r="316" spans="1:49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</row>
    <row r="317" spans="1:49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</row>
    <row r="318" spans="1:49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</row>
    <row r="319" spans="1:4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</row>
    <row r="320" spans="1:49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</row>
    <row r="321" spans="1:49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</row>
    <row r="322" spans="1:49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</row>
    <row r="323" spans="1:49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</row>
    <row r="324" spans="1:49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</row>
    <row r="325" spans="1:49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</row>
    <row r="326" spans="1:49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</row>
    <row r="327" spans="1:49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</row>
    <row r="328" spans="1:49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</row>
    <row r="329" spans="1:4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</row>
    <row r="330" spans="1:49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</row>
    <row r="331" spans="1:49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</row>
    <row r="332" spans="1:49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</row>
    <row r="333" spans="1:49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</row>
    <row r="334" spans="1:49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</row>
    <row r="335" spans="1:49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</row>
    <row r="336" spans="1:49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</row>
    <row r="337" spans="1:49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</row>
    <row r="338" spans="1:49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</row>
    <row r="339" spans="1:4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</row>
    <row r="340" spans="1:49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</row>
    <row r="341" spans="1:49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</row>
    <row r="342" spans="1:49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</row>
    <row r="343" spans="1:49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</row>
    <row r="344" spans="1:49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</row>
    <row r="345" spans="1:49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</row>
    <row r="346" spans="1:49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</row>
    <row r="347" spans="1:49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</row>
    <row r="348" spans="1:49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</row>
    <row r="349" spans="1: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</row>
    <row r="350" spans="1:49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</row>
    <row r="351" spans="1:49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</row>
    <row r="352" spans="1:49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</row>
    <row r="353" spans="1:49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</row>
    <row r="354" spans="1:49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</row>
    <row r="355" spans="1:49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</row>
    <row r="356" spans="1:49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</row>
    <row r="357" spans="1:49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</row>
    <row r="358" spans="1:49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</row>
    <row r="359" spans="1:4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</row>
    <row r="360" spans="1:49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</row>
    <row r="361" spans="1:49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</row>
    <row r="362" spans="1:49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</row>
    <row r="363" spans="1:49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</row>
    <row r="364" spans="1:49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</row>
    <row r="365" spans="1:49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</row>
    <row r="366" spans="1:49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</row>
    <row r="367" spans="1:49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</row>
    <row r="368" spans="1:49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</row>
    <row r="369" spans="1:4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</row>
    <row r="370" spans="1:49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</row>
    <row r="371" spans="1:49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</row>
    <row r="372" spans="1:49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</row>
    <row r="373" spans="1:49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</row>
    <row r="374" spans="1:49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</row>
    <row r="375" spans="1:49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</row>
    <row r="376" spans="1:49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</row>
    <row r="377" spans="1:49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</row>
    <row r="378" spans="1:49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</row>
    <row r="379" spans="1:4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</row>
    <row r="380" spans="1:49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</row>
    <row r="381" spans="1:49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</row>
    <row r="382" spans="1:49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</row>
    <row r="383" spans="1:49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</row>
    <row r="384" spans="1:49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</row>
    <row r="385" spans="1:49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</row>
    <row r="386" spans="1:49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</row>
    <row r="387" spans="1:49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</row>
    <row r="388" spans="1:49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</row>
    <row r="389" spans="1:4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</row>
    <row r="390" spans="1:49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</row>
    <row r="391" spans="1:49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</row>
    <row r="392" spans="1:49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</row>
    <row r="393" spans="1:49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</row>
    <row r="394" spans="1:49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</row>
    <row r="395" spans="1:49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</row>
    <row r="396" spans="1:49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</row>
    <row r="397" spans="1:49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</row>
    <row r="398" spans="1:49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</row>
    <row r="399" spans="1:4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</row>
    <row r="400" spans="1:49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</row>
    <row r="401" spans="1:49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</row>
    <row r="402" spans="1:49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</row>
    <row r="403" spans="1:49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</row>
    <row r="404" spans="1:49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</row>
    <row r="405" spans="1:49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</row>
    <row r="406" spans="1:49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</row>
    <row r="407" spans="1:49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</row>
    <row r="408" spans="1:49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</row>
    <row r="409" spans="1:4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</row>
    <row r="410" spans="1:49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</row>
    <row r="411" spans="1:49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</row>
    <row r="412" spans="1:49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</row>
    <row r="413" spans="1:49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</row>
    <row r="414" spans="1:49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</row>
    <row r="415" spans="1:49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</row>
    <row r="416" spans="1:49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</row>
    <row r="417" spans="1:49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</row>
    <row r="418" spans="1:49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</row>
    <row r="419" spans="1:4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</row>
    <row r="420" spans="1:49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</row>
    <row r="421" spans="1:49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</row>
    <row r="422" spans="1:49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</row>
    <row r="423" spans="1:49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</row>
    <row r="424" spans="1:49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</row>
    <row r="425" spans="1:49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</row>
    <row r="426" spans="1:49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</row>
    <row r="427" spans="1:49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</row>
    <row r="428" spans="1:49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</row>
    <row r="429" spans="1:4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</row>
    <row r="430" spans="1:49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</row>
    <row r="431" spans="1:49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</row>
    <row r="432" spans="1:49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</row>
    <row r="433" spans="1:49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</row>
    <row r="434" spans="1:49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</row>
    <row r="435" spans="1:49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</row>
    <row r="436" spans="1:49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</row>
    <row r="437" spans="1:49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</row>
    <row r="438" spans="1:49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</row>
    <row r="439" spans="1:4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</row>
    <row r="440" spans="1:49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</row>
    <row r="441" spans="1:49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</row>
    <row r="442" spans="1:49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</row>
    <row r="443" spans="1:49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</row>
    <row r="444" spans="1:49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</row>
    <row r="445" spans="1:49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</row>
    <row r="446" spans="1:49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</row>
    <row r="447" spans="1:49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</row>
    <row r="448" spans="1:49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</row>
    <row r="449" spans="1: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</row>
    <row r="450" spans="1:49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</row>
    <row r="451" spans="1:49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</row>
    <row r="452" spans="1:49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</row>
    <row r="453" spans="1:49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</row>
    <row r="454" spans="1:49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</row>
    <row r="455" spans="1:49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</row>
    <row r="456" spans="1:49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</row>
    <row r="457" spans="1:49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</row>
    <row r="458" spans="1:49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</row>
    <row r="459" spans="1:4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</row>
    <row r="460" spans="1:49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</row>
    <row r="461" spans="1:49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</row>
    <row r="462" spans="1:49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</row>
    <row r="463" spans="1:49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</row>
    <row r="464" spans="1:49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</row>
    <row r="465" spans="1:49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</row>
    <row r="466" spans="1:49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</row>
    <row r="467" spans="1:49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</row>
    <row r="468" spans="1:49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</row>
    <row r="469" spans="1:4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</row>
    <row r="470" spans="1:49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</row>
    <row r="471" spans="1:49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</row>
    <row r="472" spans="1:49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</row>
    <row r="473" spans="1:49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</row>
    <row r="474" spans="1:49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</row>
    <row r="475" spans="1:49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</row>
    <row r="476" spans="1:49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</row>
    <row r="477" spans="1:49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</row>
    <row r="478" spans="1:49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</row>
    <row r="479" spans="1:4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</row>
    <row r="480" spans="1:49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</row>
    <row r="481" spans="1:49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</row>
    <row r="482" spans="1:49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</row>
    <row r="483" spans="1:49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</row>
    <row r="484" spans="1:49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</row>
    <row r="485" spans="1:49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</row>
    <row r="486" spans="1:49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</row>
    <row r="487" spans="1:49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</row>
    <row r="488" spans="1:49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</row>
    <row r="489" spans="1:4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</row>
    <row r="490" spans="1:49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</row>
    <row r="491" spans="1:49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</row>
    <row r="492" spans="1:49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</row>
    <row r="493" spans="1:49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</row>
    <row r="494" spans="1:49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</row>
    <row r="495" spans="1:49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</row>
    <row r="496" spans="1:49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</row>
    <row r="497" spans="1:49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</row>
    <row r="498" spans="1:49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</row>
    <row r="499" spans="1:4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</row>
    <row r="500" spans="1:49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</row>
    <row r="501" spans="1:49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</row>
    <row r="502" spans="1:49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</row>
    <row r="503" spans="1:49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</row>
    <row r="504" spans="1:49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</row>
    <row r="505" spans="1:49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</row>
    <row r="506" spans="1:49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</row>
    <row r="507" spans="1:49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</row>
    <row r="508" spans="1:49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</row>
    <row r="509" spans="1:4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</row>
    <row r="510" spans="1:49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</row>
    <row r="511" spans="1:49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</row>
    <row r="512" spans="1:49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</row>
    <row r="513" spans="1:49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</row>
    <row r="514" spans="1:49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</row>
    <row r="515" spans="1:49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</row>
    <row r="516" spans="1:49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</row>
    <row r="517" spans="1:49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</row>
    <row r="518" spans="1:49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</row>
    <row r="519" spans="1:4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</row>
    <row r="520" spans="1:49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</row>
    <row r="521" spans="1:49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</row>
    <row r="522" spans="1:49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</row>
    <row r="523" spans="1:49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</row>
    <row r="524" spans="1:49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</row>
    <row r="525" spans="1:49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</row>
    <row r="526" spans="1:49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</row>
    <row r="527" spans="1:49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</row>
    <row r="528" spans="1:49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</row>
    <row r="529" spans="1:4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</row>
    <row r="530" spans="1:49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</row>
    <row r="531" spans="1:49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</row>
    <row r="532" spans="1:49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</row>
    <row r="533" spans="1:49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</row>
    <row r="534" spans="1:49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</row>
    <row r="535" spans="1:49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</row>
    <row r="536" spans="1:49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</row>
    <row r="537" spans="1:49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</row>
    <row r="538" spans="1:49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</row>
    <row r="539" spans="1:4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</row>
    <row r="540" spans="1:49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</row>
    <row r="541" spans="1:49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</row>
    <row r="542" spans="1:49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</row>
    <row r="543" spans="1:49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</row>
    <row r="544" spans="1:49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</row>
    <row r="545" spans="1:49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</row>
    <row r="546" spans="1:49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</row>
    <row r="547" spans="1:49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</row>
    <row r="548" spans="1:49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</row>
    <row r="549" spans="1: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</row>
    <row r="550" spans="1:49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</row>
    <row r="551" spans="1:49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</row>
    <row r="552" spans="1:49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</row>
    <row r="553" spans="1:49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</row>
    <row r="554" spans="1:49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</row>
    <row r="555" spans="1:49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</row>
    <row r="556" spans="1:49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</row>
    <row r="557" spans="1:49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</row>
    <row r="558" spans="1:49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</row>
    <row r="559" spans="1:4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</row>
    <row r="560" spans="1:49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</row>
    <row r="561" spans="1:49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</row>
    <row r="562" spans="1:49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</row>
    <row r="563" spans="1:49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</row>
    <row r="564" spans="1:49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</row>
    <row r="565" spans="1:49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</row>
    <row r="566" spans="1:49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</row>
    <row r="567" spans="1:49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</row>
    <row r="568" spans="1:49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</row>
    <row r="569" spans="1:4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</row>
    <row r="570" spans="1:49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</row>
    <row r="571" spans="1:49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</row>
    <row r="572" spans="1:49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</row>
    <row r="573" spans="1:49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</row>
    <row r="574" spans="1:49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</row>
    <row r="575" spans="1:49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</row>
    <row r="576" spans="1:49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</row>
    <row r="577" spans="1:49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</row>
    <row r="578" spans="1:49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</row>
    <row r="579" spans="1:4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</row>
    <row r="580" spans="1:49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</row>
    <row r="581" spans="1:49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</row>
    <row r="582" spans="1:49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</row>
    <row r="583" spans="1:49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</row>
    <row r="584" spans="1:49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</row>
    <row r="585" spans="1:49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</row>
    <row r="586" spans="1:49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</row>
    <row r="587" spans="1:49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</row>
    <row r="588" spans="1:49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</row>
    <row r="589" spans="1:4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</row>
    <row r="590" spans="1:49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</row>
    <row r="591" spans="1:49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</row>
    <row r="592" spans="1:49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</row>
    <row r="593" spans="1:49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</row>
    <row r="594" spans="1:49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</row>
    <row r="595" spans="1:49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</row>
    <row r="596" spans="1:49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</row>
    <row r="597" spans="1:49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</row>
    <row r="598" spans="1:49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</row>
    <row r="599" spans="1:4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</row>
    <row r="600" spans="1:49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</row>
    <row r="601" spans="1:49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</row>
    <row r="602" spans="1:49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</row>
    <row r="603" spans="1:49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</row>
    <row r="604" spans="1:49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</row>
    <row r="605" spans="1:49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</row>
    <row r="606" spans="1:49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</row>
    <row r="607" spans="1:49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</row>
    <row r="608" spans="1:49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</row>
    <row r="609" spans="1:4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</row>
    <row r="610" spans="1:49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</row>
    <row r="611" spans="1:49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</row>
    <row r="612" spans="1:49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</row>
    <row r="613" spans="1:49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</row>
    <row r="614" spans="1:49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</row>
    <row r="615" spans="1:49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</row>
    <row r="616" spans="1:49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</row>
    <row r="617" spans="1:49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</row>
    <row r="618" spans="1:49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</row>
    <row r="619" spans="1:4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</row>
    <row r="620" spans="1:49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</row>
    <row r="621" spans="1:49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</row>
    <row r="622" spans="1:49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</row>
    <row r="623" spans="1:49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</row>
    <row r="624" spans="1:49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</row>
    <row r="625" spans="1:49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</row>
    <row r="626" spans="1:49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</row>
    <row r="627" spans="1:49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</row>
    <row r="628" spans="1:49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</row>
    <row r="629" spans="1:4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</row>
    <row r="630" spans="1:49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</row>
    <row r="631" spans="1:49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</row>
    <row r="632" spans="1:49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</row>
    <row r="633" spans="1:49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</row>
    <row r="634" spans="1:49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</row>
    <row r="635" spans="1:49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</row>
    <row r="636" spans="1:49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</row>
    <row r="637" spans="1:49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</row>
    <row r="638" spans="1:49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</row>
    <row r="639" spans="1:4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</row>
    <row r="640" spans="1:49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</row>
    <row r="641" spans="1:49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</row>
    <row r="642" spans="1:49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</row>
    <row r="643" spans="1:49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</row>
    <row r="644" spans="1:49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</row>
    <row r="645" spans="1:49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</row>
    <row r="646" spans="1:49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</row>
    <row r="647" spans="1:49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</row>
    <row r="648" spans="1:49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</row>
    <row r="649" spans="1: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</row>
    <row r="650" spans="1:49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</row>
    <row r="651" spans="1:49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</row>
    <row r="652" spans="1:49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</row>
    <row r="653" spans="1:49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</row>
    <row r="654" spans="1:49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</row>
    <row r="655" spans="1:49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</row>
    <row r="656" spans="1:49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</row>
    <row r="657" spans="1:49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</row>
    <row r="658" spans="1:49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</row>
    <row r="659" spans="1:4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</row>
    <row r="660" spans="1:49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</row>
    <row r="661" spans="1:49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</row>
    <row r="662" spans="1:49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</row>
    <row r="663" spans="1:49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</row>
    <row r="664" spans="1:49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</row>
    <row r="665" spans="1:49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</row>
    <row r="666" spans="1:49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</row>
    <row r="667" spans="1:49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</row>
    <row r="668" spans="1:49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</row>
    <row r="669" spans="1:4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</row>
    <row r="670" spans="1:49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</row>
    <row r="671" spans="1:49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</row>
    <row r="672" spans="1:49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</row>
    <row r="673" spans="1:49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</row>
    <row r="674" spans="1:49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</row>
    <row r="675" spans="1:49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</row>
    <row r="676" spans="1:49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</row>
    <row r="677" spans="1:49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</row>
    <row r="678" spans="1:49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</row>
    <row r="679" spans="1:4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</row>
    <row r="680" spans="1:49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</row>
    <row r="681" spans="1:49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</row>
    <row r="682" spans="1:49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</row>
    <row r="683" spans="1:49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</row>
    <row r="684" spans="1:49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</row>
    <row r="685" spans="1:49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</row>
    <row r="686" spans="1:49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</row>
    <row r="687" spans="1:49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</row>
    <row r="688" spans="1:49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</row>
    <row r="689" spans="1:4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</row>
    <row r="690" spans="1:49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</row>
    <row r="691" spans="1:49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</row>
    <row r="692" spans="1:49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</row>
    <row r="693" spans="1:49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</row>
    <row r="694" spans="1:49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</row>
    <row r="695" spans="1:49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</row>
    <row r="696" spans="1:49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</row>
    <row r="697" spans="1:49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</row>
    <row r="698" spans="1:49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</row>
    <row r="699" spans="1:4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</row>
    <row r="700" spans="1:49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</row>
    <row r="701" spans="1:49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</row>
    <row r="702" spans="1:49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</row>
    <row r="703" spans="1:49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</row>
    <row r="704" spans="1:49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</row>
    <row r="705" spans="1:49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</row>
    <row r="706" spans="1:49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</row>
    <row r="707" spans="1:49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</row>
    <row r="708" spans="1:49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</row>
    <row r="709" spans="1:4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</row>
    <row r="710" spans="1:49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</row>
    <row r="711" spans="1:49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</row>
    <row r="712" spans="1:49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</row>
    <row r="713" spans="1:49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</row>
    <row r="714" spans="1:49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</row>
    <row r="715" spans="1:49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</row>
    <row r="716" spans="1:49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</row>
    <row r="717" spans="1:49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</row>
    <row r="718" spans="1:49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</row>
    <row r="719" spans="1:4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</row>
    <row r="720" spans="1:49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</row>
    <row r="721" spans="1:49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</row>
    <row r="722" spans="1:49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</row>
    <row r="723" spans="1:49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</row>
    <row r="724" spans="1:49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</row>
    <row r="725" spans="1:49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</row>
    <row r="726" spans="1:49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</row>
    <row r="727" spans="1:49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</row>
    <row r="728" spans="1:49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</row>
    <row r="729" spans="1:4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</row>
    <row r="730" spans="1:49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</row>
    <row r="731" spans="1:49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</row>
    <row r="732" spans="1:49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</row>
    <row r="733" spans="1:49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</row>
    <row r="734" spans="1:49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</row>
    <row r="735" spans="1:49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</row>
    <row r="736" spans="1:49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</row>
    <row r="737" spans="1:49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</row>
    <row r="738" spans="1:49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</row>
    <row r="739" spans="1:4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</row>
    <row r="740" spans="1:49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</row>
    <row r="741" spans="1:49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</row>
    <row r="742" spans="1:49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</row>
    <row r="743" spans="1:49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</row>
    <row r="744" spans="1:49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</row>
    <row r="745" spans="1:49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</row>
    <row r="746" spans="1:49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</row>
    <row r="747" spans="1:49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</row>
    <row r="748" spans="1:49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</row>
    <row r="749" spans="1: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</row>
    <row r="750" spans="1:49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</row>
    <row r="751" spans="1:49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</row>
    <row r="752" spans="1:49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</row>
    <row r="753" spans="1:49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</row>
    <row r="754" spans="1:49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</row>
    <row r="755" spans="1:49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</row>
    <row r="756" spans="1:49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</row>
    <row r="757" spans="1:49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</row>
    <row r="758" spans="1:49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</row>
    <row r="759" spans="1:4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</row>
    <row r="760" spans="1:49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</row>
    <row r="761" spans="1:49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</row>
    <row r="762" spans="1:49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</row>
    <row r="763" spans="1:49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</row>
    <row r="764" spans="1:49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</row>
    <row r="765" spans="1:49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</row>
    <row r="766" spans="1:49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</row>
    <row r="767" spans="1:49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</row>
    <row r="768" spans="1:49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</row>
    <row r="769" spans="1:4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</row>
    <row r="770" spans="1:49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</row>
    <row r="771" spans="1:49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</row>
    <row r="772" spans="1:49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</row>
    <row r="773" spans="1:49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</row>
    <row r="774" spans="1:49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</row>
    <row r="775" spans="1:49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</row>
    <row r="776" spans="1:49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</row>
    <row r="777" spans="1:49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</row>
    <row r="778" spans="1:49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</row>
    <row r="779" spans="1:4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</row>
    <row r="780" spans="1:49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</row>
    <row r="781" spans="1:49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</row>
    <row r="782" spans="1:49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</row>
    <row r="783" spans="1:49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</row>
    <row r="784" spans="1:49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</row>
    <row r="785" spans="1:49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</row>
    <row r="786" spans="1:49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</row>
    <row r="787" spans="1:49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</row>
    <row r="788" spans="1:49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</row>
    <row r="789" spans="1:4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</row>
    <row r="790" spans="1:49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</row>
    <row r="791" spans="1:49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</row>
    <row r="792" spans="1:49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</row>
    <row r="793" spans="1:49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</row>
    <row r="794" spans="1:49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</row>
    <row r="795" spans="1:49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</row>
    <row r="796" spans="1:49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</row>
    <row r="797" spans="1:49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</row>
    <row r="798" spans="1:49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</row>
    <row r="799" spans="1:4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</row>
    <row r="800" spans="1:49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</row>
    <row r="801" spans="1:49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</row>
    <row r="802" spans="1:49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</row>
    <row r="803" spans="1:49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</row>
    <row r="804" spans="1:49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</row>
    <row r="805" spans="1:49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</row>
    <row r="806" spans="1:49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</row>
    <row r="807" spans="1:49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</row>
    <row r="808" spans="1:49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</row>
    <row r="809" spans="1:4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</row>
    <row r="810" spans="1:49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</row>
    <row r="811" spans="1:49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</row>
    <row r="812" spans="1:49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</row>
    <row r="813" spans="1:49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</row>
    <row r="814" spans="1:49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</row>
    <row r="815" spans="1:49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</row>
    <row r="816" spans="1:49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</row>
    <row r="817" spans="1:49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</row>
    <row r="818" spans="1:49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</row>
    <row r="819" spans="1:4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</row>
    <row r="820" spans="1:49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</row>
    <row r="821" spans="1:49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</row>
    <row r="822" spans="1:49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</row>
    <row r="823" spans="1:49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</row>
    <row r="824" spans="1:49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</row>
    <row r="825" spans="1:49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</row>
    <row r="826" spans="1:49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</row>
    <row r="827" spans="1:49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</row>
    <row r="828" spans="1:49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</row>
    <row r="829" spans="1:4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</row>
    <row r="830" spans="1:49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</row>
    <row r="831" spans="1:49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</row>
    <row r="832" spans="1:49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</row>
    <row r="833" spans="1:49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</row>
    <row r="834" spans="1:49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</row>
    <row r="835" spans="1:49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</row>
    <row r="836" spans="1:49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</row>
    <row r="837" spans="1:49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</row>
    <row r="838" spans="1:49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</row>
    <row r="839" spans="1:4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</row>
    <row r="840" spans="1:49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</row>
    <row r="841" spans="1:49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</row>
    <row r="842" spans="1:49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</row>
    <row r="843" spans="1:49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</row>
    <row r="844" spans="1:49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</row>
    <row r="845" spans="1:49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</row>
    <row r="846" spans="1:49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</row>
    <row r="847" spans="1:49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</row>
    <row r="848" spans="1:49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</row>
    <row r="849" spans="1: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</row>
    <row r="850" spans="1:49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</row>
    <row r="851" spans="1:49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</row>
    <row r="852" spans="1:49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</row>
    <row r="853" spans="1:49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</row>
    <row r="854" spans="1:49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</row>
    <row r="855" spans="1:49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</row>
    <row r="856" spans="1:49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</row>
    <row r="857" spans="1:49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</row>
    <row r="858" spans="1:49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</row>
    <row r="859" spans="1:4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</row>
    <row r="860" spans="1:49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</row>
    <row r="861" spans="1:49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</row>
    <row r="862" spans="1:49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</row>
    <row r="863" spans="1:49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</row>
    <row r="864" spans="1:49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</row>
    <row r="865" spans="1:49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</row>
    <row r="866" spans="1:49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</row>
    <row r="867" spans="1:49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</row>
    <row r="868" spans="1:49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</row>
    <row r="869" spans="1:4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</row>
    <row r="870" spans="1:49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</row>
    <row r="871" spans="1:49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</row>
    <row r="872" spans="1:49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</row>
    <row r="873" spans="1:49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</row>
    <row r="874" spans="1:49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</row>
    <row r="875" spans="1:49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</row>
    <row r="876" spans="1:49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</row>
    <row r="877" spans="1:49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</row>
    <row r="878" spans="1:49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</row>
    <row r="879" spans="1:4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</row>
    <row r="880" spans="1:49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</row>
    <row r="881" spans="1:49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</row>
    <row r="882" spans="1:49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</row>
    <row r="883" spans="1:49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</row>
    <row r="884" spans="1:49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</row>
    <row r="885" spans="1:49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</row>
    <row r="886" spans="1:49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</row>
    <row r="887" spans="1:49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</row>
    <row r="888" spans="1:49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</row>
    <row r="889" spans="1:4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</row>
    <row r="890" spans="1:49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</row>
    <row r="891" spans="1:49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</row>
    <row r="892" spans="1:49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</row>
    <row r="893" spans="1:49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</row>
    <row r="894" spans="1:49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</row>
    <row r="895" spans="1:49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</row>
    <row r="896" spans="1:49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</row>
    <row r="897" spans="1:49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</row>
    <row r="898" spans="1:49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</row>
    <row r="899" spans="1:4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</row>
    <row r="900" spans="1:49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</row>
    <row r="901" spans="1:49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</row>
    <row r="902" spans="1:49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</row>
    <row r="903" spans="1:49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</row>
    <row r="904" spans="1:49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</row>
    <row r="905" spans="1:49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</row>
    <row r="906" spans="1:49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</row>
    <row r="907" spans="1:49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</row>
    <row r="908" spans="1:49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</row>
    <row r="909" spans="1:4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</row>
    <row r="910" spans="1:49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</row>
    <row r="911" spans="1:49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</row>
    <row r="912" spans="1:49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</row>
    <row r="913" spans="1:49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</row>
    <row r="914" spans="1:49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</row>
    <row r="915" spans="1:49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</row>
    <row r="916" spans="1:49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</row>
    <row r="917" spans="1:49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</row>
    <row r="918" spans="1:49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</row>
    <row r="919" spans="1:4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</row>
    <row r="920" spans="1:49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</row>
    <row r="921" spans="1:49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</row>
    <row r="922" spans="1:49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</row>
    <row r="923" spans="1:49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</row>
    <row r="924" spans="1:49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</row>
    <row r="925" spans="1:49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</row>
    <row r="926" spans="1:49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</row>
    <row r="927" spans="1:49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</row>
    <row r="928" spans="1:49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</row>
    <row r="929" spans="1:4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</row>
    <row r="930" spans="1:49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</row>
    <row r="931" spans="1:49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</row>
    <row r="932" spans="1:49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</row>
    <row r="933" spans="1:49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</row>
    <row r="934" spans="1:49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</row>
    <row r="935" spans="1:49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</row>
    <row r="936" spans="1:49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</row>
    <row r="937" spans="1:49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</row>
    <row r="938" spans="1:49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</row>
    <row r="939" spans="1:4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</row>
    <row r="940" spans="1:49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</row>
    <row r="941" spans="1:49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</row>
    <row r="942" spans="1:49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</row>
    <row r="943" spans="1:49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</row>
    <row r="944" spans="1:49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</row>
    <row r="945" spans="1:49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</row>
    <row r="946" spans="1:49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</row>
    <row r="947" spans="1:49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</row>
    <row r="948" spans="1:49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</row>
    <row r="949" spans="1: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</row>
    <row r="950" spans="1:49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</row>
    <row r="951" spans="1:49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</row>
    <row r="952" spans="1:49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</row>
    <row r="953" spans="1:49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</row>
    <row r="954" spans="1:49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</row>
    <row r="955" spans="1:49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</row>
    <row r="956" spans="1:49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</row>
    <row r="957" spans="1:49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</row>
    <row r="958" spans="1:49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</row>
    <row r="959" spans="1:4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</row>
    <row r="960" spans="1:49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</row>
    <row r="961" spans="1:49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</row>
    <row r="962" spans="1:49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</row>
    <row r="963" spans="1:49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</row>
    <row r="964" spans="1:49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</row>
    <row r="965" spans="1:49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</row>
    <row r="966" spans="1:49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</row>
    <row r="967" spans="1:49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</row>
    <row r="968" spans="1:49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</row>
    <row r="969" spans="1:4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</row>
    <row r="970" spans="1:49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</row>
    <row r="971" spans="1:49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</row>
    <row r="972" spans="1:49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</row>
    <row r="973" spans="1:49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</row>
    <row r="974" spans="1:49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</row>
    <row r="975" spans="1:49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</row>
    <row r="976" spans="1:49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</row>
    <row r="977" spans="1:49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</row>
    <row r="978" spans="1:49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</row>
    <row r="979" spans="1:4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</row>
    <row r="980" spans="1:49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</row>
    <row r="981" spans="1:49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</row>
    <row r="982" spans="1:49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</row>
    <row r="983" spans="1:49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</row>
    <row r="984" spans="1:49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</row>
    <row r="985" spans="1:49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</row>
    <row r="986" spans="1:49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</row>
    <row r="987" spans="1:49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</row>
    <row r="988" spans="1:49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</row>
    <row r="989" spans="1:4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</row>
    <row r="990" spans="1:49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</row>
    <row r="991" spans="1:49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</row>
    <row r="992" spans="1:49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</row>
    <row r="993" spans="1:49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</row>
    <row r="994" spans="1:49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</row>
    <row r="995" spans="1:49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</row>
    <row r="996" spans="1:49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</row>
    <row r="997" spans="1:49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</row>
    <row r="998" spans="1:49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</row>
    <row r="999" spans="1:4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</row>
    <row r="1000" spans="1:49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'Species Data'!$A$2:$A$152</xm:f>
          </x14:formula1>
          <xm:sqref>A1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workbookViewId="0">
      <pane ySplit="1" topLeftCell="A2" activePane="bottomLeft" state="frozen"/>
      <selection pane="bottomLeft" activeCell="B3" sqref="B3"/>
    </sheetView>
  </sheetViews>
  <sheetFormatPr defaultColWidth="17.28515625" defaultRowHeight="15" customHeight="1"/>
  <cols>
    <col min="1" max="2" width="4" customWidth="1"/>
    <col min="3" max="3" width="8" customWidth="1"/>
    <col min="4" max="4" width="11.28515625" customWidth="1"/>
    <col min="5" max="6" width="7.7109375" customWidth="1"/>
    <col min="7" max="7" width="7.85546875" customWidth="1"/>
    <col min="8" max="8" width="13.5703125" customWidth="1"/>
    <col min="9" max="10" width="14.42578125" customWidth="1"/>
    <col min="11" max="11" width="16.28515625" customWidth="1"/>
    <col min="12" max="12" width="14.42578125" customWidth="1"/>
    <col min="13" max="13" width="14.28515625" customWidth="1"/>
    <col min="14" max="14" width="11.85546875" customWidth="1"/>
    <col min="15" max="15" width="11.28515625" customWidth="1"/>
    <col min="16" max="19" width="8.7109375" customWidth="1"/>
  </cols>
  <sheetData>
    <row r="1" spans="1:19" ht="12.75" customHeight="1">
      <c r="A1" s="1" t="s">
        <v>9</v>
      </c>
      <c r="B1" s="1" t="s">
        <v>10</v>
      </c>
      <c r="C1" s="1" t="s">
        <v>0</v>
      </c>
      <c r="D1" s="1" t="s">
        <v>2</v>
      </c>
      <c r="E1" s="1" t="s">
        <v>3</v>
      </c>
      <c r="F1" s="1" t="s">
        <v>4</v>
      </c>
      <c r="G1" s="3" t="s">
        <v>5</v>
      </c>
      <c r="H1" s="4" t="s">
        <v>6</v>
      </c>
      <c r="I1" s="4" t="s">
        <v>7</v>
      </c>
      <c r="J1" s="7" t="s">
        <v>8</v>
      </c>
      <c r="K1" s="7" t="s">
        <v>12</v>
      </c>
      <c r="L1" s="7" t="s">
        <v>12</v>
      </c>
      <c r="M1" s="7" t="s">
        <v>13</v>
      </c>
      <c r="N1" s="9" t="s">
        <v>14</v>
      </c>
      <c r="O1" s="9" t="s">
        <v>16</v>
      </c>
      <c r="P1" s="10"/>
      <c r="Q1" s="10"/>
      <c r="R1" s="10"/>
      <c r="S1" s="10"/>
    </row>
    <row r="2" spans="1:19" ht="12.75" customHeight="1">
      <c r="A2" s="10">
        <v>1</v>
      </c>
      <c r="B2" s="10">
        <f t="shared" ref="B2:B845" si="0">COUNTIF(C$2:C$845,C2)</f>
        <v>6</v>
      </c>
      <c r="C2" s="13">
        <f>VLOOKUP(D2,'Species Data'!A$2:E$152,2,FALSE)</f>
        <v>1</v>
      </c>
      <c r="D2" s="10" t="s">
        <v>23</v>
      </c>
      <c r="E2" s="15" t="s">
        <v>24</v>
      </c>
      <c r="F2" s="16" t="s">
        <v>28</v>
      </c>
      <c r="G2" s="18"/>
      <c r="H2" s="20" t="s">
        <v>29</v>
      </c>
      <c r="I2" s="20" t="s">
        <v>30</v>
      </c>
      <c r="J2" s="21">
        <f t="array" ref="J2">INDEX((Inputs!$N$2:$N$845*Inputs!$H$2:$H$845*Inputs!$F$2:$F$845*1000/Inputs!$L$2:$L$845),MATCH(A2,Inputs!$A$2:$A$845))</f>
        <v>28101028.846153848</v>
      </c>
      <c r="K2" s="21" t="str">
        <f ca="1">IF('Dmg over Time (Attack)'!$A$1=$D2,'Dmg over Time (Attack)'!$C$162,K2)</f>
        <v>#REF!</v>
      </c>
      <c r="L2" s="21">
        <v>38323678.762943804</v>
      </c>
      <c r="M2" s="21">
        <f t="shared" ref="M2:M845" si="1">MAX(J2,L2)</f>
        <v>38323678.762943804</v>
      </c>
      <c r="N2" s="22">
        <f>M2/MAX(M2:M845)</f>
        <v>0.13446456835034087</v>
      </c>
      <c r="O2" s="22">
        <f t="shared" ref="O2:O845" si="2">M2/MAX(IF($D$2:$D$845=$D2,M$2:M$845))</f>
        <v>0.13446456835034087</v>
      </c>
      <c r="P2" s="10"/>
      <c r="Q2" s="10"/>
      <c r="R2" s="10"/>
      <c r="S2" s="10"/>
    </row>
    <row r="3" spans="1:19" ht="12.75" customHeight="1">
      <c r="A3" s="10">
        <v>2</v>
      </c>
      <c r="B3" s="10">
        <f t="shared" si="0"/>
        <v>6</v>
      </c>
      <c r="C3" s="13">
        <f>VLOOKUP(D3,'Species Data'!A$2:E$152,2,FALSE)</f>
        <v>1</v>
      </c>
      <c r="D3" s="10" t="s">
        <v>23</v>
      </c>
      <c r="E3" s="15" t="s">
        <v>24</v>
      </c>
      <c r="F3" s="16" t="s">
        <v>28</v>
      </c>
      <c r="G3" s="18"/>
      <c r="H3" s="20" t="s">
        <v>29</v>
      </c>
      <c r="I3" s="20" t="s">
        <v>32</v>
      </c>
      <c r="J3" s="21">
        <f t="array" ref="J3">INDEX((Inputs!$N$2:$N$845*Inputs!$H$2:$H$845*Inputs!$F$2:$F$845*1000/Inputs!$L$2:$L$845),MATCH(A3,Inputs!$A$2:$A$845))</f>
        <v>28101028.846153848</v>
      </c>
      <c r="K3" s="21" t="str">
        <f ca="1">IF('Dmg over Time (Attack)'!$A$1=$D3,'Dmg over Time (Attack)'!$G$162,K3)</f>
        <v>#REF!</v>
      </c>
      <c r="L3" s="21">
        <v>35337502.941176496</v>
      </c>
      <c r="M3" s="21">
        <f t="shared" si="1"/>
        <v>35337502.941176496</v>
      </c>
      <c r="N3" s="22">
        <f t="shared" ref="N3:N845" si="3">M3/MAX(M$2:M$845)</f>
        <v>0.12398710752577044</v>
      </c>
      <c r="O3" s="22">
        <f t="shared" si="2"/>
        <v>0.12398710752577044</v>
      </c>
      <c r="P3" s="10"/>
      <c r="Q3" s="10"/>
      <c r="R3" s="10"/>
      <c r="S3" s="10"/>
    </row>
    <row r="4" spans="1:19" ht="12.75" customHeight="1">
      <c r="A4" s="10">
        <v>3</v>
      </c>
      <c r="B4" s="10">
        <f t="shared" si="0"/>
        <v>6</v>
      </c>
      <c r="C4" s="13">
        <f>VLOOKUP(D4,'Species Data'!A$2:E$152,2,FALSE)</f>
        <v>1</v>
      </c>
      <c r="D4" s="10" t="s">
        <v>23</v>
      </c>
      <c r="E4" s="15" t="s">
        <v>24</v>
      </c>
      <c r="F4" s="16" t="s">
        <v>28</v>
      </c>
      <c r="G4" s="18"/>
      <c r="H4" s="20" t="s">
        <v>29</v>
      </c>
      <c r="I4" s="20" t="s">
        <v>31</v>
      </c>
      <c r="J4" s="21">
        <f t="array" ref="J4">INDEX((Inputs!$N$2:$N$845*Inputs!$H$2:$H$845*Inputs!$F$2:$F$845*1000/Inputs!$L$2:$L$845),MATCH(A4,Inputs!$A$2:$A$845))</f>
        <v>28101028.846153848</v>
      </c>
      <c r="K4" s="21" t="str">
        <f ca="1">IF('Dmg over Time (Attack)'!$A$1=$D4,'Dmg over Time (Attack)'!$K$162,K4)</f>
        <v>#REF!</v>
      </c>
      <c r="L4" s="21">
        <v>36385794.322709158</v>
      </c>
      <c r="M4" s="21">
        <f t="shared" si="1"/>
        <v>36385794.322709158</v>
      </c>
      <c r="N4" s="22">
        <f t="shared" si="3"/>
        <v>0.12766520035696982</v>
      </c>
      <c r="O4" s="22">
        <f t="shared" si="2"/>
        <v>0.12766520035696982</v>
      </c>
      <c r="P4" s="10"/>
      <c r="Q4" s="10"/>
      <c r="R4" s="10"/>
      <c r="S4" s="10"/>
    </row>
    <row r="5" spans="1:19" ht="12.75" customHeight="1">
      <c r="A5" s="10">
        <v>4</v>
      </c>
      <c r="B5" s="10">
        <f t="shared" si="0"/>
        <v>6</v>
      </c>
      <c r="C5" s="13">
        <f>VLOOKUP(D5,'Species Data'!A$2:E$152,2,FALSE)</f>
        <v>1</v>
      </c>
      <c r="D5" s="10" t="s">
        <v>23</v>
      </c>
      <c r="E5" s="15" t="s">
        <v>24</v>
      </c>
      <c r="F5" s="16" t="s">
        <v>28</v>
      </c>
      <c r="G5" s="18"/>
      <c r="H5" s="20" t="s">
        <v>33</v>
      </c>
      <c r="I5" s="20" t="s">
        <v>30</v>
      </c>
      <c r="J5" s="21">
        <f t="array" ref="J5">INDEX((Inputs!$N$2:$N$845*Inputs!$H$2:$H$845*Inputs!$F$2:$F$845*1000/Inputs!$L$2:$L$845),MATCH(A5,Inputs!$A$2:$A$845))</f>
        <v>22772781.818181816</v>
      </c>
      <c r="K5" s="21" t="str">
        <f ca="1">IF('Dmg over Time (Attack)'!$A$1=$D5,'Dmg over Time (Attack)'!$O$162,K5)</f>
        <v>#REF!</v>
      </c>
      <c r="L5" s="21">
        <v>33623971.354166672</v>
      </c>
      <c r="M5" s="21">
        <f t="shared" si="1"/>
        <v>33623971.354166672</v>
      </c>
      <c r="N5" s="22">
        <f t="shared" si="3"/>
        <v>0.11797491629989211</v>
      </c>
      <c r="O5" s="22">
        <f t="shared" si="2"/>
        <v>0.11797491629989211</v>
      </c>
      <c r="P5" s="10"/>
      <c r="Q5" s="10"/>
      <c r="R5" s="10"/>
      <c r="S5" s="10"/>
    </row>
    <row r="6" spans="1:19" ht="12.75" customHeight="1">
      <c r="A6" s="10">
        <v>5</v>
      </c>
      <c r="B6" s="10">
        <f t="shared" si="0"/>
        <v>6</v>
      </c>
      <c r="C6" s="13">
        <f>VLOOKUP(D6,'Species Data'!A$2:E$152,2,FALSE)</f>
        <v>1</v>
      </c>
      <c r="D6" s="10" t="s">
        <v>23</v>
      </c>
      <c r="E6" s="15" t="s">
        <v>24</v>
      </c>
      <c r="F6" s="16" t="s">
        <v>28</v>
      </c>
      <c r="G6" s="18"/>
      <c r="H6" s="20" t="s">
        <v>33</v>
      </c>
      <c r="I6" s="20" t="s">
        <v>32</v>
      </c>
      <c r="J6" s="21">
        <f t="array" ref="J6">INDEX((Inputs!$N$2:$N$845*Inputs!$H$2:$H$845*Inputs!$F$2:$F$845*1000/Inputs!$L$2:$L$845),MATCH(A6,Inputs!$A$2:$A$845))</f>
        <v>22772781.818181816</v>
      </c>
      <c r="K6" s="21" t="str">
        <f ca="1">IF('Dmg over Time (Attack)'!$A$1=$D6,'Dmg over Time (Attack)'!$S$162,K6)</f>
        <v>#REF!</v>
      </c>
      <c r="L6" s="21">
        <v>31451049.626865663</v>
      </c>
      <c r="M6" s="21">
        <f t="shared" si="1"/>
        <v>31451049.626865663</v>
      </c>
      <c r="N6" s="22">
        <f t="shared" si="3"/>
        <v>0.11035088354646226</v>
      </c>
      <c r="O6" s="22">
        <f t="shared" si="2"/>
        <v>0.11035088354646226</v>
      </c>
      <c r="P6" s="10"/>
      <c r="Q6" s="10"/>
      <c r="R6" s="10"/>
      <c r="S6" s="10"/>
    </row>
    <row r="7" spans="1:19" ht="12.75" customHeight="1">
      <c r="A7" s="10">
        <v>6</v>
      </c>
      <c r="B7" s="10">
        <f t="shared" si="0"/>
        <v>6</v>
      </c>
      <c r="C7" s="23">
        <f>VLOOKUP(D7,'Species Data'!A$2:E$152,2,FALSE)</f>
        <v>1</v>
      </c>
      <c r="D7" s="10" t="s">
        <v>23</v>
      </c>
      <c r="E7" s="15" t="s">
        <v>24</v>
      </c>
      <c r="F7" s="16" t="s">
        <v>28</v>
      </c>
      <c r="G7" s="18"/>
      <c r="H7" s="20" t="s">
        <v>33</v>
      </c>
      <c r="I7" s="20" t="s">
        <v>31</v>
      </c>
      <c r="J7" s="21">
        <f t="array" ref="J7">INDEX((Inputs!$N$2:$N$845*Inputs!$H$2:$H$845*Inputs!$F$2:$F$845*1000/Inputs!$L$2:$L$845),MATCH(A7,Inputs!$A$2:$A$845))</f>
        <v>22772781.818181816</v>
      </c>
      <c r="K7" s="21" t="str">
        <f ca="1">IF('Dmg over Time (Attack)'!$A$1=$D7,'Dmg over Time (Attack)'!$W$162,K7)</f>
        <v>#REF!</v>
      </c>
      <c r="L7" s="21">
        <v>31388209.239130445</v>
      </c>
      <c r="M7" s="21">
        <f t="shared" si="1"/>
        <v>31388209.239130445</v>
      </c>
      <c r="N7" s="22">
        <f t="shared" si="3"/>
        <v>0.11013039830379932</v>
      </c>
      <c r="O7" s="22">
        <f t="shared" si="2"/>
        <v>0.11013039830379932</v>
      </c>
      <c r="P7" s="10"/>
      <c r="Q7" s="10"/>
      <c r="R7" s="10"/>
      <c r="S7" s="10"/>
    </row>
    <row r="8" spans="1:19" ht="12.75" customHeight="1">
      <c r="A8" s="10">
        <v>7</v>
      </c>
      <c r="B8" s="10">
        <f t="shared" si="0"/>
        <v>6</v>
      </c>
      <c r="C8" s="13">
        <f>VLOOKUP(D8,'Species Data'!A$2:E$152,2,FALSE)</f>
        <v>2</v>
      </c>
      <c r="D8" s="10" t="s">
        <v>34</v>
      </c>
      <c r="E8" s="15" t="s">
        <v>24</v>
      </c>
      <c r="F8" s="16" t="s">
        <v>28</v>
      </c>
      <c r="G8" s="18"/>
      <c r="H8" s="20" t="s">
        <v>36</v>
      </c>
      <c r="I8" s="20" t="s">
        <v>30</v>
      </c>
      <c r="J8" s="21">
        <f t="array" ref="J8">INDEX((Inputs!$N$2:$N$845*Inputs!$H$2:$H$845*Inputs!$F$2:$F$845*1000/Inputs!$L$2:$L$845),MATCH(A8,Inputs!$A$2:$A$845))</f>
        <v>51642737.068965517</v>
      </c>
      <c r="K8" s="21" t="str">
        <f ca="1">IF('Dmg over Time (Attack)'!$A$1=$D8,'Dmg over Time (Attack)'!$C$162,K8)</f>
        <v>#REF!</v>
      </c>
      <c r="L8" s="21">
        <v>68671892.267357737</v>
      </c>
      <c r="M8" s="21">
        <f t="shared" si="1"/>
        <v>68671892.267357737</v>
      </c>
      <c r="N8" s="22">
        <f t="shared" si="3"/>
        <v>0.24094598038588902</v>
      </c>
      <c r="O8" s="22">
        <f t="shared" si="2"/>
        <v>0.24094598038588902</v>
      </c>
      <c r="P8" s="10"/>
      <c r="Q8" s="10"/>
      <c r="R8" s="10"/>
      <c r="S8" s="10"/>
    </row>
    <row r="9" spans="1:19" ht="12.75" customHeight="1">
      <c r="A9" s="10">
        <v>8</v>
      </c>
      <c r="B9" s="10">
        <f t="shared" si="0"/>
        <v>6</v>
      </c>
      <c r="C9" s="13">
        <f>VLOOKUP(D9,'Species Data'!A$2:E$152,2,FALSE)</f>
        <v>2</v>
      </c>
      <c r="D9" s="10" t="s">
        <v>34</v>
      </c>
      <c r="E9" s="15" t="s">
        <v>24</v>
      </c>
      <c r="F9" s="16" t="s">
        <v>28</v>
      </c>
      <c r="G9" s="18"/>
      <c r="H9" s="20" t="s">
        <v>36</v>
      </c>
      <c r="I9" s="20" t="s">
        <v>35</v>
      </c>
      <c r="J9" s="21">
        <f t="array" ref="J9">INDEX((Inputs!$N$2:$N$845*Inputs!$H$2:$H$845*Inputs!$F$2:$F$845*1000/Inputs!$L$2:$L$845),MATCH(A9,Inputs!$A$2:$A$845))</f>
        <v>51642737.068965517</v>
      </c>
      <c r="K9" s="21" t="str">
        <f ca="1">IF('Dmg over Time (Attack)'!$A$1=$D9,'Dmg over Time (Attack)'!$G$162,K9)</f>
        <v>#REF!</v>
      </c>
      <c r="L9" s="21">
        <v>71753195.682451263</v>
      </c>
      <c r="M9" s="21">
        <f t="shared" si="1"/>
        <v>71753195.682451263</v>
      </c>
      <c r="N9" s="22">
        <f t="shared" si="3"/>
        <v>0.25175721111950022</v>
      </c>
      <c r="O9" s="22">
        <f t="shared" si="2"/>
        <v>0.25175721111950022</v>
      </c>
      <c r="P9" s="10"/>
      <c r="Q9" s="10"/>
      <c r="R9" s="10"/>
      <c r="S9" s="10"/>
    </row>
    <row r="10" spans="1:19" ht="12.75" customHeight="1">
      <c r="A10" s="10">
        <v>9</v>
      </c>
      <c r="B10" s="10">
        <f t="shared" si="0"/>
        <v>6</v>
      </c>
      <c r="C10" s="13">
        <f>VLOOKUP(D10,'Species Data'!A$2:E$152,2,FALSE)</f>
        <v>2</v>
      </c>
      <c r="D10" s="10" t="s">
        <v>34</v>
      </c>
      <c r="E10" s="15" t="s">
        <v>24</v>
      </c>
      <c r="F10" s="16" t="s">
        <v>28</v>
      </c>
      <c r="G10" s="18"/>
      <c r="H10" s="20" t="s">
        <v>36</v>
      </c>
      <c r="I10" s="20" t="s">
        <v>31</v>
      </c>
      <c r="J10" s="21">
        <f t="array" ref="J10">INDEX((Inputs!$N$2:$N$845*Inputs!$H$2:$H$845*Inputs!$F$2:$F$845*1000/Inputs!$L$2:$L$845),MATCH(A10,Inputs!$A$2:$A$845))</f>
        <v>51642737.068965517</v>
      </c>
      <c r="K10" s="21" t="str">
        <f ca="1">IF('Dmg over Time (Attack)'!$A$1=$D10,'Dmg over Time (Attack)'!$K$162,K10)</f>
        <v>#REF!</v>
      </c>
      <c r="L10" s="21">
        <v>64566997.239747643</v>
      </c>
      <c r="M10" s="21">
        <f t="shared" si="1"/>
        <v>64566997.239747643</v>
      </c>
      <c r="N10" s="22">
        <f t="shared" si="3"/>
        <v>0.22654331978993497</v>
      </c>
      <c r="O10" s="22">
        <f t="shared" si="2"/>
        <v>0.22654331978993497</v>
      </c>
      <c r="P10" s="10"/>
      <c r="Q10" s="10"/>
      <c r="R10" s="10"/>
      <c r="S10" s="10"/>
    </row>
    <row r="11" spans="1:19" ht="12.75" customHeight="1">
      <c r="A11" s="10">
        <v>10</v>
      </c>
      <c r="B11" s="10">
        <f t="shared" si="0"/>
        <v>6</v>
      </c>
      <c r="C11" s="13">
        <f>VLOOKUP(D11,'Species Data'!A$2:E$152,2,FALSE)</f>
        <v>2</v>
      </c>
      <c r="D11" s="10" t="s">
        <v>34</v>
      </c>
      <c r="E11" s="15" t="s">
        <v>24</v>
      </c>
      <c r="F11" s="16" t="s">
        <v>28</v>
      </c>
      <c r="G11" s="18"/>
      <c r="H11" s="20" t="s">
        <v>29</v>
      </c>
      <c r="I11" s="20" t="s">
        <v>30</v>
      </c>
      <c r="J11" s="21">
        <f t="array" ref="J11">INDEX((Inputs!$N$2:$N$845*Inputs!$H$2:$H$845*Inputs!$F$2:$F$845*1000/Inputs!$L$2:$L$845),MATCH(A11,Inputs!$A$2:$A$845))</f>
        <v>53761413.461538464</v>
      </c>
      <c r="K11" s="21" t="str">
        <f ca="1">IF('Dmg over Time (Attack)'!$A$1=$D11,'Dmg over Time (Attack)'!$O$162,K11)</f>
        <v>#REF!</v>
      </c>
      <c r="L11" s="21">
        <v>73318850.73039946</v>
      </c>
      <c r="M11" s="21">
        <f t="shared" si="1"/>
        <v>73318850.73039946</v>
      </c>
      <c r="N11" s="22">
        <f t="shared" si="3"/>
        <v>0.25725055458243129</v>
      </c>
      <c r="O11" s="22">
        <f t="shared" si="2"/>
        <v>0.25725055458243129</v>
      </c>
      <c r="P11" s="10"/>
      <c r="Q11" s="10"/>
      <c r="R11" s="10"/>
      <c r="S11" s="10"/>
    </row>
    <row r="12" spans="1:19" ht="12.75" customHeight="1">
      <c r="A12" s="10">
        <v>11</v>
      </c>
      <c r="B12" s="10">
        <f t="shared" si="0"/>
        <v>6</v>
      </c>
      <c r="C12" s="13">
        <f>VLOOKUP(D12,'Species Data'!A$2:E$152,2,FALSE)</f>
        <v>2</v>
      </c>
      <c r="D12" s="10" t="s">
        <v>34</v>
      </c>
      <c r="E12" s="15" t="s">
        <v>24</v>
      </c>
      <c r="F12" s="16" t="s">
        <v>28</v>
      </c>
      <c r="G12" s="18"/>
      <c r="H12" s="20" t="s">
        <v>29</v>
      </c>
      <c r="I12" s="20" t="s">
        <v>35</v>
      </c>
      <c r="J12" s="21">
        <f t="array" ref="J12">INDEX((Inputs!$N$2:$N$845*Inputs!$H$2:$H$845*Inputs!$F$2:$F$845*1000/Inputs!$L$2:$L$845),MATCH(A12,Inputs!$A$2:$A$845))</f>
        <v>53761413.461538464</v>
      </c>
      <c r="K12" s="21" t="str">
        <f ca="1">IF('Dmg over Time (Attack)'!$A$1=$D12,'Dmg over Time (Attack)'!$S$162,K12)</f>
        <v>#REF!</v>
      </c>
      <c r="L12" s="21">
        <v>77693237.201365173</v>
      </c>
      <c r="M12" s="21">
        <f t="shared" si="1"/>
        <v>77693237.201365173</v>
      </c>
      <c r="N12" s="22">
        <f t="shared" si="3"/>
        <v>0.27259876768729435</v>
      </c>
      <c r="O12" s="22">
        <f t="shared" si="2"/>
        <v>0.27259876768729435</v>
      </c>
      <c r="P12" s="10"/>
      <c r="Q12" s="10"/>
      <c r="R12" s="10"/>
      <c r="S12" s="10"/>
    </row>
    <row r="13" spans="1:19" ht="12.75" customHeight="1">
      <c r="A13" s="10">
        <v>12</v>
      </c>
      <c r="B13" s="10">
        <f t="shared" si="0"/>
        <v>6</v>
      </c>
      <c r="C13" s="13">
        <f>VLOOKUP(D13,'Species Data'!A$2:E$152,2,FALSE)</f>
        <v>2</v>
      </c>
      <c r="D13" s="10" t="s">
        <v>34</v>
      </c>
      <c r="E13" s="15" t="s">
        <v>24</v>
      </c>
      <c r="F13" s="16" t="s">
        <v>28</v>
      </c>
      <c r="G13" s="18"/>
      <c r="H13" s="20" t="s">
        <v>29</v>
      </c>
      <c r="I13" s="20" t="s">
        <v>31</v>
      </c>
      <c r="J13" s="21">
        <f t="array" ref="J13">INDEX((Inputs!$N$2:$N$845*Inputs!$H$2:$H$845*Inputs!$F$2:$F$845*1000/Inputs!$L$2:$L$845),MATCH(A13,Inputs!$A$2:$A$845))</f>
        <v>53761413.461538464</v>
      </c>
      <c r="K13" s="21" t="str">
        <f ca="1">IF('Dmg over Time (Attack)'!$A$1=$D13,'Dmg over Time (Attack)'!$W$162,K13)</f>
        <v>#REF!</v>
      </c>
      <c r="L13" s="21">
        <v>69611391.932270914</v>
      </c>
      <c r="M13" s="21">
        <f t="shared" si="1"/>
        <v>69611391.932270914</v>
      </c>
      <c r="N13" s="22">
        <f t="shared" si="3"/>
        <v>0.24424236061309182</v>
      </c>
      <c r="O13" s="22">
        <f t="shared" si="2"/>
        <v>0.24424236061309182</v>
      </c>
      <c r="P13" s="10"/>
      <c r="Q13" s="10"/>
      <c r="R13" s="10"/>
      <c r="S13" s="10"/>
    </row>
    <row r="14" spans="1:19" ht="12.75" customHeight="1">
      <c r="A14" s="10">
        <v>13</v>
      </c>
      <c r="B14" s="10">
        <f t="shared" si="0"/>
        <v>6</v>
      </c>
      <c r="C14" s="13">
        <f>VLOOKUP(D14,'Species Data'!A$2:E$152,2,FALSE)</f>
        <v>3</v>
      </c>
      <c r="D14" s="10" t="s">
        <v>37</v>
      </c>
      <c r="E14" s="15" t="s">
        <v>24</v>
      </c>
      <c r="F14" s="16" t="s">
        <v>28</v>
      </c>
      <c r="G14" s="18">
        <v>1</v>
      </c>
      <c r="H14" s="20" t="s">
        <v>36</v>
      </c>
      <c r="I14" s="20" t="s">
        <v>30</v>
      </c>
      <c r="J14" s="21">
        <f t="array" ref="J14">INDEX((Inputs!$N$2:$N$845*Inputs!$H$2:$H$845*Inputs!$F$2:$F$845*1000/Inputs!$L$2:$L$845),MATCH(A14,Inputs!$A$2:$A$845))</f>
        <v>103630926.72413793</v>
      </c>
      <c r="K14" s="21" t="str">
        <f ca="1">IF('Dmg over Time (Attack)'!$A$1=$D14,'Dmg over Time (Attack)'!$C$162,K14)</f>
        <v>#REF!</v>
      </c>
      <c r="L14" s="21">
        <v>137803149.86137894</v>
      </c>
      <c r="M14" s="21">
        <f t="shared" si="1"/>
        <v>137803149.86137894</v>
      </c>
      <c r="N14" s="22">
        <f t="shared" si="3"/>
        <v>0.48350371523686975</v>
      </c>
      <c r="O14" s="22">
        <f t="shared" si="2"/>
        <v>0.48350371523686975</v>
      </c>
      <c r="P14" s="10"/>
      <c r="Q14" s="10"/>
      <c r="R14" s="10"/>
      <c r="S14" s="10"/>
    </row>
    <row r="15" spans="1:19" ht="12.75" customHeight="1">
      <c r="A15" s="10">
        <v>14</v>
      </c>
      <c r="B15" s="10">
        <f t="shared" si="0"/>
        <v>6</v>
      </c>
      <c r="C15" s="13">
        <f>VLOOKUP(D15,'Species Data'!A$2:E$152,2,FALSE)</f>
        <v>3</v>
      </c>
      <c r="D15" s="10" t="s">
        <v>37</v>
      </c>
      <c r="E15" s="15" t="s">
        <v>24</v>
      </c>
      <c r="F15" s="16" t="s">
        <v>28</v>
      </c>
      <c r="G15" s="18">
        <v>1</v>
      </c>
      <c r="H15" s="20" t="s">
        <v>36</v>
      </c>
      <c r="I15" s="20" t="s">
        <v>38</v>
      </c>
      <c r="J15" s="21">
        <f t="array" ref="J15">INDEX((Inputs!$N$2:$N$845*Inputs!$H$2:$H$845*Inputs!$F$2:$F$845*1000/Inputs!$L$2:$L$845),MATCH(A15,Inputs!$A$2:$A$845))</f>
        <v>103630926.72413793</v>
      </c>
      <c r="K15" s="21" t="str">
        <f ca="1">IF('Dmg over Time (Attack)'!$A$1=$D15,'Dmg over Time (Attack)'!$G$162,K15)</f>
        <v>#REF!</v>
      </c>
      <c r="L15" s="21">
        <v>139967162.84377813</v>
      </c>
      <c r="M15" s="21">
        <f t="shared" si="1"/>
        <v>139967162.84377813</v>
      </c>
      <c r="N15" s="22">
        <f t="shared" si="3"/>
        <v>0.49109649027766777</v>
      </c>
      <c r="O15" s="22">
        <f t="shared" si="2"/>
        <v>0.49109649027766777</v>
      </c>
      <c r="P15" s="10"/>
      <c r="Q15" s="10"/>
      <c r="R15" s="10"/>
      <c r="S15" s="10"/>
    </row>
    <row r="16" spans="1:19" ht="12.75" customHeight="1">
      <c r="A16" s="10">
        <v>15</v>
      </c>
      <c r="B16" s="10">
        <f t="shared" si="0"/>
        <v>6</v>
      </c>
      <c r="C16" s="13">
        <f>VLOOKUP(D16,'Species Data'!A$2:E$152,2,FALSE)</f>
        <v>3</v>
      </c>
      <c r="D16" s="10" t="s">
        <v>37</v>
      </c>
      <c r="E16" s="15" t="s">
        <v>24</v>
      </c>
      <c r="F16" s="16" t="s">
        <v>28</v>
      </c>
      <c r="G16" s="18">
        <v>1</v>
      </c>
      <c r="H16" s="20" t="s">
        <v>36</v>
      </c>
      <c r="I16" s="20" t="s">
        <v>35</v>
      </c>
      <c r="J16" s="21">
        <f t="array" ref="J16">INDEX((Inputs!$N$2:$N$845*Inputs!$H$2:$H$845*Inputs!$F$2:$F$845*1000/Inputs!$L$2:$L$845),MATCH(A16,Inputs!$A$2:$A$845))</f>
        <v>103630926.72413793</v>
      </c>
      <c r="K16" s="21" t="str">
        <f ca="1">IF('Dmg over Time (Attack)'!$A$1=$D16,'Dmg over Time (Attack)'!$K$162,K16)</f>
        <v>#REF!</v>
      </c>
      <c r="L16" s="21">
        <v>143986368.38440114</v>
      </c>
      <c r="M16" s="21">
        <f t="shared" si="1"/>
        <v>143986368.38440114</v>
      </c>
      <c r="N16" s="22">
        <f t="shared" si="3"/>
        <v>0.50519849602388389</v>
      </c>
      <c r="O16" s="22">
        <f t="shared" si="2"/>
        <v>0.50519849602388389</v>
      </c>
      <c r="P16" s="10"/>
      <c r="Q16" s="10"/>
      <c r="R16" s="10"/>
      <c r="S16" s="10"/>
    </row>
    <row r="17" spans="1:19" ht="12.75" customHeight="1">
      <c r="A17" s="10">
        <v>16</v>
      </c>
      <c r="B17" s="10">
        <f t="shared" si="0"/>
        <v>6</v>
      </c>
      <c r="C17" s="13">
        <f>VLOOKUP(D17,'Species Data'!A$2:E$152,2,FALSE)</f>
        <v>3</v>
      </c>
      <c r="D17" s="10" t="s">
        <v>37</v>
      </c>
      <c r="E17" s="15" t="s">
        <v>24</v>
      </c>
      <c r="F17" s="16" t="s">
        <v>28</v>
      </c>
      <c r="G17" s="18">
        <v>1</v>
      </c>
      <c r="H17" s="20" t="s">
        <v>29</v>
      </c>
      <c r="I17" s="20" t="s">
        <v>30</v>
      </c>
      <c r="J17" s="21">
        <f t="array" ref="J17">INDEX((Inputs!$N$2:$N$845*Inputs!$H$2:$H$845*Inputs!$F$2:$F$845*1000/Inputs!$L$2:$L$845),MATCH(A17,Inputs!$A$2:$A$845))</f>
        <v>107882451.92307693</v>
      </c>
      <c r="K17" s="21" t="str">
        <f ca="1">IF('Dmg over Time (Attack)'!$A$1=$D17,'Dmg over Time (Attack)'!$O$162,K17)</f>
        <v>#REF!</v>
      </c>
      <c r="L17" s="21">
        <v>147128151.58099124</v>
      </c>
      <c r="M17" s="21">
        <f t="shared" si="1"/>
        <v>147128151.58099124</v>
      </c>
      <c r="N17" s="22">
        <f t="shared" si="3"/>
        <v>0.51622192944719936</v>
      </c>
      <c r="O17" s="22">
        <f t="shared" si="2"/>
        <v>0.51622192944719936</v>
      </c>
      <c r="P17" s="10"/>
      <c r="Q17" s="10"/>
      <c r="R17" s="10"/>
      <c r="S17" s="10"/>
    </row>
    <row r="18" spans="1:19" ht="12.75" customHeight="1">
      <c r="A18" s="10">
        <v>17</v>
      </c>
      <c r="B18" s="10">
        <f t="shared" si="0"/>
        <v>6</v>
      </c>
      <c r="C18" s="13">
        <f>VLOOKUP(D18,'Species Data'!A$2:E$152,2,FALSE)</f>
        <v>3</v>
      </c>
      <c r="D18" s="10" t="s">
        <v>37</v>
      </c>
      <c r="E18" s="15" t="s">
        <v>24</v>
      </c>
      <c r="F18" s="16" t="s">
        <v>28</v>
      </c>
      <c r="G18" s="18">
        <v>1</v>
      </c>
      <c r="H18" s="20" t="s">
        <v>29</v>
      </c>
      <c r="I18" s="20" t="s">
        <v>38</v>
      </c>
      <c r="J18" s="21">
        <f t="array" ref="J18">INDEX((Inputs!$N$2:$N$845*Inputs!$H$2:$H$845*Inputs!$F$2:$F$845*1000/Inputs!$L$2:$L$845),MATCH(A18,Inputs!$A$2:$A$845))</f>
        <v>107882451.92307693</v>
      </c>
      <c r="K18" s="21" t="str">
        <f ca="1">IF('Dmg over Time (Attack)'!$A$1=$D18,'Dmg over Time (Attack)'!$S$162,K18)</f>
        <v>#REF!</v>
      </c>
      <c r="L18" s="21">
        <v>148964738.08913946</v>
      </c>
      <c r="M18" s="21">
        <f t="shared" si="1"/>
        <v>148964738.08913946</v>
      </c>
      <c r="N18" s="22">
        <f t="shared" si="3"/>
        <v>0.52266587794138719</v>
      </c>
      <c r="O18" s="22">
        <f t="shared" si="2"/>
        <v>0.52266587794138719</v>
      </c>
      <c r="P18" s="10"/>
      <c r="Q18" s="10"/>
      <c r="R18" s="10"/>
      <c r="S18" s="10"/>
    </row>
    <row r="19" spans="1:19" ht="12.75" customHeight="1">
      <c r="A19" s="10">
        <v>18</v>
      </c>
      <c r="B19" s="10">
        <f t="shared" si="0"/>
        <v>6</v>
      </c>
      <c r="C19" s="13">
        <f>VLOOKUP(D19,'Species Data'!A$2:E$152,2,FALSE)</f>
        <v>3</v>
      </c>
      <c r="D19" s="10" t="s">
        <v>37</v>
      </c>
      <c r="E19" s="15" t="s">
        <v>24</v>
      </c>
      <c r="F19" s="16" t="s">
        <v>28</v>
      </c>
      <c r="G19" s="18">
        <v>1</v>
      </c>
      <c r="H19" s="20" t="s">
        <v>29</v>
      </c>
      <c r="I19" s="20" t="s">
        <v>35</v>
      </c>
      <c r="J19" s="21">
        <f t="array" ref="J19">INDEX((Inputs!$N$2:$N$845*Inputs!$H$2:$H$845*Inputs!$F$2:$F$845*1000/Inputs!$L$2:$L$845),MATCH(A19,Inputs!$A$2:$A$845))</f>
        <v>107882451.92307693</v>
      </c>
      <c r="K19" s="21" t="str">
        <f ca="1">IF('Dmg over Time (Attack)'!$A$1=$D19,'Dmg over Time (Attack)'!$W$162,K19)</f>
        <v>#REF!</v>
      </c>
      <c r="L19" s="21">
        <v>155906186.00682589</v>
      </c>
      <c r="M19" s="21">
        <f t="shared" si="1"/>
        <v>155906186.00682589</v>
      </c>
      <c r="N19" s="22">
        <f t="shared" si="3"/>
        <v>0.54702102410967701</v>
      </c>
      <c r="O19" s="22">
        <f t="shared" si="2"/>
        <v>0.54702102410967701</v>
      </c>
      <c r="P19" s="10"/>
      <c r="Q19" s="10"/>
      <c r="R19" s="10"/>
      <c r="S19" s="10"/>
    </row>
    <row r="20" spans="1:19" ht="12.75" customHeight="1">
      <c r="A20" s="10">
        <v>19</v>
      </c>
      <c r="B20" s="10">
        <f t="shared" si="0"/>
        <v>6</v>
      </c>
      <c r="C20" s="13">
        <f>VLOOKUP(D20,'Species Data'!A$2:E$152,2,FALSE)</f>
        <v>4</v>
      </c>
      <c r="D20" s="10" t="s">
        <v>39</v>
      </c>
      <c r="E20" s="24" t="s">
        <v>40</v>
      </c>
      <c r="F20" s="26"/>
      <c r="G20" s="20"/>
      <c r="H20" s="20" t="s">
        <v>43</v>
      </c>
      <c r="I20" s="20" t="s">
        <v>45</v>
      </c>
      <c r="J20" s="21">
        <f t="array" ref="J20">INDEX((Inputs!$N$2:$N$845*Inputs!$H$2:$H$845*Inputs!$F$2:$F$845*1000/Inputs!$L$2:$L$845),MATCH(A20,Inputs!$A$2:$A$845))</f>
        <v>19473535.714285713</v>
      </c>
      <c r="K20" s="21" t="str">
        <f ca="1">IF('Dmg over Time (Attack)'!$A$1=$D20,'Dmg over Time (Attack)'!$C$162,K20)</f>
        <v>#REF!</v>
      </c>
      <c r="L20" s="21">
        <v>17940462.890625</v>
      </c>
      <c r="M20" s="21">
        <f t="shared" si="1"/>
        <v>19473535.714285713</v>
      </c>
      <c r="N20" s="22">
        <f t="shared" si="3"/>
        <v>6.8325919081867317E-2</v>
      </c>
      <c r="O20" s="22">
        <f t="shared" si="2"/>
        <v>6.8325919081867317E-2</v>
      </c>
      <c r="P20" s="10"/>
      <c r="Q20" s="10"/>
      <c r="R20" s="10"/>
      <c r="S20" s="10"/>
    </row>
    <row r="21" spans="1:19" ht="12.75" customHeight="1">
      <c r="A21" s="10">
        <v>20</v>
      </c>
      <c r="B21" s="10">
        <f t="shared" si="0"/>
        <v>6</v>
      </c>
      <c r="C21" s="13">
        <f>VLOOKUP(D21,'Species Data'!A$2:E$152,2,FALSE)</f>
        <v>4</v>
      </c>
      <c r="D21" s="10" t="s">
        <v>39</v>
      </c>
      <c r="E21" s="24" t="s">
        <v>40</v>
      </c>
      <c r="F21" s="26"/>
      <c r="G21" s="20"/>
      <c r="H21" s="20" t="s">
        <v>43</v>
      </c>
      <c r="I21" s="20" t="s">
        <v>44</v>
      </c>
      <c r="J21" s="21">
        <f t="array" ref="J21">INDEX((Inputs!$N$2:$N$845*Inputs!$H$2:$H$845*Inputs!$F$2:$F$845*1000/Inputs!$L$2:$L$845),MATCH(A21,Inputs!$A$2:$A$845))</f>
        <v>19473535.714285713</v>
      </c>
      <c r="K21" s="21" t="str">
        <f ca="1">IF('Dmg over Time (Attack)'!$A$1=$D21,'Dmg over Time (Attack)'!$G$162,K21)</f>
        <v>#REF!</v>
      </c>
      <c r="L21" s="21">
        <v>24125547.023809526</v>
      </c>
      <c r="M21" s="21">
        <f t="shared" si="1"/>
        <v>24125547.023809526</v>
      </c>
      <c r="N21" s="22">
        <f t="shared" si="3"/>
        <v>8.4648221973646742E-2</v>
      </c>
      <c r="O21" s="22">
        <f t="shared" si="2"/>
        <v>8.4648221973646742E-2</v>
      </c>
      <c r="P21" s="10"/>
      <c r="Q21" s="10"/>
      <c r="R21" s="10"/>
      <c r="S21" s="10"/>
    </row>
    <row r="22" spans="1:19" ht="12.75" customHeight="1">
      <c r="A22" s="10">
        <v>21</v>
      </c>
      <c r="B22" s="10">
        <f t="shared" si="0"/>
        <v>6</v>
      </c>
      <c r="C22" s="13">
        <f>VLOOKUP(D22,'Species Data'!A$2:E$152,2,FALSE)</f>
        <v>4</v>
      </c>
      <c r="D22" s="10" t="s">
        <v>39</v>
      </c>
      <c r="E22" s="24" t="s">
        <v>40</v>
      </c>
      <c r="F22" s="26"/>
      <c r="G22" s="20"/>
      <c r="H22" s="20" t="s">
        <v>43</v>
      </c>
      <c r="I22" s="20" t="s">
        <v>42</v>
      </c>
      <c r="J22" s="21">
        <f t="array" ref="J22">INDEX((Inputs!$N$2:$N$845*Inputs!$H$2:$H$845*Inputs!$F$2:$F$845*1000/Inputs!$L$2:$L$845),MATCH(A22,Inputs!$A$2:$A$845))</f>
        <v>19473535.714285713</v>
      </c>
      <c r="K22" s="21" t="str">
        <f ca="1">IF('Dmg over Time (Attack)'!$A$1=$D22,'Dmg over Time (Attack)'!$K$162,K22)</f>
        <v>#REF!</v>
      </c>
      <c r="L22" s="21">
        <v>26688002.818251528</v>
      </c>
      <c r="M22" s="21">
        <f t="shared" si="1"/>
        <v>26688002.818251528</v>
      </c>
      <c r="N22" s="22">
        <f t="shared" si="3"/>
        <v>9.3638995392028426E-2</v>
      </c>
      <c r="O22" s="22">
        <f t="shared" si="2"/>
        <v>9.3638995392028426E-2</v>
      </c>
      <c r="P22" s="10"/>
      <c r="Q22" s="10"/>
      <c r="R22" s="10"/>
      <c r="S22" s="10"/>
    </row>
    <row r="23" spans="1:19" ht="12.75" customHeight="1">
      <c r="A23" s="10">
        <v>22</v>
      </c>
      <c r="B23" s="10">
        <f t="shared" si="0"/>
        <v>6</v>
      </c>
      <c r="C23" s="13">
        <f>VLOOKUP(D23,'Species Data'!A$2:E$152,2,FALSE)</f>
        <v>4</v>
      </c>
      <c r="D23" s="10" t="s">
        <v>39</v>
      </c>
      <c r="E23" s="24" t="s">
        <v>40</v>
      </c>
      <c r="F23" s="26"/>
      <c r="G23" s="20"/>
      <c r="H23" s="20" t="s">
        <v>41</v>
      </c>
      <c r="I23" s="20" t="s">
        <v>45</v>
      </c>
      <c r="J23" s="21">
        <f t="array" ref="J23">INDEX((Inputs!$N$2:$N$845*Inputs!$H$2:$H$845*Inputs!$F$2:$F$845*1000/Inputs!$L$2:$L$845),MATCH(A23,Inputs!$A$2:$A$845))</f>
        <v>19629324</v>
      </c>
      <c r="K23" s="21" t="str">
        <f ca="1">IF('Dmg over Time (Attack)'!$A$1=$D23,'Dmg over Time (Attack)'!$O$162,K23)</f>
        <v>#REF!</v>
      </c>
      <c r="L23" s="21">
        <v>17762306.44223186</v>
      </c>
      <c r="M23" s="21">
        <f t="shared" si="1"/>
        <v>19629324</v>
      </c>
      <c r="N23" s="22">
        <f t="shared" si="3"/>
        <v>6.8872526434522255E-2</v>
      </c>
      <c r="O23" s="22">
        <f t="shared" si="2"/>
        <v>6.8872526434522255E-2</v>
      </c>
      <c r="P23" s="10"/>
      <c r="Q23" s="10"/>
      <c r="R23" s="10"/>
      <c r="S23" s="10"/>
    </row>
    <row r="24" spans="1:19" ht="12.75" customHeight="1">
      <c r="A24" s="10">
        <v>23</v>
      </c>
      <c r="B24" s="10">
        <f t="shared" si="0"/>
        <v>6</v>
      </c>
      <c r="C24" s="13">
        <f>VLOOKUP(D24,'Species Data'!A$2:E$152,2,FALSE)</f>
        <v>4</v>
      </c>
      <c r="D24" s="10" t="s">
        <v>39</v>
      </c>
      <c r="E24" s="24" t="s">
        <v>40</v>
      </c>
      <c r="F24" s="26"/>
      <c r="G24" s="20"/>
      <c r="H24" s="20" t="s">
        <v>41</v>
      </c>
      <c r="I24" s="20" t="s">
        <v>44</v>
      </c>
      <c r="J24" s="21">
        <f t="array" ref="J24">INDEX((Inputs!$N$2:$N$845*Inputs!$H$2:$H$845*Inputs!$F$2:$F$845*1000/Inputs!$L$2:$L$845),MATCH(A24,Inputs!$A$2:$A$845))</f>
        <v>19629324</v>
      </c>
      <c r="K24" s="21" t="str">
        <f ca="1">IF('Dmg over Time (Attack)'!$A$1=$D24,'Dmg over Time (Attack)'!$S$162,K24)</f>
        <v>#REF!</v>
      </c>
      <c r="L24" s="21">
        <v>25201941.142003674</v>
      </c>
      <c r="M24" s="21">
        <f t="shared" si="1"/>
        <v>25201941.142003674</v>
      </c>
      <c r="N24" s="22">
        <f t="shared" si="3"/>
        <v>8.8424917613256687E-2</v>
      </c>
      <c r="O24" s="22">
        <f t="shared" si="2"/>
        <v>8.8424917613256687E-2</v>
      </c>
      <c r="P24" s="10"/>
      <c r="Q24" s="10"/>
      <c r="R24" s="10"/>
      <c r="S24" s="10"/>
    </row>
    <row r="25" spans="1:19" ht="12.75" customHeight="1">
      <c r="A25" s="10">
        <v>24</v>
      </c>
      <c r="B25" s="10">
        <f t="shared" si="0"/>
        <v>6</v>
      </c>
      <c r="C25" s="13">
        <f>VLOOKUP(D25,'Species Data'!A$2:E$152,2,FALSE)</f>
        <v>4</v>
      </c>
      <c r="D25" s="10" t="s">
        <v>39</v>
      </c>
      <c r="E25" s="24" t="s">
        <v>40</v>
      </c>
      <c r="F25" s="26"/>
      <c r="G25" s="20"/>
      <c r="H25" s="20" t="s">
        <v>41</v>
      </c>
      <c r="I25" s="20" t="s">
        <v>42</v>
      </c>
      <c r="J25" s="21">
        <f t="array" ref="J25">INDEX((Inputs!$N$2:$N$845*Inputs!$H$2:$H$845*Inputs!$F$2:$F$845*1000/Inputs!$L$2:$L$845),MATCH(A25,Inputs!$A$2:$A$845))</f>
        <v>19629324</v>
      </c>
      <c r="K25" s="21" t="str">
        <f ca="1">IF('Dmg over Time (Attack)'!$A$1=$D25,'Dmg over Time (Attack)'!$W$162,K25)</f>
        <v>#REF!</v>
      </c>
      <c r="L25" s="21">
        <v>28645280.867135763</v>
      </c>
      <c r="M25" s="21">
        <f t="shared" si="1"/>
        <v>28645280.867135763</v>
      </c>
      <c r="N25" s="22">
        <f t="shared" si="3"/>
        <v>0.10050640886798357</v>
      </c>
      <c r="O25" s="22">
        <f t="shared" si="2"/>
        <v>0.10050640886798357</v>
      </c>
      <c r="P25" s="10"/>
      <c r="Q25" s="10"/>
      <c r="R25" s="10"/>
      <c r="S25" s="10"/>
    </row>
    <row r="26" spans="1:19" ht="12.75" customHeight="1">
      <c r="A26" s="10">
        <v>25</v>
      </c>
      <c r="B26" s="10">
        <f t="shared" si="0"/>
        <v>6</v>
      </c>
      <c r="C26" s="13">
        <f>VLOOKUP(D26,'Species Data'!A$2:E$152,2,FALSE)</f>
        <v>5</v>
      </c>
      <c r="D26" s="10" t="s">
        <v>46</v>
      </c>
      <c r="E26" s="24" t="s">
        <v>40</v>
      </c>
      <c r="F26" s="26"/>
      <c r="G26" s="20"/>
      <c r="H26" s="20" t="s">
        <v>43</v>
      </c>
      <c r="I26" s="20" t="s">
        <v>47</v>
      </c>
      <c r="J26" s="21">
        <f t="array" ref="J26">INDEX((Inputs!$N$2:$N$845*Inputs!$H$2:$H$845*Inputs!$F$2:$F$845*1000/Inputs!$L$2:$L$845),MATCH(A26,Inputs!$A$2:$A$845))</f>
        <v>42302083.333333336</v>
      </c>
      <c r="K26" s="21" t="str">
        <f ca="1">IF('Dmg over Time (Attack)'!$A$1=$D26,'Dmg over Time (Attack)'!$C$162,K26)</f>
        <v>#REF!</v>
      </c>
      <c r="L26" s="21">
        <v>52464036.312849201</v>
      </c>
      <c r="M26" s="21">
        <f t="shared" si="1"/>
        <v>52464036.312849201</v>
      </c>
      <c r="N26" s="22">
        <f t="shared" si="3"/>
        <v>0.18407820502725628</v>
      </c>
      <c r="O26" s="22">
        <f t="shared" si="2"/>
        <v>0.18407820502725628</v>
      </c>
      <c r="P26" s="10"/>
      <c r="Q26" s="10"/>
      <c r="R26" s="10"/>
      <c r="S26" s="10"/>
    </row>
    <row r="27" spans="1:19" ht="12.75" customHeight="1">
      <c r="A27" s="10">
        <v>26</v>
      </c>
      <c r="B27" s="10">
        <f t="shared" si="0"/>
        <v>6</v>
      </c>
      <c r="C27" s="13">
        <f>VLOOKUP(D27,'Species Data'!A$2:E$152,2,FALSE)</f>
        <v>5</v>
      </c>
      <c r="D27" s="10" t="s">
        <v>46</v>
      </c>
      <c r="E27" s="24" t="s">
        <v>40</v>
      </c>
      <c r="F27" s="26"/>
      <c r="G27" s="20"/>
      <c r="H27" s="20" t="s">
        <v>43</v>
      </c>
      <c r="I27" s="20" t="s">
        <v>44</v>
      </c>
      <c r="J27" s="21">
        <f t="array" ref="J27">INDEX((Inputs!$N$2:$N$845*Inputs!$H$2:$H$845*Inputs!$F$2:$F$845*1000/Inputs!$L$2:$L$845),MATCH(A27,Inputs!$A$2:$A$845))</f>
        <v>42302083.333333336</v>
      </c>
      <c r="K27" s="21" t="str">
        <f ca="1">IF('Dmg over Time (Attack)'!$A$1=$D27,'Dmg over Time (Attack)'!$G$162,K27)</f>
        <v>#REF!</v>
      </c>
      <c r="L27" s="21">
        <v>52407581.018518522</v>
      </c>
      <c r="M27" s="21">
        <f t="shared" si="1"/>
        <v>52407581.018518522</v>
      </c>
      <c r="N27" s="22">
        <f t="shared" si="3"/>
        <v>0.18388012287469929</v>
      </c>
      <c r="O27" s="22">
        <f t="shared" si="2"/>
        <v>0.18388012287469929</v>
      </c>
      <c r="P27" s="10"/>
      <c r="Q27" s="10"/>
      <c r="R27" s="10"/>
      <c r="S27" s="10"/>
    </row>
    <row r="28" spans="1:19" ht="12.75" customHeight="1">
      <c r="A28" s="10">
        <v>27</v>
      </c>
      <c r="B28" s="10">
        <f t="shared" si="0"/>
        <v>6</v>
      </c>
      <c r="C28" s="13">
        <f>VLOOKUP(D28,'Species Data'!A$2:E$152,2,FALSE)</f>
        <v>5</v>
      </c>
      <c r="D28" s="10" t="s">
        <v>46</v>
      </c>
      <c r="E28" s="24" t="s">
        <v>40</v>
      </c>
      <c r="F28" s="26"/>
      <c r="G28" s="20"/>
      <c r="H28" s="20" t="s">
        <v>43</v>
      </c>
      <c r="I28" s="20" t="s">
        <v>42</v>
      </c>
      <c r="J28" s="21">
        <f t="array" ref="J28">INDEX((Inputs!$N$2:$N$845*Inputs!$H$2:$H$845*Inputs!$F$2:$F$845*1000/Inputs!$L$2:$L$845),MATCH(A28,Inputs!$A$2:$A$845))</f>
        <v>42302083.333333336</v>
      </c>
      <c r="K28" s="21" t="str">
        <f ca="1">IF('Dmg over Time (Attack)'!$A$1=$D28,'Dmg over Time (Attack)'!$K$162,K28)</f>
        <v>#REF!</v>
      </c>
      <c r="L28" s="21">
        <v>57973967.120398775</v>
      </c>
      <c r="M28" s="21">
        <f t="shared" si="1"/>
        <v>57973967.120398775</v>
      </c>
      <c r="N28" s="22">
        <f t="shared" si="3"/>
        <v>0.2034106514831478</v>
      </c>
      <c r="O28" s="22">
        <f t="shared" si="2"/>
        <v>0.2034106514831478</v>
      </c>
      <c r="P28" s="10"/>
      <c r="Q28" s="10"/>
      <c r="R28" s="10"/>
      <c r="S28" s="10"/>
    </row>
    <row r="29" spans="1:19" ht="12.75" customHeight="1">
      <c r="A29" s="10">
        <v>28</v>
      </c>
      <c r="B29" s="10">
        <f t="shared" si="0"/>
        <v>6</v>
      </c>
      <c r="C29" s="13">
        <f>VLOOKUP(D29,'Species Data'!A$2:E$152,2,FALSE)</f>
        <v>5</v>
      </c>
      <c r="D29" s="10" t="s">
        <v>46</v>
      </c>
      <c r="E29" s="24" t="s">
        <v>40</v>
      </c>
      <c r="F29" s="26"/>
      <c r="G29" s="20"/>
      <c r="H29" s="20" t="s">
        <v>41</v>
      </c>
      <c r="I29" s="20" t="s">
        <v>47</v>
      </c>
      <c r="J29" s="21">
        <f t="array" ref="J29">INDEX((Inputs!$N$2:$N$845*Inputs!$H$2:$H$845*Inputs!$F$2:$F$845*1000/Inputs!$L$2:$L$845),MATCH(A29,Inputs!$A$2:$A$845))</f>
        <v>42640500</v>
      </c>
      <c r="K29" s="21" t="str">
        <f ca="1">IF('Dmg over Time (Attack)'!$A$1=$D29,'Dmg over Time (Attack)'!$O$162,K29)</f>
        <v>#REF!</v>
      </c>
      <c r="L29" s="21">
        <v>54801704.466759011</v>
      </c>
      <c r="M29" s="21">
        <f t="shared" si="1"/>
        <v>54801704.466759011</v>
      </c>
      <c r="N29" s="22">
        <f t="shared" si="3"/>
        <v>0.19228027615947124</v>
      </c>
      <c r="O29" s="22">
        <f t="shared" si="2"/>
        <v>0.19228027615947124</v>
      </c>
      <c r="P29" s="10"/>
      <c r="Q29" s="10"/>
      <c r="R29" s="10"/>
      <c r="S29" s="10"/>
    </row>
    <row r="30" spans="1:19" ht="12.75" customHeight="1">
      <c r="A30" s="10">
        <v>29</v>
      </c>
      <c r="B30" s="10">
        <f t="shared" si="0"/>
        <v>6</v>
      </c>
      <c r="C30" s="13">
        <f>VLOOKUP(D30,'Species Data'!A$2:E$152,2,FALSE)</f>
        <v>5</v>
      </c>
      <c r="D30" s="10" t="s">
        <v>46</v>
      </c>
      <c r="E30" s="24" t="s">
        <v>40</v>
      </c>
      <c r="F30" s="26"/>
      <c r="G30" s="20"/>
      <c r="H30" s="20" t="s">
        <v>41</v>
      </c>
      <c r="I30" s="20" t="s">
        <v>44</v>
      </c>
      <c r="J30" s="21">
        <f t="array" ref="J30">INDEX((Inputs!$N$2:$N$845*Inputs!$H$2:$H$845*Inputs!$F$2:$F$845*1000/Inputs!$L$2:$L$845),MATCH(A30,Inputs!$A$2:$A$845))</f>
        <v>42640500</v>
      </c>
      <c r="K30" s="21" t="str">
        <f ca="1">IF('Dmg over Time (Attack)'!$A$1=$D30,'Dmg over Time (Attack)'!$S$162,K30)</f>
        <v>#REF!</v>
      </c>
      <c r="L30" s="21">
        <v>54745816.578584552</v>
      </c>
      <c r="M30" s="21">
        <f t="shared" si="1"/>
        <v>54745816.578584552</v>
      </c>
      <c r="N30" s="22">
        <f t="shared" si="3"/>
        <v>0.19208418483937967</v>
      </c>
      <c r="O30" s="22">
        <f t="shared" si="2"/>
        <v>0.19208418483937967</v>
      </c>
      <c r="P30" s="10"/>
      <c r="Q30" s="10"/>
      <c r="R30" s="10"/>
      <c r="S30" s="10"/>
    </row>
    <row r="31" spans="1:19" ht="12.75" customHeight="1">
      <c r="A31" s="10">
        <v>30</v>
      </c>
      <c r="B31" s="10">
        <f t="shared" si="0"/>
        <v>6</v>
      </c>
      <c r="C31" s="13">
        <f>VLOOKUP(D31,'Species Data'!A$2:E$152,2,FALSE)</f>
        <v>5</v>
      </c>
      <c r="D31" s="10" t="s">
        <v>46</v>
      </c>
      <c r="E31" s="24" t="s">
        <v>40</v>
      </c>
      <c r="F31" s="26"/>
      <c r="G31" s="20"/>
      <c r="H31" s="20" t="s">
        <v>41</v>
      </c>
      <c r="I31" s="20" t="s">
        <v>42</v>
      </c>
      <c r="J31" s="21">
        <f t="array" ref="J31">INDEX((Inputs!$N$2:$N$845*Inputs!$H$2:$H$845*Inputs!$F$2:$F$845*1000/Inputs!$L$2:$L$845),MATCH(A31,Inputs!$A$2:$A$845))</f>
        <v>42640500</v>
      </c>
      <c r="K31" s="21" t="str">
        <f ca="1">IF('Dmg over Time (Attack)'!$A$1=$D31,'Dmg over Time (Attack)'!$W$162,K31)</f>
        <v>#REF!</v>
      </c>
      <c r="L31" s="21">
        <v>62225734.25427705</v>
      </c>
      <c r="M31" s="21">
        <f t="shared" si="1"/>
        <v>62225734.25427705</v>
      </c>
      <c r="N31" s="22">
        <f t="shared" si="3"/>
        <v>0.21832863563387375</v>
      </c>
      <c r="O31" s="22">
        <f t="shared" si="2"/>
        <v>0.21832863563387375</v>
      </c>
      <c r="P31" s="10"/>
      <c r="Q31" s="10"/>
      <c r="R31" s="10"/>
      <c r="S31" s="10"/>
    </row>
    <row r="32" spans="1:19" ht="12.75" customHeight="1">
      <c r="A32" s="10">
        <v>31</v>
      </c>
      <c r="B32" s="10">
        <f t="shared" si="0"/>
        <v>6</v>
      </c>
      <c r="C32" s="13">
        <f>VLOOKUP(D32,'Species Data'!A$2:E$152,2,FALSE)</f>
        <v>6</v>
      </c>
      <c r="D32" s="10" t="s">
        <v>48</v>
      </c>
      <c r="E32" s="24" t="s">
        <v>40</v>
      </c>
      <c r="F32" s="27" t="s">
        <v>49</v>
      </c>
      <c r="G32" s="18">
        <v>1</v>
      </c>
      <c r="H32" s="20" t="s">
        <v>43</v>
      </c>
      <c r="I32" s="20" t="s">
        <v>51</v>
      </c>
      <c r="J32" s="21">
        <f t="array" ref="J32">INDEX((Inputs!$N$2:$N$845*Inputs!$H$2:$H$845*Inputs!$F$2:$F$845*1000/Inputs!$L$2:$L$845),MATCH(A32,Inputs!$A$2:$A$845))</f>
        <v>91035107.142857149</v>
      </c>
      <c r="K32" s="21" t="str">
        <f ca="1">IF('Dmg over Time (Attack)'!$A$1=$D32,'Dmg over Time (Attack)'!$C$162,K32)</f>
        <v>#REF!</v>
      </c>
      <c r="L32" s="21">
        <v>132577668.87842464</v>
      </c>
      <c r="M32" s="21">
        <f t="shared" si="1"/>
        <v>132577668.87842464</v>
      </c>
      <c r="N32" s="22">
        <f t="shared" si="3"/>
        <v>0.46516930508949977</v>
      </c>
      <c r="O32" s="22">
        <f t="shared" si="2"/>
        <v>0.46516930508949977</v>
      </c>
      <c r="P32" s="10"/>
      <c r="Q32" s="10"/>
      <c r="R32" s="10"/>
      <c r="S32" s="10"/>
    </row>
    <row r="33" spans="1:19" ht="12.75" customHeight="1">
      <c r="A33" s="10">
        <v>32</v>
      </c>
      <c r="B33" s="10">
        <f t="shared" si="0"/>
        <v>6</v>
      </c>
      <c r="C33" s="13">
        <f>VLOOKUP(D33,'Species Data'!A$2:E$152,2,FALSE)</f>
        <v>6</v>
      </c>
      <c r="D33" s="10" t="s">
        <v>48</v>
      </c>
      <c r="E33" s="24" t="s">
        <v>40</v>
      </c>
      <c r="F33" s="27" t="s">
        <v>49</v>
      </c>
      <c r="G33" s="18">
        <v>1</v>
      </c>
      <c r="H33" s="20" t="s">
        <v>43</v>
      </c>
      <c r="I33" s="20" t="s">
        <v>52</v>
      </c>
      <c r="J33" s="21">
        <f t="array" ref="J33">INDEX((Inputs!$N$2:$N$845*Inputs!$H$2:$H$845*Inputs!$F$2:$F$845*1000/Inputs!$L$2:$L$845),MATCH(A33,Inputs!$A$2:$A$845))</f>
        <v>91035107.142857149</v>
      </c>
      <c r="K33" s="21" t="str">
        <f ca="1">IF('Dmg over Time (Attack)'!$A$1=$D33,'Dmg over Time (Attack)'!$G$162,K33)</f>
        <v>#REF!</v>
      </c>
      <c r="L33" s="21">
        <v>115412285.83333334</v>
      </c>
      <c r="M33" s="21">
        <f t="shared" si="1"/>
        <v>115412285.83333334</v>
      </c>
      <c r="N33" s="22">
        <f t="shared" si="3"/>
        <v>0.40494189748586806</v>
      </c>
      <c r="O33" s="22">
        <f t="shared" si="2"/>
        <v>0.40494189748586806</v>
      </c>
      <c r="P33" s="10"/>
      <c r="Q33" s="10"/>
      <c r="R33" s="10"/>
      <c r="S33" s="10"/>
    </row>
    <row r="34" spans="1:19" ht="12.75" customHeight="1">
      <c r="A34" s="10">
        <v>33</v>
      </c>
      <c r="B34" s="10">
        <f t="shared" si="0"/>
        <v>6</v>
      </c>
      <c r="C34" s="13">
        <f>VLOOKUP(D34,'Species Data'!A$2:E$152,2,FALSE)</f>
        <v>6</v>
      </c>
      <c r="D34" s="10" t="s">
        <v>48</v>
      </c>
      <c r="E34" s="24" t="s">
        <v>40</v>
      </c>
      <c r="F34" s="27" t="s">
        <v>49</v>
      </c>
      <c r="G34" s="18">
        <v>1</v>
      </c>
      <c r="H34" s="20" t="s">
        <v>43</v>
      </c>
      <c r="I34" s="20" t="s">
        <v>42</v>
      </c>
      <c r="J34" s="21">
        <f t="array" ref="J34">INDEX((Inputs!$N$2:$N$845*Inputs!$H$2:$H$845*Inputs!$F$2:$F$845*1000/Inputs!$L$2:$L$845),MATCH(A34,Inputs!$A$2:$A$845))</f>
        <v>91035107.142857149</v>
      </c>
      <c r="K34" s="21" t="str">
        <f ca="1">IF('Dmg over Time (Attack)'!$A$1=$D34,'Dmg over Time (Attack)'!$K$162,K34)</f>
        <v>#REF!</v>
      </c>
      <c r="L34" s="21">
        <v>124761380.34892638</v>
      </c>
      <c r="M34" s="21">
        <f t="shared" si="1"/>
        <v>124761380.34892638</v>
      </c>
      <c r="N34" s="22">
        <f t="shared" si="3"/>
        <v>0.4377446450060592</v>
      </c>
      <c r="O34" s="22">
        <f t="shared" si="2"/>
        <v>0.4377446450060592</v>
      </c>
      <c r="P34" s="10"/>
      <c r="Q34" s="10"/>
      <c r="R34" s="10"/>
      <c r="S34" s="10"/>
    </row>
    <row r="35" spans="1:19" ht="12.75" customHeight="1">
      <c r="A35" s="10">
        <v>34</v>
      </c>
      <c r="B35" s="10">
        <f t="shared" si="0"/>
        <v>6</v>
      </c>
      <c r="C35" s="13">
        <f>VLOOKUP(D35,'Species Data'!A$2:E$152,2,FALSE)</f>
        <v>6</v>
      </c>
      <c r="D35" s="10" t="s">
        <v>48</v>
      </c>
      <c r="E35" s="24" t="s">
        <v>40</v>
      </c>
      <c r="F35" s="27" t="s">
        <v>49</v>
      </c>
      <c r="G35" s="18">
        <v>1</v>
      </c>
      <c r="H35" s="20" t="s">
        <v>50</v>
      </c>
      <c r="I35" s="20" t="s">
        <v>51</v>
      </c>
      <c r="J35" s="21">
        <f t="array" ref="J35">INDEX((Inputs!$N$2:$N$845*Inputs!$H$2:$H$845*Inputs!$F$2:$F$845*1000/Inputs!$L$2:$L$845),MATCH(A35,Inputs!$A$2:$A$845))</f>
        <v>114704235</v>
      </c>
      <c r="K35" s="21" t="str">
        <f ca="1">IF('Dmg over Time (Attack)'!$A$1=$D35,'Dmg over Time (Attack)'!$O$162,K35)</f>
        <v>#REF!</v>
      </c>
      <c r="L35" s="21">
        <v>147894982.69543976</v>
      </c>
      <c r="M35" s="21">
        <f t="shared" si="1"/>
        <v>147894982.69543976</v>
      </c>
      <c r="N35" s="22">
        <f t="shared" si="3"/>
        <v>0.51891247529588314</v>
      </c>
      <c r="O35" s="22">
        <f t="shared" si="2"/>
        <v>0.51891247529588314</v>
      </c>
      <c r="P35" s="10"/>
      <c r="Q35" s="10"/>
      <c r="R35" s="10"/>
      <c r="S35" s="10"/>
    </row>
    <row r="36" spans="1:19" ht="12.75" customHeight="1">
      <c r="A36" s="10">
        <v>35</v>
      </c>
      <c r="B36" s="10">
        <f t="shared" si="0"/>
        <v>6</v>
      </c>
      <c r="C36" s="13">
        <f>VLOOKUP(D36,'Species Data'!A$2:E$152,2,FALSE)</f>
        <v>6</v>
      </c>
      <c r="D36" s="10" t="s">
        <v>48</v>
      </c>
      <c r="E36" s="24" t="s">
        <v>40</v>
      </c>
      <c r="F36" s="27" t="s">
        <v>49</v>
      </c>
      <c r="G36" s="18">
        <v>1</v>
      </c>
      <c r="H36" s="20" t="s">
        <v>50</v>
      </c>
      <c r="I36" s="20" t="s">
        <v>52</v>
      </c>
      <c r="J36" s="21">
        <f t="array" ref="J36">INDEX((Inputs!$N$2:$N$845*Inputs!$H$2:$H$845*Inputs!$F$2:$F$845*1000/Inputs!$L$2:$L$845),MATCH(A36,Inputs!$A$2:$A$845))</f>
        <v>114704235</v>
      </c>
      <c r="K36" s="21" t="str">
        <f ca="1">IF('Dmg over Time (Attack)'!$A$1=$D36,'Dmg over Time (Attack)'!$S$162,K36)</f>
        <v>#REF!</v>
      </c>
      <c r="L36" s="21">
        <v>133522898.5546875</v>
      </c>
      <c r="M36" s="21">
        <f t="shared" si="1"/>
        <v>133522898.5546875</v>
      </c>
      <c r="N36" s="22">
        <f t="shared" si="3"/>
        <v>0.46848578994986018</v>
      </c>
      <c r="O36" s="22">
        <f t="shared" si="2"/>
        <v>0.46848578994986018</v>
      </c>
      <c r="P36" s="10"/>
      <c r="Q36" s="10"/>
      <c r="R36" s="10"/>
      <c r="S36" s="10"/>
    </row>
    <row r="37" spans="1:19" ht="12.75" customHeight="1">
      <c r="A37" s="10">
        <v>36</v>
      </c>
      <c r="B37" s="10">
        <f t="shared" si="0"/>
        <v>6</v>
      </c>
      <c r="C37" s="13">
        <f>VLOOKUP(D37,'Species Data'!A$2:E$152,2,FALSE)</f>
        <v>6</v>
      </c>
      <c r="D37" s="10" t="s">
        <v>48</v>
      </c>
      <c r="E37" s="24" t="s">
        <v>40</v>
      </c>
      <c r="F37" s="27" t="s">
        <v>49</v>
      </c>
      <c r="G37" s="18">
        <v>1</v>
      </c>
      <c r="H37" s="20" t="s">
        <v>50</v>
      </c>
      <c r="I37" s="20" t="s">
        <v>42</v>
      </c>
      <c r="J37" s="21">
        <f t="array" ref="J37">INDEX((Inputs!$N$2:$N$845*Inputs!$H$2:$H$845*Inputs!$F$2:$F$845*1000/Inputs!$L$2:$L$845),MATCH(A37,Inputs!$A$2:$A$845))</f>
        <v>114704235</v>
      </c>
      <c r="K37" s="21" t="str">
        <f ca="1">IF('Dmg over Time (Attack)'!$A$1=$D37,'Dmg over Time (Attack)'!$W$162,K37)</f>
        <v>#REF!</v>
      </c>
      <c r="L37" s="21">
        <v>139680023.77000433</v>
      </c>
      <c r="M37" s="21">
        <f t="shared" si="1"/>
        <v>139680023.77000433</v>
      </c>
      <c r="N37" s="22">
        <f t="shared" si="3"/>
        <v>0.49008901832148272</v>
      </c>
      <c r="O37" s="22">
        <f t="shared" si="2"/>
        <v>0.49008901832148272</v>
      </c>
      <c r="P37" s="10"/>
      <c r="Q37" s="10"/>
      <c r="R37" s="10"/>
      <c r="S37" s="10"/>
    </row>
    <row r="38" spans="1:19" ht="12.75" customHeight="1">
      <c r="A38" s="10">
        <v>37</v>
      </c>
      <c r="B38" s="10">
        <f t="shared" si="0"/>
        <v>6</v>
      </c>
      <c r="C38" s="13">
        <f>VLOOKUP(D38,'Species Data'!A$2:E$152,2,FALSE)</f>
        <v>7</v>
      </c>
      <c r="D38" s="10" t="s">
        <v>53</v>
      </c>
      <c r="E38" s="28" t="s">
        <v>54</v>
      </c>
      <c r="F38" s="29"/>
      <c r="G38" s="20"/>
      <c r="H38" s="20" t="s">
        <v>55</v>
      </c>
      <c r="I38" s="20" t="s">
        <v>57</v>
      </c>
      <c r="J38" s="21">
        <f t="array" ref="J38">INDEX((Inputs!$N$2:$N$845*Inputs!$H$2:$H$845*Inputs!$F$2:$F$845*1000/Inputs!$L$2:$L$845),MATCH(A38,Inputs!$A$2:$A$845))</f>
        <v>27903763.586956523</v>
      </c>
      <c r="K38" s="21" t="str">
        <f ca="1">IF('Dmg over Time (Attack)'!$A$1=$D38,'Dmg over Time (Attack)'!$C$162,K38)</f>
        <v>#REF!</v>
      </c>
      <c r="L38" s="21">
        <v>27953710.657816224</v>
      </c>
      <c r="M38" s="21">
        <f t="shared" si="1"/>
        <v>27953710.657816224</v>
      </c>
      <c r="N38" s="22">
        <f t="shared" si="3"/>
        <v>9.8079927572820871E-2</v>
      </c>
      <c r="O38" s="22">
        <f t="shared" si="2"/>
        <v>9.8079927572820871E-2</v>
      </c>
      <c r="P38" s="10"/>
      <c r="Q38" s="10"/>
      <c r="R38" s="10"/>
      <c r="S38" s="10"/>
    </row>
    <row r="39" spans="1:19" ht="12.75" customHeight="1">
      <c r="A39" s="10">
        <v>38</v>
      </c>
      <c r="B39" s="10">
        <f t="shared" si="0"/>
        <v>6</v>
      </c>
      <c r="C39" s="13">
        <f>VLOOKUP(D39,'Species Data'!A$2:E$152,2,FALSE)</f>
        <v>7</v>
      </c>
      <c r="D39" s="10" t="s">
        <v>53</v>
      </c>
      <c r="E39" s="28" t="s">
        <v>54</v>
      </c>
      <c r="F39" s="29"/>
      <c r="G39" s="20"/>
      <c r="H39" s="20" t="s">
        <v>55</v>
      </c>
      <c r="I39" s="20" t="s">
        <v>56</v>
      </c>
      <c r="J39" s="21">
        <f t="array" ref="J39">INDEX((Inputs!$N$2:$N$845*Inputs!$H$2:$H$845*Inputs!$F$2:$F$845*1000/Inputs!$L$2:$L$845),MATCH(A39,Inputs!$A$2:$A$845))</f>
        <v>27903763.586956523</v>
      </c>
      <c r="K39" s="21" t="str">
        <f ca="1">IF('Dmg over Time (Attack)'!$A$1=$D39,'Dmg over Time (Attack)'!$G$162,K39)</f>
        <v>#REF!</v>
      </c>
      <c r="L39" s="21">
        <v>35506033.56564749</v>
      </c>
      <c r="M39" s="21">
        <f t="shared" si="1"/>
        <v>35506033.56564749</v>
      </c>
      <c r="N39" s="22">
        <f t="shared" si="3"/>
        <v>0.1245784233494282</v>
      </c>
      <c r="O39" s="22">
        <f t="shared" si="2"/>
        <v>0.1245784233494282</v>
      </c>
      <c r="P39" s="10"/>
      <c r="Q39" s="10"/>
      <c r="R39" s="10"/>
      <c r="S39" s="10"/>
    </row>
    <row r="40" spans="1:19" ht="12.75" customHeight="1">
      <c r="A40" s="10">
        <v>39</v>
      </c>
      <c r="B40" s="10">
        <f t="shared" si="0"/>
        <v>6</v>
      </c>
      <c r="C40" s="13">
        <f>VLOOKUP(D40,'Species Data'!A$2:E$152,2,FALSE)</f>
        <v>7</v>
      </c>
      <c r="D40" s="10" t="s">
        <v>53</v>
      </c>
      <c r="E40" s="28" t="s">
        <v>54</v>
      </c>
      <c r="F40" s="29"/>
      <c r="G40" s="20"/>
      <c r="H40" s="20" t="s">
        <v>55</v>
      </c>
      <c r="I40" s="20" t="s">
        <v>58</v>
      </c>
      <c r="J40" s="21">
        <f t="array" ref="J40">INDEX((Inputs!$N$2:$N$845*Inputs!$H$2:$H$845*Inputs!$F$2:$F$845*1000/Inputs!$L$2:$L$845),MATCH(A40,Inputs!$A$2:$A$845))</f>
        <v>27903763.586956523</v>
      </c>
      <c r="K40" s="21" t="str">
        <f ca="1">IF('Dmg over Time (Attack)'!$A$1=$D40,'Dmg over Time (Attack)'!$K$162,K40)</f>
        <v>#REF!</v>
      </c>
      <c r="L40" s="21">
        <v>27906254.994419646</v>
      </c>
      <c r="M40" s="21">
        <f t="shared" si="1"/>
        <v>27906254.994419646</v>
      </c>
      <c r="N40" s="22">
        <f t="shared" si="3"/>
        <v>9.7913422020630247E-2</v>
      </c>
      <c r="O40" s="22">
        <f t="shared" si="2"/>
        <v>9.7913422020630247E-2</v>
      </c>
      <c r="P40" s="10"/>
      <c r="Q40" s="10"/>
      <c r="R40" s="10"/>
      <c r="S40" s="10"/>
    </row>
    <row r="41" spans="1:19" ht="12.75" customHeight="1">
      <c r="A41" s="10">
        <v>40</v>
      </c>
      <c r="B41" s="10">
        <f t="shared" si="0"/>
        <v>6</v>
      </c>
      <c r="C41" s="13">
        <f>VLOOKUP(D41,'Species Data'!A$2:E$152,2,FALSE)</f>
        <v>7</v>
      </c>
      <c r="D41" s="10" t="s">
        <v>53</v>
      </c>
      <c r="E41" s="28" t="s">
        <v>54</v>
      </c>
      <c r="F41" s="29"/>
      <c r="G41" s="20"/>
      <c r="H41" s="20" t="s">
        <v>33</v>
      </c>
      <c r="I41" s="20" t="s">
        <v>57</v>
      </c>
      <c r="J41" s="21">
        <f t="array" ref="J41">INDEX((Inputs!$N$2:$N$845*Inputs!$H$2:$H$845*Inputs!$F$2:$F$845*1000/Inputs!$L$2:$L$845),MATCH(A41,Inputs!$A$2:$A$845))</f>
        <v>22404185.454545453</v>
      </c>
      <c r="K41" s="21" t="str">
        <f ca="1">IF('Dmg over Time (Attack)'!$A$1=$D41,'Dmg over Time (Attack)'!$O$162,K41)</f>
        <v>#REF!</v>
      </c>
      <c r="L41" s="21">
        <v>25290622.122252744</v>
      </c>
      <c r="M41" s="21">
        <f t="shared" si="1"/>
        <v>25290622.122252744</v>
      </c>
      <c r="N41" s="22">
        <f t="shared" si="3"/>
        <v>8.8736068580882635E-2</v>
      </c>
      <c r="O41" s="22">
        <f t="shared" si="2"/>
        <v>8.8736068580882635E-2</v>
      </c>
      <c r="P41" s="10"/>
      <c r="Q41" s="10"/>
      <c r="R41" s="10"/>
      <c r="S41" s="10"/>
    </row>
    <row r="42" spans="1:19" ht="12.75" customHeight="1">
      <c r="A42" s="10">
        <v>41</v>
      </c>
      <c r="B42" s="10">
        <f t="shared" si="0"/>
        <v>6</v>
      </c>
      <c r="C42" s="13">
        <f>VLOOKUP(D42,'Species Data'!A$2:E$152,2,FALSE)</f>
        <v>7</v>
      </c>
      <c r="D42" s="10" t="s">
        <v>53</v>
      </c>
      <c r="E42" s="28" t="s">
        <v>54</v>
      </c>
      <c r="F42" s="29"/>
      <c r="G42" s="20"/>
      <c r="H42" s="20" t="s">
        <v>33</v>
      </c>
      <c r="I42" s="20" t="s">
        <v>56</v>
      </c>
      <c r="J42" s="21">
        <f t="array" ref="J42">INDEX((Inputs!$N$2:$N$845*Inputs!$H$2:$H$845*Inputs!$F$2:$F$845*1000/Inputs!$L$2:$L$845),MATCH(A42,Inputs!$A$2:$A$845))</f>
        <v>22404185.454545453</v>
      </c>
      <c r="K42" s="21" t="str">
        <f ca="1">IF('Dmg over Time (Attack)'!$A$1=$D42,'Dmg over Time (Attack)'!$S$162,K42)</f>
        <v>#REF!</v>
      </c>
      <c r="L42" s="21">
        <v>30781228.125</v>
      </c>
      <c r="M42" s="21">
        <f t="shared" si="1"/>
        <v>30781228.125</v>
      </c>
      <c r="N42" s="22">
        <f t="shared" si="3"/>
        <v>0.10800071096315506</v>
      </c>
      <c r="O42" s="22">
        <f t="shared" si="2"/>
        <v>0.10800071096315506</v>
      </c>
      <c r="P42" s="10"/>
      <c r="Q42" s="10"/>
      <c r="R42" s="10"/>
      <c r="S42" s="10"/>
    </row>
    <row r="43" spans="1:19" ht="12.75" customHeight="1">
      <c r="A43" s="10">
        <v>42</v>
      </c>
      <c r="B43" s="10">
        <f t="shared" si="0"/>
        <v>6</v>
      </c>
      <c r="C43" s="13">
        <f>VLOOKUP(D43,'Species Data'!A$2:E$152,2,FALSE)</f>
        <v>7</v>
      </c>
      <c r="D43" s="10" t="s">
        <v>53</v>
      </c>
      <c r="E43" s="28" t="s">
        <v>54</v>
      </c>
      <c r="F43" s="29"/>
      <c r="G43" s="20"/>
      <c r="H43" s="20" t="s">
        <v>33</v>
      </c>
      <c r="I43" s="20" t="s">
        <v>58</v>
      </c>
      <c r="J43" s="21">
        <f t="array" ref="J43">INDEX((Inputs!$N$2:$N$845*Inputs!$H$2:$H$845*Inputs!$F$2:$F$845*1000/Inputs!$L$2:$L$845),MATCH(A43,Inputs!$A$2:$A$845))</f>
        <v>22404185.454545453</v>
      </c>
      <c r="K43" s="21" t="str">
        <f ca="1">IF('Dmg over Time (Attack)'!$A$1=$D43,'Dmg over Time (Attack)'!$W$162,K43)</f>
        <v>#REF!</v>
      </c>
      <c r="L43" s="21">
        <v>25406261.441115707</v>
      </c>
      <c r="M43" s="21">
        <f t="shared" si="1"/>
        <v>25406261.441115707</v>
      </c>
      <c r="N43" s="22">
        <f t="shared" si="3"/>
        <v>8.9141807058950431E-2</v>
      </c>
      <c r="O43" s="22">
        <f t="shared" si="2"/>
        <v>8.9141807058950431E-2</v>
      </c>
      <c r="P43" s="10"/>
      <c r="Q43" s="10"/>
      <c r="R43" s="10"/>
      <c r="S43" s="10"/>
    </row>
    <row r="44" spans="1:19" ht="12.75" customHeight="1">
      <c r="A44" s="10">
        <v>43</v>
      </c>
      <c r="B44" s="10">
        <f t="shared" si="0"/>
        <v>6</v>
      </c>
      <c r="C44" s="13">
        <f>VLOOKUP(D44,'Species Data'!A$2:E$152,2,FALSE)</f>
        <v>8</v>
      </c>
      <c r="D44" s="10" t="s">
        <v>59</v>
      </c>
      <c r="E44" s="28" t="s">
        <v>54</v>
      </c>
      <c r="F44" s="29"/>
      <c r="G44" s="20"/>
      <c r="H44" s="20" t="s">
        <v>60</v>
      </c>
      <c r="I44" s="20" t="s">
        <v>57</v>
      </c>
      <c r="J44" s="21">
        <f t="array" ref="J44">INDEX((Inputs!$N$2:$N$845*Inputs!$H$2:$H$845*Inputs!$F$2:$F$845*1000/Inputs!$L$2:$L$845),MATCH(A44,Inputs!$A$2:$A$845))</f>
        <v>60586155</v>
      </c>
      <c r="K44" s="21" t="str">
        <f ca="1">IF('Dmg over Time (Attack)'!$A$1=$D44,'Dmg over Time (Attack)'!$C$162,K44)</f>
        <v>#REF!</v>
      </c>
      <c r="L44" s="21">
        <v>57145495.126417764</v>
      </c>
      <c r="M44" s="21">
        <f t="shared" si="1"/>
        <v>60586155</v>
      </c>
      <c r="N44" s="22">
        <f t="shared" si="3"/>
        <v>0.21257591763239339</v>
      </c>
      <c r="O44" s="22">
        <f t="shared" si="2"/>
        <v>0.21257591763239339</v>
      </c>
      <c r="P44" s="10"/>
      <c r="Q44" s="10"/>
      <c r="R44" s="10"/>
      <c r="S44" s="10"/>
    </row>
    <row r="45" spans="1:19" ht="12.75" customHeight="1">
      <c r="A45" s="10">
        <v>44</v>
      </c>
      <c r="B45" s="10">
        <f t="shared" si="0"/>
        <v>6</v>
      </c>
      <c r="C45" s="13">
        <f>VLOOKUP(D45,'Species Data'!A$2:E$152,2,FALSE)</f>
        <v>8</v>
      </c>
      <c r="D45" s="10" t="s">
        <v>59</v>
      </c>
      <c r="E45" s="28" t="s">
        <v>54</v>
      </c>
      <c r="F45" s="29"/>
      <c r="G45" s="20"/>
      <c r="H45" s="20" t="s">
        <v>60</v>
      </c>
      <c r="I45" s="20" t="s">
        <v>63</v>
      </c>
      <c r="J45" s="21">
        <f t="array" ref="J45">INDEX((Inputs!$N$2:$N$845*Inputs!$H$2:$H$845*Inputs!$F$2:$F$845*1000/Inputs!$L$2:$L$845),MATCH(A45,Inputs!$A$2:$A$845))</f>
        <v>60586155</v>
      </c>
      <c r="K45" s="21" t="str">
        <f ca="1">IF('Dmg over Time (Attack)'!$A$1=$D45,'Dmg over Time (Attack)'!$G$162,K45)</f>
        <v>#REF!</v>
      </c>
      <c r="L45" s="21">
        <v>67228059.562314555</v>
      </c>
      <c r="M45" s="21">
        <f t="shared" si="1"/>
        <v>67228059.562314555</v>
      </c>
      <c r="N45" s="22">
        <f t="shared" si="3"/>
        <v>0.23588006949944615</v>
      </c>
      <c r="O45" s="22">
        <f t="shared" si="2"/>
        <v>0.23588006949944615</v>
      </c>
      <c r="P45" s="10"/>
      <c r="Q45" s="10"/>
      <c r="R45" s="10"/>
      <c r="S45" s="10"/>
    </row>
    <row r="46" spans="1:19" ht="12.75" customHeight="1">
      <c r="A46" s="10">
        <v>45</v>
      </c>
      <c r="B46" s="10">
        <f t="shared" si="0"/>
        <v>6</v>
      </c>
      <c r="C46" s="13">
        <f>VLOOKUP(D46,'Species Data'!A$2:E$152,2,FALSE)</f>
        <v>8</v>
      </c>
      <c r="D46" s="10" t="s">
        <v>59</v>
      </c>
      <c r="E46" s="28" t="s">
        <v>54</v>
      </c>
      <c r="F46" s="29"/>
      <c r="G46" s="20"/>
      <c r="H46" s="20" t="s">
        <v>60</v>
      </c>
      <c r="I46" s="20" t="s">
        <v>61</v>
      </c>
      <c r="J46" s="21">
        <f t="array" ref="J46">INDEX((Inputs!$N$2:$N$845*Inputs!$H$2:$H$845*Inputs!$F$2:$F$845*1000/Inputs!$L$2:$L$845),MATCH(A46,Inputs!$A$2:$A$845))</f>
        <v>60586155</v>
      </c>
      <c r="K46" s="21" t="str">
        <f ca="1">IF('Dmg over Time (Attack)'!$A$1=$D46,'Dmg over Time (Attack)'!$K$162,K46)</f>
        <v>#REF!</v>
      </c>
      <c r="L46" s="21">
        <v>81429400.80199115</v>
      </c>
      <c r="M46" s="21">
        <f t="shared" si="1"/>
        <v>81429400.80199115</v>
      </c>
      <c r="N46" s="22">
        <f t="shared" si="3"/>
        <v>0.28570767690636945</v>
      </c>
      <c r="O46" s="22">
        <f t="shared" si="2"/>
        <v>0.28570767690636945</v>
      </c>
      <c r="P46" s="10"/>
      <c r="Q46" s="10"/>
      <c r="R46" s="10"/>
      <c r="S46" s="10"/>
    </row>
    <row r="47" spans="1:19" ht="12.75" customHeight="1">
      <c r="A47" s="10">
        <v>46</v>
      </c>
      <c r="B47" s="10">
        <f t="shared" si="0"/>
        <v>6</v>
      </c>
      <c r="C47" s="13">
        <f>VLOOKUP(D47,'Species Data'!A$2:E$152,2,FALSE)</f>
        <v>8</v>
      </c>
      <c r="D47" s="10" t="s">
        <v>59</v>
      </c>
      <c r="E47" s="28" t="s">
        <v>54</v>
      </c>
      <c r="F47" s="29"/>
      <c r="G47" s="20"/>
      <c r="H47" s="20" t="s">
        <v>62</v>
      </c>
      <c r="I47" s="20" t="s">
        <v>57</v>
      </c>
      <c r="J47" s="21">
        <f t="array" ref="J47">INDEX((Inputs!$N$2:$N$845*Inputs!$H$2:$H$845*Inputs!$F$2:$F$845*1000/Inputs!$L$2:$L$845),MATCH(A47,Inputs!$A$2:$A$845))</f>
        <v>48468924</v>
      </c>
      <c r="K47" s="21" t="str">
        <f ca="1">IF('Dmg over Time (Attack)'!$A$1=$D47,'Dmg over Time (Attack)'!$O$162,K47)</f>
        <v>#REF!</v>
      </c>
      <c r="L47" s="21">
        <v>52564311.383506611</v>
      </c>
      <c r="M47" s="21">
        <f t="shared" si="1"/>
        <v>52564311.383506611</v>
      </c>
      <c r="N47" s="22">
        <f t="shared" si="3"/>
        <v>0.18443003565853916</v>
      </c>
      <c r="O47" s="22">
        <f t="shared" si="2"/>
        <v>0.18443003565853916</v>
      </c>
      <c r="P47" s="10"/>
      <c r="Q47" s="10"/>
      <c r="R47" s="10"/>
      <c r="S47" s="10"/>
    </row>
    <row r="48" spans="1:19" ht="12.75" customHeight="1">
      <c r="A48" s="10">
        <v>47</v>
      </c>
      <c r="B48" s="10">
        <f t="shared" si="0"/>
        <v>6</v>
      </c>
      <c r="C48" s="13">
        <f>VLOOKUP(D48,'Species Data'!A$2:E$152,2,FALSE)</f>
        <v>8</v>
      </c>
      <c r="D48" s="10" t="s">
        <v>59</v>
      </c>
      <c r="E48" s="28" t="s">
        <v>54</v>
      </c>
      <c r="F48" s="29"/>
      <c r="G48" s="20"/>
      <c r="H48" s="20" t="s">
        <v>62</v>
      </c>
      <c r="I48" s="20" t="s">
        <v>63</v>
      </c>
      <c r="J48" s="21">
        <f t="array" ref="J48">INDEX((Inputs!$N$2:$N$845*Inputs!$H$2:$H$845*Inputs!$F$2:$F$845*1000/Inputs!$L$2:$L$845),MATCH(A48,Inputs!$A$2:$A$845))</f>
        <v>48468924</v>
      </c>
      <c r="K48" s="21" t="str">
        <f ca="1">IF('Dmg over Time (Attack)'!$A$1=$D48,'Dmg over Time (Attack)'!$S$162,K48)</f>
        <v>#REF!</v>
      </c>
      <c r="L48" s="21">
        <v>61235363.716617227</v>
      </c>
      <c r="M48" s="21">
        <f t="shared" si="1"/>
        <v>61235363.716617227</v>
      </c>
      <c r="N48" s="22">
        <f t="shared" si="3"/>
        <v>0.21485376706300763</v>
      </c>
      <c r="O48" s="22">
        <f t="shared" si="2"/>
        <v>0.21485376706300763</v>
      </c>
      <c r="P48" s="10"/>
      <c r="Q48" s="10"/>
      <c r="R48" s="10"/>
      <c r="S48" s="10"/>
    </row>
    <row r="49" spans="1:19" ht="12.75" customHeight="1">
      <c r="A49" s="10">
        <v>48</v>
      </c>
      <c r="B49" s="10">
        <f t="shared" si="0"/>
        <v>6</v>
      </c>
      <c r="C49" s="13">
        <f>VLOOKUP(D49,'Species Data'!A$2:E$152,2,FALSE)</f>
        <v>8</v>
      </c>
      <c r="D49" s="10" t="s">
        <v>59</v>
      </c>
      <c r="E49" s="28" t="s">
        <v>54</v>
      </c>
      <c r="F49" s="29"/>
      <c r="G49" s="20"/>
      <c r="H49" s="20" t="s">
        <v>62</v>
      </c>
      <c r="I49" s="20" t="s">
        <v>61</v>
      </c>
      <c r="J49" s="21">
        <f t="array" ref="J49">INDEX((Inputs!$N$2:$N$845*Inputs!$H$2:$H$845*Inputs!$F$2:$F$845*1000/Inputs!$L$2:$L$845),MATCH(A49,Inputs!$A$2:$A$845))</f>
        <v>48468924</v>
      </c>
      <c r="K49" s="21" t="str">
        <f ca="1">IF('Dmg over Time (Attack)'!$A$1=$D49,'Dmg over Time (Attack)'!$W$162,K49)</f>
        <v>#REF!</v>
      </c>
      <c r="L49" s="21">
        <v>73386990.846238926</v>
      </c>
      <c r="M49" s="21">
        <f t="shared" si="1"/>
        <v>73386990.846238926</v>
      </c>
      <c r="N49" s="22">
        <f t="shared" si="3"/>
        <v>0.25748963474277736</v>
      </c>
      <c r="O49" s="22">
        <f t="shared" si="2"/>
        <v>0.25748963474277736</v>
      </c>
      <c r="P49" s="10"/>
      <c r="Q49" s="10"/>
      <c r="R49" s="10"/>
      <c r="S49" s="10"/>
    </row>
    <row r="50" spans="1:19" ht="12.75" customHeight="1">
      <c r="A50" s="10">
        <v>49</v>
      </c>
      <c r="B50" s="10">
        <f t="shared" si="0"/>
        <v>6</v>
      </c>
      <c r="C50" s="13">
        <f>VLOOKUP(D50,'Species Data'!A$2:E$152,2,FALSE)</f>
        <v>9</v>
      </c>
      <c r="D50" s="10" t="s">
        <v>64</v>
      </c>
      <c r="E50" s="28" t="s">
        <v>54</v>
      </c>
      <c r="F50" s="29"/>
      <c r="G50" s="20">
        <v>1</v>
      </c>
      <c r="H50" s="20" t="s">
        <v>60</v>
      </c>
      <c r="I50" s="20" t="s">
        <v>65</v>
      </c>
      <c r="J50" s="21">
        <f t="array" ref="J50">INDEX((Inputs!$N$2:$N$845*Inputs!$H$2:$H$845*Inputs!$F$2:$F$845*1000/Inputs!$L$2:$L$845),MATCH(A50,Inputs!$A$2:$A$845))</f>
        <v>123618015</v>
      </c>
      <c r="K50" s="21" t="str">
        <f ca="1">IF('Dmg over Time (Attack)'!$A$1=$D50,'Dmg over Time (Attack)'!$C$162,K50)</f>
        <v>#REF!</v>
      </c>
      <c r="L50" s="21">
        <v>127569275.75342466</v>
      </c>
      <c r="M50" s="21">
        <f t="shared" si="1"/>
        <v>127569275.75342466</v>
      </c>
      <c r="N50" s="22">
        <f t="shared" si="3"/>
        <v>0.44759658134740654</v>
      </c>
      <c r="O50" s="22">
        <f t="shared" si="2"/>
        <v>0.44759658134740654</v>
      </c>
      <c r="P50" s="10"/>
      <c r="Q50" s="10"/>
      <c r="R50" s="10"/>
      <c r="S50" s="10"/>
    </row>
    <row r="51" spans="1:19" ht="12.75" customHeight="1">
      <c r="A51" s="10">
        <v>50</v>
      </c>
      <c r="B51" s="10">
        <f t="shared" si="0"/>
        <v>6</v>
      </c>
      <c r="C51" s="13">
        <f>VLOOKUP(D51,'Species Data'!A$2:E$152,2,FALSE)</f>
        <v>9</v>
      </c>
      <c r="D51" s="10" t="s">
        <v>64</v>
      </c>
      <c r="E51" s="28" t="s">
        <v>54</v>
      </c>
      <c r="F51" s="29"/>
      <c r="G51" s="20">
        <v>1</v>
      </c>
      <c r="H51" s="20" t="s">
        <v>60</v>
      </c>
      <c r="I51" s="20" t="s">
        <v>63</v>
      </c>
      <c r="J51" s="21">
        <f t="array" ref="J51">INDEX((Inputs!$N$2:$N$845*Inputs!$H$2:$H$845*Inputs!$F$2:$F$845*1000/Inputs!$L$2:$L$845),MATCH(A51,Inputs!$A$2:$A$845))</f>
        <v>123618015</v>
      </c>
      <c r="K51" s="21" t="str">
        <f ca="1">IF('Dmg over Time (Attack)'!$A$1=$D51,'Dmg over Time (Attack)'!$G$162,K51)</f>
        <v>#REF!</v>
      </c>
      <c r="L51" s="21">
        <v>137169940.48219588</v>
      </c>
      <c r="M51" s="21">
        <f t="shared" si="1"/>
        <v>137169940.48219588</v>
      </c>
      <c r="N51" s="22">
        <f t="shared" si="3"/>
        <v>0.48128200196205845</v>
      </c>
      <c r="O51" s="22">
        <f t="shared" si="2"/>
        <v>0.48128200196205845</v>
      </c>
      <c r="P51" s="10"/>
      <c r="Q51" s="10"/>
      <c r="R51" s="10"/>
      <c r="S51" s="10"/>
    </row>
    <row r="52" spans="1:19" ht="12.75" customHeight="1">
      <c r="A52" s="10">
        <v>51</v>
      </c>
      <c r="B52" s="10">
        <f t="shared" si="0"/>
        <v>6</v>
      </c>
      <c r="C52" s="13">
        <f>VLOOKUP(D52,'Species Data'!A$2:E$152,2,FALSE)</f>
        <v>9</v>
      </c>
      <c r="D52" s="10" t="s">
        <v>64</v>
      </c>
      <c r="E52" s="28" t="s">
        <v>54</v>
      </c>
      <c r="F52" s="29"/>
      <c r="G52" s="20">
        <v>1</v>
      </c>
      <c r="H52" s="20" t="s">
        <v>60</v>
      </c>
      <c r="I52" s="20" t="s">
        <v>61</v>
      </c>
      <c r="J52" s="21">
        <f t="array" ref="J52">INDEX((Inputs!$N$2:$N$845*Inputs!$H$2:$H$845*Inputs!$F$2:$F$845*1000/Inputs!$L$2:$L$845),MATCH(A52,Inputs!$A$2:$A$845))</f>
        <v>123618015</v>
      </c>
      <c r="K52" s="21" t="str">
        <f ca="1">IF('Dmg over Time (Attack)'!$A$1=$D52,'Dmg over Time (Attack)'!$K$162,K52)</f>
        <v>#REF!</v>
      </c>
      <c r="L52" s="21">
        <v>166145894.05420354</v>
      </c>
      <c r="M52" s="21">
        <f t="shared" si="1"/>
        <v>166145894.05420354</v>
      </c>
      <c r="N52" s="22">
        <f t="shared" si="3"/>
        <v>0.58294862728005648</v>
      </c>
      <c r="O52" s="22">
        <f t="shared" si="2"/>
        <v>0.58294862728005648</v>
      </c>
      <c r="P52" s="10"/>
      <c r="Q52" s="10"/>
      <c r="R52" s="10"/>
      <c r="S52" s="10"/>
    </row>
    <row r="53" spans="1:19" ht="12.75" customHeight="1">
      <c r="A53" s="10">
        <v>52</v>
      </c>
      <c r="B53" s="10">
        <f t="shared" si="0"/>
        <v>6</v>
      </c>
      <c r="C53" s="13">
        <f>VLOOKUP(D53,'Species Data'!A$2:E$152,2,FALSE)</f>
        <v>9</v>
      </c>
      <c r="D53" s="10" t="s">
        <v>64</v>
      </c>
      <c r="E53" s="28" t="s">
        <v>54</v>
      </c>
      <c r="F53" s="29"/>
      <c r="G53" s="20">
        <v>1</v>
      </c>
      <c r="H53" s="20" t="s">
        <v>62</v>
      </c>
      <c r="I53" s="20" t="s">
        <v>65</v>
      </c>
      <c r="J53" s="21">
        <f t="array" ref="J53">INDEX((Inputs!$N$2:$N$845*Inputs!$H$2:$H$845*Inputs!$F$2:$F$845*1000/Inputs!$L$2:$L$845),MATCH(A53,Inputs!$A$2:$A$845))</f>
        <v>98894412</v>
      </c>
      <c r="K53" s="21" t="str">
        <f ca="1">IF('Dmg over Time (Attack)'!$A$1=$D53,'Dmg over Time (Attack)'!$O$162,K53)</f>
        <v>#REF!</v>
      </c>
      <c r="L53" s="21">
        <v>118255589.69178084</v>
      </c>
      <c r="M53" s="21">
        <f t="shared" si="1"/>
        <v>118255589.69178084</v>
      </c>
      <c r="N53" s="22">
        <f t="shared" si="3"/>
        <v>0.41491806987735258</v>
      </c>
      <c r="O53" s="22">
        <f t="shared" si="2"/>
        <v>0.41491806987735258</v>
      </c>
      <c r="P53" s="10"/>
      <c r="Q53" s="10"/>
      <c r="R53" s="10"/>
      <c r="S53" s="10"/>
    </row>
    <row r="54" spans="1:19" ht="12.75" customHeight="1">
      <c r="A54" s="10">
        <v>53</v>
      </c>
      <c r="B54" s="10">
        <f t="shared" si="0"/>
        <v>6</v>
      </c>
      <c r="C54" s="13">
        <f>VLOOKUP(D54,'Species Data'!A$2:E$152,2,FALSE)</f>
        <v>9</v>
      </c>
      <c r="D54" s="10" t="s">
        <v>64</v>
      </c>
      <c r="E54" s="28" t="s">
        <v>54</v>
      </c>
      <c r="F54" s="29"/>
      <c r="G54" s="20">
        <v>1</v>
      </c>
      <c r="H54" s="20" t="s">
        <v>62</v>
      </c>
      <c r="I54" s="20" t="s">
        <v>63</v>
      </c>
      <c r="J54" s="21">
        <f t="array" ref="J54">INDEX((Inputs!$N$2:$N$845*Inputs!$H$2:$H$845*Inputs!$F$2:$F$845*1000/Inputs!$L$2:$L$845),MATCH(A54,Inputs!$A$2:$A$845))</f>
        <v>98894412</v>
      </c>
      <c r="K54" s="21" t="str">
        <f ca="1">IF('Dmg over Time (Attack)'!$A$1=$D54,'Dmg over Time (Attack)'!$S$162,K54)</f>
        <v>#REF!</v>
      </c>
      <c r="L54" s="21">
        <v>124942639.29525225</v>
      </c>
      <c r="M54" s="21">
        <f t="shared" si="1"/>
        <v>124942639.29525225</v>
      </c>
      <c r="N54" s="22">
        <f t="shared" si="3"/>
        <v>0.43838062012024664</v>
      </c>
      <c r="O54" s="22">
        <f t="shared" si="2"/>
        <v>0.43838062012024664</v>
      </c>
      <c r="P54" s="10"/>
      <c r="Q54" s="10"/>
      <c r="R54" s="10"/>
      <c r="S54" s="10"/>
    </row>
    <row r="55" spans="1:19" ht="12.75" customHeight="1">
      <c r="A55" s="10">
        <v>54</v>
      </c>
      <c r="B55" s="10">
        <f t="shared" si="0"/>
        <v>6</v>
      </c>
      <c r="C55" s="13">
        <f>VLOOKUP(D55,'Species Data'!A$2:E$152,2,FALSE)</f>
        <v>9</v>
      </c>
      <c r="D55" s="10" t="s">
        <v>64</v>
      </c>
      <c r="E55" s="28" t="s">
        <v>54</v>
      </c>
      <c r="F55" s="29"/>
      <c r="G55" s="20">
        <v>1</v>
      </c>
      <c r="H55" s="20" t="s">
        <v>62</v>
      </c>
      <c r="I55" s="20" t="s">
        <v>61</v>
      </c>
      <c r="J55" s="21">
        <f t="array" ref="J55">INDEX((Inputs!$N$2:$N$845*Inputs!$H$2:$H$845*Inputs!$F$2:$F$845*1000/Inputs!$L$2:$L$845),MATCH(A55,Inputs!$A$2:$A$845))</f>
        <v>98894412</v>
      </c>
      <c r="K55" s="21" t="str">
        <f ca="1">IF('Dmg over Time (Attack)'!$A$1=$D55,'Dmg over Time (Attack)'!$W$162,K55)</f>
        <v>#REF!</v>
      </c>
      <c r="L55" s="21">
        <v>149736423.03650442</v>
      </c>
      <c r="M55" s="21">
        <f t="shared" si="1"/>
        <v>149736423.03650442</v>
      </c>
      <c r="N55" s="22">
        <f t="shared" si="3"/>
        <v>0.52537345421535953</v>
      </c>
      <c r="O55" s="22">
        <f t="shared" si="2"/>
        <v>0.52537345421535953</v>
      </c>
      <c r="P55" s="10"/>
      <c r="Q55" s="10"/>
      <c r="R55" s="10"/>
      <c r="S55" s="10"/>
    </row>
    <row r="56" spans="1:19" ht="12.75" customHeight="1">
      <c r="A56" s="10">
        <v>55</v>
      </c>
      <c r="B56" s="10">
        <f t="shared" si="0"/>
        <v>2</v>
      </c>
      <c r="C56" s="13">
        <f>VLOOKUP(D56,'Species Data'!A$2:E$152,2,FALSE)</f>
        <v>10</v>
      </c>
      <c r="D56" s="10" t="s">
        <v>66</v>
      </c>
      <c r="E56" s="30" t="s">
        <v>67</v>
      </c>
      <c r="F56" s="31"/>
      <c r="G56" s="20"/>
      <c r="H56" s="20" t="s">
        <v>68</v>
      </c>
      <c r="I56" s="20" t="s">
        <v>69</v>
      </c>
      <c r="J56" s="21">
        <f t="array" ref="J56">INDEX((Inputs!$N$2:$N$845*Inputs!$H$2:$H$845*Inputs!$F$2:$F$845*1000/Inputs!$L$2:$L$845),MATCH(A56,Inputs!$A$2:$A$845))</f>
        <v>9095625</v>
      </c>
      <c r="K56" s="21" t="str">
        <f ca="1">IF('Dmg over Time (Attack)'!$A$1=$D56,'Dmg over Time (Attack)'!$C$162,K56)</f>
        <v>#REF!</v>
      </c>
      <c r="L56" s="21">
        <v>7218957.5844716057</v>
      </c>
      <c r="M56" s="21">
        <f t="shared" si="1"/>
        <v>9095625</v>
      </c>
      <c r="N56" s="22">
        <f t="shared" si="3"/>
        <v>3.1913410428754528E-2</v>
      </c>
      <c r="O56" s="22">
        <f t="shared" si="2"/>
        <v>3.1913410428754528E-2</v>
      </c>
      <c r="P56" s="10"/>
      <c r="Q56" s="10"/>
      <c r="R56" s="10"/>
      <c r="S56" s="10"/>
    </row>
    <row r="57" spans="1:19" ht="12.75" customHeight="1">
      <c r="A57" s="10">
        <v>56</v>
      </c>
      <c r="B57" s="10">
        <f t="shared" si="0"/>
        <v>2</v>
      </c>
      <c r="C57" s="13">
        <f>VLOOKUP(D57,'Species Data'!A$2:E$152,2,FALSE)</f>
        <v>10</v>
      </c>
      <c r="D57" s="10" t="s">
        <v>66</v>
      </c>
      <c r="E57" s="30" t="s">
        <v>67</v>
      </c>
      <c r="F57" s="31"/>
      <c r="G57" s="20"/>
      <c r="H57" s="20" t="s">
        <v>33</v>
      </c>
      <c r="I57" s="20" t="s">
        <v>69</v>
      </c>
      <c r="J57" s="21">
        <f t="array" ref="J57">INDEX((Inputs!$N$2:$N$845*Inputs!$H$2:$H$845*Inputs!$F$2:$F$845*1000/Inputs!$L$2:$L$845),MATCH(A57,Inputs!$A$2:$A$845))</f>
        <v>7144200</v>
      </c>
      <c r="K57" s="21" t="str">
        <f ca="1">IF('Dmg over Time (Attack)'!$A$1=$D57,'Dmg over Time (Attack)'!$G$162,K57)</f>
        <v>#REF!</v>
      </c>
      <c r="L57" s="21">
        <v>6557256.7394094989</v>
      </c>
      <c r="M57" s="21">
        <f t="shared" si="1"/>
        <v>7144200</v>
      </c>
      <c r="N57" s="22">
        <f t="shared" si="3"/>
        <v>2.5066533282221738E-2</v>
      </c>
      <c r="O57" s="22">
        <f t="shared" si="2"/>
        <v>2.5066533282221738E-2</v>
      </c>
      <c r="P57" s="10"/>
      <c r="Q57" s="10"/>
      <c r="R57" s="10"/>
      <c r="S57" s="10"/>
    </row>
    <row r="58" spans="1:19" ht="12.75" customHeight="1">
      <c r="A58" s="10">
        <v>57</v>
      </c>
      <c r="B58" s="10">
        <f t="shared" si="0"/>
        <v>2</v>
      </c>
      <c r="C58" s="13">
        <f>VLOOKUP(D58,'Species Data'!A$2:E$152,2,FALSE)</f>
        <v>11</v>
      </c>
      <c r="D58" s="10" t="s">
        <v>70</v>
      </c>
      <c r="E58" s="30" t="s">
        <v>67</v>
      </c>
      <c r="F58" s="31"/>
      <c r="G58" s="20"/>
      <c r="H58" s="20" t="s">
        <v>68</v>
      </c>
      <c r="I58" s="20" t="s">
        <v>69</v>
      </c>
      <c r="J58" s="21">
        <f t="array" ref="J58">INDEX((Inputs!$N$2:$N$845*Inputs!$H$2:$H$845*Inputs!$F$2:$F$845*1000/Inputs!$L$2:$L$845),MATCH(A58,Inputs!$A$2:$A$845))</f>
        <v>11453680.555555556</v>
      </c>
      <c r="K58" s="21" t="str">
        <f ca="1">IF('Dmg over Time (Attack)'!$A$1=$D58,'Dmg over Time (Attack)'!$C$162,K58)</f>
        <v>#REF!</v>
      </c>
      <c r="L58" s="21">
        <v>9090484.0642223842</v>
      </c>
      <c r="M58" s="21">
        <f t="shared" si="1"/>
        <v>11453680.555555556</v>
      </c>
      <c r="N58" s="22">
        <f t="shared" si="3"/>
        <v>4.0187013920350678E-2</v>
      </c>
      <c r="O58" s="22">
        <f t="shared" si="2"/>
        <v>4.0187013920350678E-2</v>
      </c>
      <c r="P58" s="10"/>
      <c r="Q58" s="10"/>
      <c r="R58" s="10"/>
      <c r="S58" s="10"/>
    </row>
    <row r="59" spans="1:19" ht="12.75" customHeight="1">
      <c r="A59" s="10">
        <v>58</v>
      </c>
      <c r="B59" s="10">
        <f t="shared" si="0"/>
        <v>2</v>
      </c>
      <c r="C59" s="13">
        <f>VLOOKUP(D59,'Species Data'!A$2:E$152,2,FALSE)</f>
        <v>11</v>
      </c>
      <c r="D59" s="10" t="s">
        <v>70</v>
      </c>
      <c r="E59" s="30" t="s">
        <v>67</v>
      </c>
      <c r="F59" s="31"/>
      <c r="G59" s="20"/>
      <c r="H59" s="20" t="s">
        <v>33</v>
      </c>
      <c r="I59" s="20" t="s">
        <v>69</v>
      </c>
      <c r="J59" s="21">
        <f t="array" ref="J59">INDEX((Inputs!$N$2:$N$845*Inputs!$H$2:$H$845*Inputs!$F$2:$F$845*1000/Inputs!$L$2:$L$845),MATCH(A59,Inputs!$A$2:$A$845))</f>
        <v>8996345.4545454551</v>
      </c>
      <c r="K59" s="21" t="str">
        <f ca="1">IF('Dmg over Time (Attack)'!$A$1=$D59,'Dmg over Time (Attack)'!$G$162,K59)</f>
        <v>#REF!</v>
      </c>
      <c r="L59" s="21">
        <v>8257236.2002567388</v>
      </c>
      <c r="M59" s="21">
        <f t="shared" si="1"/>
        <v>8996345.4545454551</v>
      </c>
      <c r="N59" s="22">
        <f t="shared" si="3"/>
        <v>3.156507275198453E-2</v>
      </c>
      <c r="O59" s="22">
        <f t="shared" si="2"/>
        <v>3.156507275198453E-2</v>
      </c>
      <c r="P59" s="10"/>
      <c r="Q59" s="10"/>
      <c r="R59" s="10"/>
      <c r="S59" s="10"/>
    </row>
    <row r="60" spans="1:19" ht="12.75" customHeight="1">
      <c r="A60" s="10">
        <v>59</v>
      </c>
      <c r="B60" s="10">
        <f t="shared" si="0"/>
        <v>6</v>
      </c>
      <c r="C60" s="13">
        <f>VLOOKUP(D60,'Species Data'!A$2:E$152,2,FALSE)</f>
        <v>12</v>
      </c>
      <c r="D60" s="10" t="s">
        <v>71</v>
      </c>
      <c r="E60" s="30" t="s">
        <v>67</v>
      </c>
      <c r="F60" s="27" t="s">
        <v>49</v>
      </c>
      <c r="G60" s="18">
        <v>1</v>
      </c>
      <c r="H60" s="20" t="s">
        <v>68</v>
      </c>
      <c r="I60" s="20" t="s">
        <v>72</v>
      </c>
      <c r="J60" s="21">
        <f t="array" ref="J60">INDEX((Inputs!$N$2:$N$845*Inputs!$H$2:$H$845*Inputs!$F$2:$F$845*1000/Inputs!$L$2:$L$845),MATCH(A60,Inputs!$A$2:$A$845))</f>
        <v>47401875</v>
      </c>
      <c r="K60" s="21" t="str">
        <f ca="1">IF('Dmg over Time (Attack)'!$A$1=$D60,'Dmg over Time (Attack)'!$C$162,K60)</f>
        <v>#REF!</v>
      </c>
      <c r="L60" s="21">
        <v>64349746.336722448</v>
      </c>
      <c r="M60" s="21">
        <f t="shared" si="1"/>
        <v>64349746.336722448</v>
      </c>
      <c r="N60" s="22">
        <f t="shared" si="3"/>
        <v>0.22578106131574979</v>
      </c>
      <c r="O60" s="22">
        <f t="shared" si="2"/>
        <v>0.22578106131574979</v>
      </c>
      <c r="P60" s="10"/>
      <c r="Q60" s="10"/>
      <c r="R60" s="10"/>
      <c r="S60" s="10"/>
    </row>
    <row r="61" spans="1:19" ht="12.75" customHeight="1">
      <c r="A61" s="10">
        <v>60</v>
      </c>
      <c r="B61" s="10">
        <f t="shared" si="0"/>
        <v>6</v>
      </c>
      <c r="C61" s="13">
        <f>VLOOKUP(D61,'Species Data'!A$2:E$152,2,FALSE)</f>
        <v>12</v>
      </c>
      <c r="D61" s="10" t="s">
        <v>71</v>
      </c>
      <c r="E61" s="30" t="s">
        <v>67</v>
      </c>
      <c r="F61" s="27" t="s">
        <v>49</v>
      </c>
      <c r="G61" s="18">
        <v>1</v>
      </c>
      <c r="H61" s="20" t="s">
        <v>68</v>
      </c>
      <c r="I61" s="20" t="s">
        <v>73</v>
      </c>
      <c r="J61" s="21">
        <f t="array" ref="J61">INDEX((Inputs!$N$2:$N$845*Inputs!$H$2:$H$845*Inputs!$F$2:$F$845*1000/Inputs!$L$2:$L$845),MATCH(A61,Inputs!$A$2:$A$845))</f>
        <v>47401875</v>
      </c>
      <c r="K61" s="21" t="str">
        <f ca="1">IF('Dmg over Time (Attack)'!$A$1=$D61,'Dmg over Time (Attack)'!$G$162,K61)</f>
        <v>#REF!</v>
      </c>
      <c r="L61" s="21">
        <v>57324742.56235154</v>
      </c>
      <c r="M61" s="21">
        <f t="shared" si="1"/>
        <v>57324742.56235154</v>
      </c>
      <c r="N61" s="22">
        <f t="shared" si="3"/>
        <v>0.20113274647042045</v>
      </c>
      <c r="O61" s="22">
        <f t="shared" si="2"/>
        <v>0.20113274647042045</v>
      </c>
      <c r="P61" s="10"/>
      <c r="Q61" s="10"/>
      <c r="R61" s="10"/>
      <c r="S61" s="10"/>
    </row>
    <row r="62" spans="1:19" ht="12.75" customHeight="1">
      <c r="A62" s="10">
        <v>61</v>
      </c>
      <c r="B62" s="10">
        <f t="shared" si="0"/>
        <v>6</v>
      </c>
      <c r="C62" s="13">
        <f>VLOOKUP(D62,'Species Data'!A$2:E$152,2,FALSE)</f>
        <v>12</v>
      </c>
      <c r="D62" s="10" t="s">
        <v>71</v>
      </c>
      <c r="E62" s="30" t="s">
        <v>67</v>
      </c>
      <c r="F62" s="27" t="s">
        <v>49</v>
      </c>
      <c r="G62" s="18">
        <v>1</v>
      </c>
      <c r="H62" s="20" t="s">
        <v>68</v>
      </c>
      <c r="I62" s="20" t="s">
        <v>74</v>
      </c>
      <c r="J62" s="21">
        <f t="array" ref="J62">INDEX((Inputs!$N$2:$N$845*Inputs!$H$2:$H$845*Inputs!$F$2:$F$845*1000/Inputs!$L$2:$L$845),MATCH(A62,Inputs!$A$2:$A$845))</f>
        <v>47401875</v>
      </c>
      <c r="K62" s="21" t="str">
        <f ca="1">IF('Dmg over Time (Attack)'!$A$1=$D62,'Dmg over Time (Attack)'!$K$162,K62)</f>
        <v>#REF!</v>
      </c>
      <c r="L62" s="21">
        <v>56945474.11508207</v>
      </c>
      <c r="M62" s="21">
        <f t="shared" si="1"/>
        <v>56945474.11508207</v>
      </c>
      <c r="N62" s="22">
        <f t="shared" si="3"/>
        <v>0.1998020243242912</v>
      </c>
      <c r="O62" s="22">
        <f t="shared" si="2"/>
        <v>0.1998020243242912</v>
      </c>
      <c r="P62" s="10"/>
      <c r="Q62" s="10"/>
      <c r="R62" s="10"/>
      <c r="S62" s="10"/>
    </row>
    <row r="63" spans="1:19" ht="12.75" customHeight="1">
      <c r="A63" s="10">
        <v>62</v>
      </c>
      <c r="B63" s="10">
        <f t="shared" si="0"/>
        <v>6</v>
      </c>
      <c r="C63" s="13">
        <f>VLOOKUP(D63,'Species Data'!A$2:E$152,2,FALSE)</f>
        <v>12</v>
      </c>
      <c r="D63" s="10" t="s">
        <v>71</v>
      </c>
      <c r="E63" s="30" t="s">
        <v>67</v>
      </c>
      <c r="F63" s="27" t="s">
        <v>49</v>
      </c>
      <c r="G63" s="18">
        <v>1</v>
      </c>
      <c r="H63" s="20" t="s">
        <v>75</v>
      </c>
      <c r="I63" s="20" t="s">
        <v>72</v>
      </c>
      <c r="J63" s="21">
        <f t="array" ref="J63">INDEX((Inputs!$N$2:$N$845*Inputs!$H$2:$H$845*Inputs!$F$2:$F$845*1000/Inputs!$L$2:$L$845),MATCH(A63,Inputs!$A$2:$A$845))</f>
        <v>33903327.814569533</v>
      </c>
      <c r="K63" s="21" t="str">
        <f ca="1">IF('Dmg over Time (Attack)'!$A$1=$D63,'Dmg over Time (Attack)'!$O$162,K63)</f>
        <v>#REF!</v>
      </c>
      <c r="L63" s="21">
        <v>52971595.312500015</v>
      </c>
      <c r="M63" s="21">
        <f t="shared" si="1"/>
        <v>52971595.312500015</v>
      </c>
      <c r="N63" s="22">
        <f t="shared" si="3"/>
        <v>0.18585905446560322</v>
      </c>
      <c r="O63" s="22">
        <f t="shared" si="2"/>
        <v>0.18585905446560322</v>
      </c>
      <c r="P63" s="10"/>
      <c r="Q63" s="10"/>
      <c r="R63" s="10"/>
      <c r="S63" s="10"/>
    </row>
    <row r="64" spans="1:19" ht="12.75" customHeight="1">
      <c r="A64" s="10">
        <v>63</v>
      </c>
      <c r="B64" s="10">
        <f t="shared" si="0"/>
        <v>6</v>
      </c>
      <c r="C64" s="13">
        <f>VLOOKUP(D64,'Species Data'!A$2:E$152,2,FALSE)</f>
        <v>12</v>
      </c>
      <c r="D64" s="10" t="s">
        <v>71</v>
      </c>
      <c r="E64" s="30" t="s">
        <v>67</v>
      </c>
      <c r="F64" s="27" t="s">
        <v>49</v>
      </c>
      <c r="G64" s="18">
        <v>1</v>
      </c>
      <c r="H64" s="20" t="s">
        <v>75</v>
      </c>
      <c r="I64" s="20" t="s">
        <v>73</v>
      </c>
      <c r="J64" s="21">
        <f t="array" ref="J64">INDEX((Inputs!$N$2:$N$845*Inputs!$H$2:$H$845*Inputs!$F$2:$F$845*1000/Inputs!$L$2:$L$845),MATCH(A64,Inputs!$A$2:$A$845))</f>
        <v>33903327.814569533</v>
      </c>
      <c r="K64" s="21" t="str">
        <f ca="1">IF('Dmg over Time (Attack)'!$A$1=$D64,'Dmg over Time (Attack)'!$S$162,K64)</f>
        <v>#REF!</v>
      </c>
      <c r="L64" s="21">
        <v>45800873.572362706</v>
      </c>
      <c r="M64" s="21">
        <f t="shared" si="1"/>
        <v>45800873.572362706</v>
      </c>
      <c r="N64" s="22">
        <f t="shared" si="3"/>
        <v>0.16069946554638165</v>
      </c>
      <c r="O64" s="22">
        <f t="shared" si="2"/>
        <v>0.16069946554638165</v>
      </c>
      <c r="P64" s="10"/>
      <c r="Q64" s="10"/>
      <c r="R64" s="10"/>
      <c r="S64" s="10"/>
    </row>
    <row r="65" spans="1:19" ht="12.75" customHeight="1">
      <c r="A65" s="10">
        <v>64</v>
      </c>
      <c r="B65" s="10">
        <f t="shared" si="0"/>
        <v>6</v>
      </c>
      <c r="C65" s="13">
        <f>VLOOKUP(D65,'Species Data'!A$2:E$152,2,FALSE)</f>
        <v>12</v>
      </c>
      <c r="D65" s="10" t="s">
        <v>71</v>
      </c>
      <c r="E65" s="30" t="s">
        <v>67</v>
      </c>
      <c r="F65" s="27" t="s">
        <v>49</v>
      </c>
      <c r="G65" s="18">
        <v>1</v>
      </c>
      <c r="H65" s="20" t="s">
        <v>75</v>
      </c>
      <c r="I65" s="20" t="s">
        <v>74</v>
      </c>
      <c r="J65" s="21">
        <f t="array" ref="J65">INDEX((Inputs!$N$2:$N$845*Inputs!$H$2:$H$845*Inputs!$F$2:$F$845*1000/Inputs!$L$2:$L$845),MATCH(A65,Inputs!$A$2:$A$845))</f>
        <v>33903327.814569533</v>
      </c>
      <c r="K65" s="21" t="str">
        <f ca="1">IF('Dmg over Time (Attack)'!$A$1=$D65,'Dmg over Time (Attack)'!$W$162,K65)</f>
        <v>#REF!</v>
      </c>
      <c r="L65" s="21">
        <v>47670077.17808108</v>
      </c>
      <c r="M65" s="21">
        <f t="shared" si="1"/>
        <v>47670077.17808108</v>
      </c>
      <c r="N65" s="22">
        <f t="shared" si="3"/>
        <v>0.16725785618410013</v>
      </c>
      <c r="O65" s="22">
        <f t="shared" si="2"/>
        <v>0.16725785618410013</v>
      </c>
      <c r="P65" s="10"/>
      <c r="Q65" s="10"/>
      <c r="R65" s="10"/>
      <c r="S65" s="10"/>
    </row>
    <row r="66" spans="1:19" ht="12.75" customHeight="1">
      <c r="A66" s="10">
        <v>65</v>
      </c>
      <c r="B66" s="10">
        <f t="shared" si="0"/>
        <v>2</v>
      </c>
      <c r="C66" s="13">
        <f>VLOOKUP(D66,'Species Data'!A$2:E$152,2,FALSE)</f>
        <v>13</v>
      </c>
      <c r="D66" s="10" t="s">
        <v>76</v>
      </c>
      <c r="E66" s="30" t="s">
        <v>67</v>
      </c>
      <c r="F66" s="16" t="s">
        <v>28</v>
      </c>
      <c r="G66" s="18"/>
      <c r="H66" s="20" t="s">
        <v>68</v>
      </c>
      <c r="I66" s="20" t="s">
        <v>69</v>
      </c>
      <c r="J66" s="21">
        <f t="array" ref="J66">INDEX((Inputs!$N$2:$N$845*Inputs!$H$2:$H$845*Inputs!$F$2:$F$845*1000/Inputs!$L$2:$L$845),MATCH(A66,Inputs!$A$2:$A$845))</f>
        <v>8651597.222222222</v>
      </c>
      <c r="K66" s="21" t="str">
        <f ca="1">IF('Dmg over Time (Attack)'!$A$1=$D66,'Dmg over Time (Attack)'!$C$162,K66)</f>
        <v>#REF!</v>
      </c>
      <c r="L66" s="21">
        <v>6866544.4524323056</v>
      </c>
      <c r="M66" s="21">
        <f t="shared" si="1"/>
        <v>8651597.222222222</v>
      </c>
      <c r="N66" s="22">
        <f t="shared" si="3"/>
        <v>3.0355470131744697E-2</v>
      </c>
      <c r="O66" s="22">
        <f t="shared" si="2"/>
        <v>3.0355470131744697E-2</v>
      </c>
      <c r="P66" s="10"/>
      <c r="Q66" s="10"/>
      <c r="R66" s="10"/>
      <c r="S66" s="10"/>
    </row>
    <row r="67" spans="1:19" ht="12.75" customHeight="1">
      <c r="A67" s="10">
        <v>66</v>
      </c>
      <c r="B67" s="10">
        <f t="shared" si="0"/>
        <v>2</v>
      </c>
      <c r="C67" s="13">
        <f>VLOOKUP(D67,'Species Data'!A$2:E$152,2,FALSE)</f>
        <v>13</v>
      </c>
      <c r="D67" s="10" t="s">
        <v>76</v>
      </c>
      <c r="E67" s="30" t="s">
        <v>67</v>
      </c>
      <c r="F67" s="16" t="s">
        <v>28</v>
      </c>
      <c r="G67" s="18"/>
      <c r="H67" s="20" t="s">
        <v>77</v>
      </c>
      <c r="I67" s="20" t="s">
        <v>69</v>
      </c>
      <c r="J67" s="21">
        <f t="array" ref="J67">INDEX((Inputs!$N$2:$N$845*Inputs!$H$2:$H$845*Inputs!$F$2:$F$845*1000/Inputs!$L$2:$L$845),MATCH(A67,Inputs!$A$2:$A$845))</f>
        <v>8124978.2608695654</v>
      </c>
      <c r="K67" s="21" t="str">
        <f ca="1">IF('Dmg over Time (Attack)'!$A$1=$D67,'Dmg over Time (Attack)'!$G$162,K67)</f>
        <v>#REF!</v>
      </c>
      <c r="L67" s="21">
        <v>6711374.7007182753</v>
      </c>
      <c r="M67" s="21">
        <f t="shared" si="1"/>
        <v>8124978.2608695654</v>
      </c>
      <c r="N67" s="22">
        <f t="shared" si="3"/>
        <v>2.8507745862855892E-2</v>
      </c>
      <c r="O67" s="22">
        <f t="shared" si="2"/>
        <v>2.8507745862855892E-2</v>
      </c>
      <c r="P67" s="10"/>
      <c r="Q67" s="10"/>
      <c r="R67" s="10"/>
      <c r="S67" s="10"/>
    </row>
    <row r="68" spans="1:19" ht="12.75" customHeight="1">
      <c r="A68" s="10">
        <v>67</v>
      </c>
      <c r="B68" s="10">
        <f t="shared" si="0"/>
        <v>2</v>
      </c>
      <c r="C68" s="13">
        <f>VLOOKUP(D68,'Species Data'!A$2:E$152,2,FALSE)</f>
        <v>14</v>
      </c>
      <c r="D68" s="10" t="s">
        <v>78</v>
      </c>
      <c r="E68" s="30" t="s">
        <v>67</v>
      </c>
      <c r="F68" s="16" t="s">
        <v>28</v>
      </c>
      <c r="G68" s="18"/>
      <c r="H68" s="20" t="s">
        <v>68</v>
      </c>
      <c r="I68" s="20" t="s">
        <v>69</v>
      </c>
      <c r="J68" s="21">
        <f t="array" ref="J68">INDEX((Inputs!$N$2:$N$845*Inputs!$H$2:$H$845*Inputs!$F$2:$F$845*1000/Inputs!$L$2:$L$845),MATCH(A68,Inputs!$A$2:$A$845))</f>
        <v>10892291.666666666</v>
      </c>
      <c r="K68" s="21" t="str">
        <f ca="1">IF('Dmg over Time (Attack)'!$A$1=$D68,'Dmg over Time (Attack)'!$C$162,K68)</f>
        <v>#REF!</v>
      </c>
      <c r="L68" s="21">
        <v>8644924.5147376005</v>
      </c>
      <c r="M68" s="21">
        <f t="shared" si="1"/>
        <v>10892291.666666666</v>
      </c>
      <c r="N68" s="22">
        <f t="shared" si="3"/>
        <v>3.8217293970236897E-2</v>
      </c>
      <c r="O68" s="22">
        <f t="shared" si="2"/>
        <v>3.8217293970236897E-2</v>
      </c>
      <c r="P68" s="10"/>
      <c r="Q68" s="10"/>
      <c r="R68" s="10"/>
      <c r="S68" s="10"/>
    </row>
    <row r="69" spans="1:19" ht="12.75" customHeight="1">
      <c r="A69" s="10">
        <v>68</v>
      </c>
      <c r="B69" s="10">
        <f t="shared" si="0"/>
        <v>2</v>
      </c>
      <c r="C69" s="13">
        <f>VLOOKUP(D69,'Species Data'!A$2:E$152,2,FALSE)</f>
        <v>14</v>
      </c>
      <c r="D69" s="10" t="s">
        <v>78</v>
      </c>
      <c r="E69" s="30" t="s">
        <v>67</v>
      </c>
      <c r="F69" s="16" t="s">
        <v>28</v>
      </c>
      <c r="G69" s="18"/>
      <c r="H69" s="20" t="s">
        <v>77</v>
      </c>
      <c r="I69" s="20" t="s">
        <v>69</v>
      </c>
      <c r="J69" s="21">
        <f t="array" ref="J69">INDEX((Inputs!$N$2:$N$845*Inputs!$H$2:$H$845*Inputs!$F$2:$F$845*1000/Inputs!$L$2:$L$845),MATCH(A69,Inputs!$A$2:$A$845))</f>
        <v>10229282.608695652</v>
      </c>
      <c r="K69" s="21" t="str">
        <f ca="1">IF('Dmg over Time (Attack)'!$A$1=$D69,'Dmg over Time (Attack)'!$G$162,K69)</f>
        <v>#REF!</v>
      </c>
      <c r="L69" s="21">
        <v>8449567.0391061455</v>
      </c>
      <c r="M69" s="21">
        <f t="shared" si="1"/>
        <v>10229282.608695652</v>
      </c>
      <c r="N69" s="22">
        <f t="shared" si="3"/>
        <v>3.5891023902483353E-2</v>
      </c>
      <c r="O69" s="22">
        <f t="shared" si="2"/>
        <v>3.5891023902483353E-2</v>
      </c>
      <c r="P69" s="10"/>
      <c r="Q69" s="10"/>
      <c r="R69" s="10"/>
      <c r="S69" s="10"/>
    </row>
    <row r="70" spans="1:19" ht="12.75" customHeight="1">
      <c r="A70" s="10">
        <v>69</v>
      </c>
      <c r="B70" s="10">
        <f t="shared" si="0"/>
        <v>6</v>
      </c>
      <c r="C70" s="13">
        <f>VLOOKUP(D70,'Species Data'!A$2:E$152,2,FALSE)</f>
        <v>15</v>
      </c>
      <c r="D70" s="10" t="s">
        <v>79</v>
      </c>
      <c r="E70" s="30" t="s">
        <v>67</v>
      </c>
      <c r="F70" s="16" t="s">
        <v>28</v>
      </c>
      <c r="G70" s="18">
        <v>1</v>
      </c>
      <c r="H70" s="20" t="s">
        <v>68</v>
      </c>
      <c r="I70" s="20" t="s">
        <v>30</v>
      </c>
      <c r="J70" s="21">
        <f t="array" ref="J70">INDEX((Inputs!$N$2:$N$845*Inputs!$H$2:$H$845*Inputs!$F$2:$F$845*1000/Inputs!$L$2:$L$845),MATCH(A70,Inputs!$A$2:$A$845))</f>
        <v>46430208.333333336</v>
      </c>
      <c r="K70" s="21" t="str">
        <f ca="1">IF('Dmg over Time (Attack)'!$A$1=$D70,'Dmg over Time (Attack)'!$C$162,K70)</f>
        <v>#REF!</v>
      </c>
      <c r="L70" s="21">
        <v>66184436.712991387</v>
      </c>
      <c r="M70" s="21">
        <f t="shared" si="1"/>
        <v>66184436.712991387</v>
      </c>
      <c r="N70" s="22">
        <f t="shared" si="3"/>
        <v>0.23221835693727735</v>
      </c>
      <c r="O70" s="22">
        <f t="shared" si="2"/>
        <v>0.23221835693727735</v>
      </c>
      <c r="P70" s="10"/>
      <c r="Q70" s="10"/>
      <c r="R70" s="10"/>
      <c r="S70" s="10"/>
    </row>
    <row r="71" spans="1:19" ht="12.75" customHeight="1">
      <c r="A71" s="10">
        <v>70</v>
      </c>
      <c r="B71" s="10">
        <f t="shared" si="0"/>
        <v>6</v>
      </c>
      <c r="C71" s="13">
        <f>VLOOKUP(D71,'Species Data'!A$2:E$152,2,FALSE)</f>
        <v>15</v>
      </c>
      <c r="D71" s="10" t="s">
        <v>79</v>
      </c>
      <c r="E71" s="30" t="s">
        <v>67</v>
      </c>
      <c r="F71" s="16" t="s">
        <v>28</v>
      </c>
      <c r="G71" s="18">
        <v>1</v>
      </c>
      <c r="H71" s="20" t="s">
        <v>68</v>
      </c>
      <c r="I71" s="20" t="s">
        <v>82</v>
      </c>
      <c r="J71" s="21">
        <f t="array" ref="J71">INDEX((Inputs!$N$2:$N$845*Inputs!$H$2:$H$845*Inputs!$F$2:$F$845*1000/Inputs!$L$2:$L$845),MATCH(A71,Inputs!$A$2:$A$845))</f>
        <v>46430208.333333336</v>
      </c>
      <c r="K71" s="21" t="str">
        <f ca="1">IF('Dmg over Time (Attack)'!$A$1=$D71,'Dmg over Time (Attack)'!$G$162,K71)</f>
        <v>#REF!</v>
      </c>
      <c r="L71" s="21">
        <v>39363398.177496061</v>
      </c>
      <c r="M71" s="21">
        <f t="shared" si="1"/>
        <v>46430208.333333336</v>
      </c>
      <c r="N71" s="22">
        <f t="shared" si="3"/>
        <v>0.16290758412250345</v>
      </c>
      <c r="O71" s="22">
        <f t="shared" si="2"/>
        <v>0.16290758412250345</v>
      </c>
      <c r="P71" s="10"/>
      <c r="Q71" s="10"/>
      <c r="R71" s="10"/>
      <c r="S71" s="10"/>
    </row>
    <row r="72" spans="1:19" ht="12.75" customHeight="1">
      <c r="A72" s="10">
        <v>71</v>
      </c>
      <c r="B72" s="10">
        <f t="shared" si="0"/>
        <v>6</v>
      </c>
      <c r="C72" s="13">
        <f>VLOOKUP(D72,'Species Data'!A$2:E$152,2,FALSE)</f>
        <v>15</v>
      </c>
      <c r="D72" s="10" t="s">
        <v>79</v>
      </c>
      <c r="E72" s="30" t="s">
        <v>67</v>
      </c>
      <c r="F72" s="16" t="s">
        <v>28</v>
      </c>
      <c r="G72" s="18">
        <v>1</v>
      </c>
      <c r="H72" s="20" t="s">
        <v>68</v>
      </c>
      <c r="I72" s="20" t="s">
        <v>81</v>
      </c>
      <c r="J72" s="21">
        <f t="array" ref="J72">INDEX((Inputs!$N$2:$N$845*Inputs!$H$2:$H$845*Inputs!$F$2:$F$845*1000/Inputs!$L$2:$L$845),MATCH(A72,Inputs!$A$2:$A$845))</f>
        <v>46430208.333333336</v>
      </c>
      <c r="K72" s="21" t="str">
        <f ca="1">IF('Dmg over Time (Attack)'!$A$1=$D72,'Dmg over Time (Attack)'!$K$162,K72)</f>
        <v>#REF!</v>
      </c>
      <c r="L72" s="21">
        <v>58844986.119923875</v>
      </c>
      <c r="M72" s="21">
        <f t="shared" si="1"/>
        <v>58844986.119923875</v>
      </c>
      <c r="N72" s="22">
        <f t="shared" si="3"/>
        <v>0.20646675667911704</v>
      </c>
      <c r="O72" s="22">
        <f t="shared" si="2"/>
        <v>0.20646675667911704</v>
      </c>
      <c r="P72" s="10"/>
      <c r="Q72" s="10"/>
      <c r="R72" s="10"/>
      <c r="S72" s="10"/>
    </row>
    <row r="73" spans="1:19" ht="12.75" customHeight="1">
      <c r="A73" s="10">
        <v>72</v>
      </c>
      <c r="B73" s="10">
        <f t="shared" si="0"/>
        <v>6</v>
      </c>
      <c r="C73" s="13">
        <f>VLOOKUP(D73,'Species Data'!A$2:E$152,2,FALSE)</f>
        <v>15</v>
      </c>
      <c r="D73" s="10" t="s">
        <v>79</v>
      </c>
      <c r="E73" s="30" t="s">
        <v>67</v>
      </c>
      <c r="F73" s="16" t="s">
        <v>28</v>
      </c>
      <c r="G73" s="18">
        <v>1</v>
      </c>
      <c r="H73" s="20" t="s">
        <v>80</v>
      </c>
      <c r="I73" s="20" t="s">
        <v>30</v>
      </c>
      <c r="J73" s="21">
        <f t="array" ref="J73">INDEX((Inputs!$N$2:$N$845*Inputs!$H$2:$H$845*Inputs!$F$2:$F$845*1000/Inputs!$L$2:$L$845),MATCH(A73,Inputs!$A$2:$A$845))</f>
        <v>47756785.714285716</v>
      </c>
      <c r="K73" s="21" t="str">
        <f ca="1">IF('Dmg over Time (Attack)'!$A$1=$D73,'Dmg over Time (Attack)'!$O$162,K73)</f>
        <v>#REF!</v>
      </c>
      <c r="L73" s="21">
        <v>61948840.067675158</v>
      </c>
      <c r="M73" s="21">
        <f t="shared" si="1"/>
        <v>61948840.067675158</v>
      </c>
      <c r="N73" s="22">
        <f t="shared" si="3"/>
        <v>0.21735710945262043</v>
      </c>
      <c r="O73" s="22">
        <f t="shared" si="2"/>
        <v>0.21735710945262043</v>
      </c>
      <c r="P73" s="10"/>
      <c r="Q73" s="10"/>
      <c r="R73" s="10"/>
      <c r="S73" s="10"/>
    </row>
    <row r="74" spans="1:19" ht="12.75" customHeight="1">
      <c r="A74" s="10">
        <v>73</v>
      </c>
      <c r="B74" s="10">
        <f t="shared" si="0"/>
        <v>6</v>
      </c>
      <c r="C74" s="13">
        <f>VLOOKUP(D74,'Species Data'!A$2:E$152,2,FALSE)</f>
        <v>15</v>
      </c>
      <c r="D74" s="10" t="s">
        <v>79</v>
      </c>
      <c r="E74" s="30" t="s">
        <v>67</v>
      </c>
      <c r="F74" s="16" t="s">
        <v>28</v>
      </c>
      <c r="G74" s="18">
        <v>1</v>
      </c>
      <c r="H74" s="20" t="s">
        <v>80</v>
      </c>
      <c r="I74" s="20" t="s">
        <v>82</v>
      </c>
      <c r="J74" s="21">
        <f t="array" ref="J74">INDEX((Inputs!$N$2:$N$845*Inputs!$H$2:$H$845*Inputs!$F$2:$F$845*1000/Inputs!$L$2:$L$845),MATCH(A74,Inputs!$A$2:$A$845))</f>
        <v>47756785.714285716</v>
      </c>
      <c r="K74" s="21" t="str">
        <f ca="1">IF('Dmg over Time (Attack)'!$A$1=$D74,'Dmg over Time (Attack)'!$S$162,K74)</f>
        <v>#REF!</v>
      </c>
      <c r="L74" s="21">
        <v>41295573.529411763</v>
      </c>
      <c r="M74" s="21">
        <f t="shared" si="1"/>
        <v>47756785.714285716</v>
      </c>
      <c r="N74" s="22">
        <f t="shared" si="3"/>
        <v>0.16756208652600355</v>
      </c>
      <c r="O74" s="22">
        <f t="shared" si="2"/>
        <v>0.16756208652600355</v>
      </c>
      <c r="P74" s="10"/>
      <c r="Q74" s="10"/>
      <c r="R74" s="10"/>
      <c r="S74" s="10"/>
    </row>
    <row r="75" spans="1:19" ht="12.75" customHeight="1">
      <c r="A75" s="10">
        <v>74</v>
      </c>
      <c r="B75" s="10">
        <f t="shared" si="0"/>
        <v>6</v>
      </c>
      <c r="C75" s="13">
        <f>VLOOKUP(D75,'Species Data'!A$2:E$152,2,FALSE)</f>
        <v>15</v>
      </c>
      <c r="D75" s="10" t="s">
        <v>79</v>
      </c>
      <c r="E75" s="30" t="s">
        <v>67</v>
      </c>
      <c r="F75" s="16" t="s">
        <v>28</v>
      </c>
      <c r="G75" s="18">
        <v>1</v>
      </c>
      <c r="H75" s="20" t="s">
        <v>80</v>
      </c>
      <c r="I75" s="20" t="s">
        <v>81</v>
      </c>
      <c r="J75" s="21">
        <f t="array" ref="J75">INDEX((Inputs!$N$2:$N$845*Inputs!$H$2:$H$845*Inputs!$F$2:$F$845*1000/Inputs!$L$2:$L$845),MATCH(A75,Inputs!$A$2:$A$845))</f>
        <v>47756785.714285716</v>
      </c>
      <c r="K75" s="21" t="str">
        <f ca="1">IF('Dmg over Time (Attack)'!$A$1=$D75,'Dmg over Time (Attack)'!$W$162,K75)</f>
        <v>#REF!</v>
      </c>
      <c r="L75" s="21">
        <v>56673638.392857164</v>
      </c>
      <c r="M75" s="21">
        <f t="shared" si="1"/>
        <v>56673638.392857164</v>
      </c>
      <c r="N75" s="22">
        <f t="shared" si="3"/>
        <v>0.19884824654953021</v>
      </c>
      <c r="O75" s="22">
        <f t="shared" si="2"/>
        <v>0.19884824654953021</v>
      </c>
      <c r="P75" s="10"/>
      <c r="Q75" s="10"/>
      <c r="R75" s="10"/>
      <c r="S75" s="10"/>
    </row>
    <row r="76" spans="1:19" ht="12.75" customHeight="1">
      <c r="A76" s="10">
        <v>75</v>
      </c>
      <c r="B76" s="10">
        <f t="shared" si="0"/>
        <v>6</v>
      </c>
      <c r="C76" s="13">
        <f>VLOOKUP(D76,'Species Data'!A$2:E$152,2,FALSE)</f>
        <v>16</v>
      </c>
      <c r="D76" s="10" t="s">
        <v>83</v>
      </c>
      <c r="E76" s="32" t="s">
        <v>84</v>
      </c>
      <c r="F76" s="27" t="s">
        <v>49</v>
      </c>
      <c r="G76" s="18"/>
      <c r="H76" s="20" t="s">
        <v>87</v>
      </c>
      <c r="I76" s="20" t="s">
        <v>85</v>
      </c>
      <c r="J76" s="21">
        <f t="array" ref="J76">INDEX((Inputs!$N$2:$N$845*Inputs!$H$2:$H$845*Inputs!$F$2:$F$845*1000/Inputs!$L$2:$L$845),MATCH(A76,Inputs!$A$2:$A$845))</f>
        <v>10218750</v>
      </c>
      <c r="K76" s="21" t="str">
        <f ca="1">IF('Dmg over Time (Attack)'!$A$1=$D76,'Dmg over Time (Attack)'!$C$162,K76)</f>
        <v>#REF!</v>
      </c>
      <c r="L76" s="21">
        <v>10273827.330508474</v>
      </c>
      <c r="M76" s="21">
        <f t="shared" si="1"/>
        <v>10273827.330508474</v>
      </c>
      <c r="N76" s="22">
        <f t="shared" si="3"/>
        <v>3.6047315964837207E-2</v>
      </c>
      <c r="O76" s="22">
        <f t="shared" si="2"/>
        <v>3.6047315964837207E-2</v>
      </c>
      <c r="P76" s="10"/>
      <c r="Q76" s="10"/>
      <c r="R76" s="10"/>
      <c r="S76" s="10"/>
    </row>
    <row r="77" spans="1:19" ht="12.75" customHeight="1">
      <c r="A77" s="10">
        <v>76</v>
      </c>
      <c r="B77" s="10">
        <f t="shared" si="0"/>
        <v>6</v>
      </c>
      <c r="C77" s="13">
        <f>VLOOKUP(D77,'Species Data'!A$2:E$152,2,FALSE)</f>
        <v>16</v>
      </c>
      <c r="D77" s="10" t="s">
        <v>83</v>
      </c>
      <c r="E77" s="32" t="s">
        <v>84</v>
      </c>
      <c r="F77" s="27" t="s">
        <v>49</v>
      </c>
      <c r="G77" s="18"/>
      <c r="H77" s="20" t="s">
        <v>87</v>
      </c>
      <c r="I77" s="20" t="s">
        <v>82</v>
      </c>
      <c r="J77" s="21">
        <f t="array" ref="J77">INDEX((Inputs!$N$2:$N$845*Inputs!$H$2:$H$845*Inputs!$F$2:$F$845*1000/Inputs!$L$2:$L$845),MATCH(A77,Inputs!$A$2:$A$845))</f>
        <v>10218750</v>
      </c>
      <c r="K77" s="21" t="str">
        <f ca="1">IF('Dmg over Time (Attack)'!$A$1=$D77,'Dmg over Time (Attack)'!$G$162,K77)</f>
        <v>#REF!</v>
      </c>
      <c r="L77" s="21">
        <v>12362660.268185163</v>
      </c>
      <c r="M77" s="21">
        <f t="shared" si="1"/>
        <v>12362660.268185163</v>
      </c>
      <c r="N77" s="22">
        <f t="shared" si="3"/>
        <v>4.3376310163386202E-2</v>
      </c>
      <c r="O77" s="22">
        <f t="shared" si="2"/>
        <v>4.3376310163386202E-2</v>
      </c>
      <c r="P77" s="10"/>
      <c r="Q77" s="10"/>
      <c r="R77" s="10"/>
      <c r="S77" s="10"/>
    </row>
    <row r="78" spans="1:19" ht="12.75" customHeight="1">
      <c r="A78" s="10">
        <v>77</v>
      </c>
      <c r="B78" s="10">
        <f t="shared" si="0"/>
        <v>6</v>
      </c>
      <c r="C78" s="13">
        <f>VLOOKUP(D78,'Species Data'!A$2:E$152,2,FALSE)</f>
        <v>16</v>
      </c>
      <c r="D78" s="10" t="s">
        <v>83</v>
      </c>
      <c r="E78" s="32" t="s">
        <v>84</v>
      </c>
      <c r="F78" s="27" t="s">
        <v>49</v>
      </c>
      <c r="G78" s="18"/>
      <c r="H78" s="20" t="s">
        <v>87</v>
      </c>
      <c r="I78" s="20" t="s">
        <v>86</v>
      </c>
      <c r="J78" s="21">
        <f t="array" ref="J78">INDEX((Inputs!$N$2:$N$845*Inputs!$H$2:$H$845*Inputs!$F$2:$F$845*1000/Inputs!$L$2:$L$845),MATCH(A78,Inputs!$A$2:$A$845))</f>
        <v>10218750</v>
      </c>
      <c r="K78" s="21" t="str">
        <f ca="1">IF('Dmg over Time (Attack)'!$A$1=$D78,'Dmg over Time (Attack)'!$K$162,K78)</f>
        <v>#REF!</v>
      </c>
      <c r="L78" s="21">
        <v>12219717.312971866</v>
      </c>
      <c r="M78" s="21">
        <f t="shared" si="1"/>
        <v>12219717.312971866</v>
      </c>
      <c r="N78" s="22">
        <f t="shared" si="3"/>
        <v>4.2874772644235948E-2</v>
      </c>
      <c r="O78" s="22">
        <f t="shared" si="2"/>
        <v>4.2874772644235948E-2</v>
      </c>
      <c r="P78" s="10"/>
      <c r="Q78" s="10"/>
      <c r="R78" s="10"/>
      <c r="S78" s="10"/>
    </row>
    <row r="79" spans="1:19" ht="12.75" customHeight="1">
      <c r="A79" s="10">
        <v>78</v>
      </c>
      <c r="B79" s="10">
        <f t="shared" si="0"/>
        <v>6</v>
      </c>
      <c r="C79" s="13">
        <f>VLOOKUP(D79,'Species Data'!A$2:E$152,2,FALSE)</f>
        <v>16</v>
      </c>
      <c r="D79" s="10" t="s">
        <v>83</v>
      </c>
      <c r="E79" s="32" t="s">
        <v>84</v>
      </c>
      <c r="F79" s="27" t="s">
        <v>49</v>
      </c>
      <c r="G79" s="18"/>
      <c r="H79" s="20" t="s">
        <v>33</v>
      </c>
      <c r="I79" s="20" t="s">
        <v>85</v>
      </c>
      <c r="J79" s="21">
        <f t="array" ref="J79">INDEX((Inputs!$N$2:$N$845*Inputs!$H$2:$H$845*Inputs!$F$2:$F$845*1000/Inputs!$L$2:$L$845),MATCH(A79,Inputs!$A$2:$A$845))</f>
        <v>14826477.272727273</v>
      </c>
      <c r="K79" s="21" t="str">
        <f ca="1">IF('Dmg over Time (Attack)'!$A$1=$D79,'Dmg over Time (Attack)'!$O$162,K79)</f>
        <v>#REF!</v>
      </c>
      <c r="L79" s="21">
        <v>12342790.178571429</v>
      </c>
      <c r="M79" s="21">
        <f t="shared" si="1"/>
        <v>14826477.272727273</v>
      </c>
      <c r="N79" s="22">
        <f t="shared" si="3"/>
        <v>5.2020994095199231E-2</v>
      </c>
      <c r="O79" s="22">
        <f t="shared" si="2"/>
        <v>5.2020994095199231E-2</v>
      </c>
      <c r="P79" s="10"/>
      <c r="Q79" s="10"/>
      <c r="R79" s="10"/>
      <c r="S79" s="10"/>
    </row>
    <row r="80" spans="1:19" ht="12.75" customHeight="1">
      <c r="A80" s="10">
        <v>79</v>
      </c>
      <c r="B80" s="10">
        <f t="shared" si="0"/>
        <v>6</v>
      </c>
      <c r="C80" s="13">
        <f>VLOOKUP(D80,'Species Data'!A$2:E$152,2,FALSE)</f>
        <v>16</v>
      </c>
      <c r="D80" s="10" t="s">
        <v>83</v>
      </c>
      <c r="E80" s="32" t="s">
        <v>84</v>
      </c>
      <c r="F80" s="27" t="s">
        <v>49</v>
      </c>
      <c r="G80" s="18"/>
      <c r="H80" s="20" t="s">
        <v>33</v>
      </c>
      <c r="I80" s="20" t="s">
        <v>82</v>
      </c>
      <c r="J80" s="21">
        <f t="array" ref="J80">INDEX((Inputs!$N$2:$N$845*Inputs!$H$2:$H$845*Inputs!$F$2:$F$845*1000/Inputs!$L$2:$L$845),MATCH(A80,Inputs!$A$2:$A$845))</f>
        <v>14826477.272727273</v>
      </c>
      <c r="K80" s="21" t="str">
        <f ca="1">IF('Dmg over Time (Attack)'!$A$1=$D80,'Dmg over Time (Attack)'!$S$162,K80)</f>
        <v>#REF!</v>
      </c>
      <c r="L80" s="21">
        <v>14613264.657079645</v>
      </c>
      <c r="M80" s="21">
        <f t="shared" si="1"/>
        <v>14826477.272727273</v>
      </c>
      <c r="N80" s="22">
        <f t="shared" si="3"/>
        <v>5.2020994095199231E-2</v>
      </c>
      <c r="O80" s="22">
        <f t="shared" si="2"/>
        <v>5.2020994095199231E-2</v>
      </c>
      <c r="P80" s="10"/>
      <c r="Q80" s="10"/>
      <c r="R80" s="10"/>
      <c r="S80" s="10"/>
    </row>
    <row r="81" spans="1:19" ht="12.75" customHeight="1">
      <c r="A81" s="10">
        <v>80</v>
      </c>
      <c r="B81" s="10">
        <f t="shared" si="0"/>
        <v>6</v>
      </c>
      <c r="C81" s="13">
        <f>VLOOKUP(D81,'Species Data'!A$2:E$152,2,FALSE)</f>
        <v>16</v>
      </c>
      <c r="D81" s="10" t="s">
        <v>83</v>
      </c>
      <c r="E81" s="32" t="s">
        <v>84</v>
      </c>
      <c r="F81" s="27" t="s">
        <v>49</v>
      </c>
      <c r="G81" s="18"/>
      <c r="H81" s="20" t="s">
        <v>33</v>
      </c>
      <c r="I81" s="20" t="s">
        <v>86</v>
      </c>
      <c r="J81" s="21">
        <f t="array" ref="J81">INDEX((Inputs!$N$2:$N$845*Inputs!$H$2:$H$845*Inputs!$F$2:$F$845*1000/Inputs!$L$2:$L$845),MATCH(A81,Inputs!$A$2:$A$845))</f>
        <v>14826477.272727273</v>
      </c>
      <c r="K81" s="21" t="str">
        <f ca="1">IF('Dmg over Time (Attack)'!$A$1=$D81,'Dmg over Time (Attack)'!$W$162,K81)</f>
        <v>#REF!</v>
      </c>
      <c r="L81" s="21">
        <v>14321029.1838843</v>
      </c>
      <c r="M81" s="21">
        <f t="shared" si="1"/>
        <v>14826477.272727273</v>
      </c>
      <c r="N81" s="22">
        <f t="shared" si="3"/>
        <v>5.2020994095199231E-2</v>
      </c>
      <c r="O81" s="22">
        <f t="shared" si="2"/>
        <v>5.2020994095199231E-2</v>
      </c>
      <c r="P81" s="10"/>
      <c r="Q81" s="10"/>
      <c r="R81" s="10"/>
      <c r="S81" s="10"/>
    </row>
    <row r="82" spans="1:19" ht="12.75" customHeight="1">
      <c r="A82" s="10">
        <v>81</v>
      </c>
      <c r="B82" s="10">
        <f t="shared" si="0"/>
        <v>6</v>
      </c>
      <c r="C82" s="13">
        <f>VLOOKUP(D82,'Species Data'!A$2:E$152,2,FALSE)</f>
        <v>17</v>
      </c>
      <c r="D82" s="10" t="s">
        <v>88</v>
      </c>
      <c r="E82" s="32" t="s">
        <v>84</v>
      </c>
      <c r="F82" s="27" t="s">
        <v>49</v>
      </c>
      <c r="G82" s="18"/>
      <c r="H82" s="20" t="s">
        <v>50</v>
      </c>
      <c r="I82" s="20" t="s">
        <v>85</v>
      </c>
      <c r="J82" s="21">
        <f t="array" ref="J82">INDEX((Inputs!$N$2:$N$845*Inputs!$H$2:$H$845*Inputs!$F$2:$F$845*1000/Inputs!$L$2:$L$845),MATCH(A82,Inputs!$A$2:$A$845))</f>
        <v>40855455</v>
      </c>
      <c r="K82" s="21" t="str">
        <f ca="1">IF('Dmg over Time (Attack)'!$A$1=$D82,'Dmg over Time (Attack)'!$C$162,K82)</f>
        <v>#REF!</v>
      </c>
      <c r="L82" s="21">
        <v>32489527.267699119</v>
      </c>
      <c r="M82" s="21">
        <f t="shared" si="1"/>
        <v>40855455</v>
      </c>
      <c r="N82" s="22">
        <f t="shared" si="3"/>
        <v>0.14334769778531012</v>
      </c>
      <c r="O82" s="22">
        <f t="shared" si="2"/>
        <v>0.14334769778531012</v>
      </c>
      <c r="P82" s="10"/>
      <c r="Q82" s="10"/>
      <c r="R82" s="10"/>
      <c r="S82" s="10"/>
    </row>
    <row r="83" spans="1:19" ht="12.75" customHeight="1">
      <c r="A83" s="10">
        <v>82</v>
      </c>
      <c r="B83" s="10">
        <f t="shared" si="0"/>
        <v>6</v>
      </c>
      <c r="C83" s="13">
        <f>VLOOKUP(D83,'Species Data'!A$2:E$152,2,FALSE)</f>
        <v>17</v>
      </c>
      <c r="D83" s="10" t="s">
        <v>88</v>
      </c>
      <c r="E83" s="32" t="s">
        <v>84</v>
      </c>
      <c r="F83" s="27" t="s">
        <v>49</v>
      </c>
      <c r="G83" s="18"/>
      <c r="H83" s="20" t="s">
        <v>50</v>
      </c>
      <c r="I83" s="20" t="s">
        <v>82</v>
      </c>
      <c r="J83" s="21">
        <f t="array" ref="J83">INDEX((Inputs!$N$2:$N$845*Inputs!$H$2:$H$845*Inputs!$F$2:$F$845*1000/Inputs!$L$2:$L$845),MATCH(A83,Inputs!$A$2:$A$845))</f>
        <v>40855455</v>
      </c>
      <c r="K83" s="21" t="str">
        <f ca="1">IF('Dmg over Time (Attack)'!$A$1=$D83,'Dmg over Time (Attack)'!$G$162,K83)</f>
        <v>#REF!</v>
      </c>
      <c r="L83" s="21">
        <v>38383726.128361076</v>
      </c>
      <c r="M83" s="21">
        <f t="shared" si="1"/>
        <v>40855455</v>
      </c>
      <c r="N83" s="22">
        <f t="shared" si="3"/>
        <v>0.14334769778531012</v>
      </c>
      <c r="O83" s="22">
        <f t="shared" si="2"/>
        <v>0.14334769778531012</v>
      </c>
      <c r="P83" s="10"/>
      <c r="Q83" s="10"/>
      <c r="R83" s="10"/>
      <c r="S83" s="10"/>
    </row>
    <row r="84" spans="1:19" ht="12.75" customHeight="1">
      <c r="A84" s="10">
        <v>83</v>
      </c>
      <c r="B84" s="10">
        <f t="shared" si="0"/>
        <v>6</v>
      </c>
      <c r="C84" s="13">
        <f>VLOOKUP(D84,'Species Data'!A$2:E$152,2,FALSE)</f>
        <v>17</v>
      </c>
      <c r="D84" s="10" t="s">
        <v>88</v>
      </c>
      <c r="E84" s="32" t="s">
        <v>84</v>
      </c>
      <c r="F84" s="27" t="s">
        <v>49</v>
      </c>
      <c r="G84" s="18"/>
      <c r="H84" s="20" t="s">
        <v>50</v>
      </c>
      <c r="I84" s="20" t="s">
        <v>86</v>
      </c>
      <c r="J84" s="21">
        <f t="array" ref="J84">INDEX((Inputs!$N$2:$N$845*Inputs!$H$2:$H$845*Inputs!$F$2:$F$845*1000/Inputs!$L$2:$L$845),MATCH(A84,Inputs!$A$2:$A$845))</f>
        <v>40855455</v>
      </c>
      <c r="K84" s="21" t="str">
        <f ca="1">IF('Dmg over Time (Attack)'!$A$1=$D84,'Dmg over Time (Attack)'!$K$162,K84)</f>
        <v>#REF!</v>
      </c>
      <c r="L84" s="21">
        <v>37524051.411290325</v>
      </c>
      <c r="M84" s="21">
        <f t="shared" si="1"/>
        <v>40855455</v>
      </c>
      <c r="N84" s="22">
        <f t="shared" si="3"/>
        <v>0.14334769778531012</v>
      </c>
      <c r="O84" s="22">
        <f t="shared" si="2"/>
        <v>0.14334769778531012</v>
      </c>
      <c r="P84" s="10"/>
      <c r="Q84" s="10"/>
      <c r="R84" s="10"/>
      <c r="S84" s="10"/>
    </row>
    <row r="85" spans="1:19" ht="12.75" customHeight="1">
      <c r="A85" s="10">
        <v>84</v>
      </c>
      <c r="B85" s="10">
        <f t="shared" si="0"/>
        <v>6</v>
      </c>
      <c r="C85" s="13">
        <f>VLOOKUP(D85,'Species Data'!A$2:E$152,2,FALSE)</f>
        <v>17</v>
      </c>
      <c r="D85" s="10" t="s">
        <v>88</v>
      </c>
      <c r="E85" s="32" t="s">
        <v>84</v>
      </c>
      <c r="F85" s="27" t="s">
        <v>49</v>
      </c>
      <c r="G85" s="18"/>
      <c r="H85" s="20" t="s">
        <v>89</v>
      </c>
      <c r="I85" s="20" t="s">
        <v>85</v>
      </c>
      <c r="J85" s="21">
        <f t="array" ref="J85">INDEX((Inputs!$N$2:$N$845*Inputs!$H$2:$H$845*Inputs!$F$2:$F$845*1000/Inputs!$L$2:$L$845),MATCH(A85,Inputs!$A$2:$A$845))</f>
        <v>30718387.218045112</v>
      </c>
      <c r="K85" s="21" t="str">
        <f ca="1">IF('Dmg over Time (Attack)'!$A$1=$D85,'Dmg over Time (Attack)'!$O$162,K85)</f>
        <v>#REF!</v>
      </c>
      <c r="L85" s="21">
        <v>28044846.228813563</v>
      </c>
      <c r="M85" s="21">
        <f t="shared" si="1"/>
        <v>30718387.218045112</v>
      </c>
      <c r="N85" s="22">
        <f t="shared" si="3"/>
        <v>0.1077802238987294</v>
      </c>
      <c r="O85" s="22">
        <f t="shared" si="2"/>
        <v>0.1077802238987294</v>
      </c>
      <c r="P85" s="10"/>
      <c r="Q85" s="10"/>
      <c r="R85" s="10"/>
      <c r="S85" s="10"/>
    </row>
    <row r="86" spans="1:19" ht="12.75" customHeight="1">
      <c r="A86" s="10">
        <v>85</v>
      </c>
      <c r="B86" s="10">
        <f t="shared" si="0"/>
        <v>6</v>
      </c>
      <c r="C86" s="13">
        <f>VLOOKUP(D86,'Species Data'!A$2:E$152,2,FALSE)</f>
        <v>17</v>
      </c>
      <c r="D86" s="10" t="s">
        <v>88</v>
      </c>
      <c r="E86" s="32" t="s">
        <v>84</v>
      </c>
      <c r="F86" s="27" t="s">
        <v>49</v>
      </c>
      <c r="G86" s="18"/>
      <c r="H86" s="20" t="s">
        <v>89</v>
      </c>
      <c r="I86" s="20" t="s">
        <v>82</v>
      </c>
      <c r="J86" s="21">
        <f t="array" ref="J86">INDEX((Inputs!$N$2:$N$845*Inputs!$H$2:$H$845*Inputs!$F$2:$F$845*1000/Inputs!$L$2:$L$845),MATCH(A86,Inputs!$A$2:$A$845))</f>
        <v>30718387.218045112</v>
      </c>
      <c r="K86" s="21" t="str">
        <f ca="1">IF('Dmg over Time (Attack)'!$A$1=$D86,'Dmg over Time (Attack)'!$S$162,K86)</f>
        <v>#REF!</v>
      </c>
      <c r="L86" s="21">
        <v>33470854.022777386</v>
      </c>
      <c r="M86" s="21">
        <f t="shared" si="1"/>
        <v>33470854.022777386</v>
      </c>
      <c r="N86" s="22">
        <f t="shared" si="3"/>
        <v>0.1174376804045708</v>
      </c>
      <c r="O86" s="22">
        <f t="shared" si="2"/>
        <v>0.1174376804045708</v>
      </c>
      <c r="P86" s="10"/>
      <c r="Q86" s="10"/>
      <c r="R86" s="10"/>
      <c r="S86" s="10"/>
    </row>
    <row r="87" spans="1:19" ht="12.75" customHeight="1">
      <c r="A87" s="10">
        <v>86</v>
      </c>
      <c r="B87" s="10">
        <f t="shared" si="0"/>
        <v>6</v>
      </c>
      <c r="C87" s="13">
        <f>VLOOKUP(D87,'Species Data'!A$2:E$152,2,FALSE)</f>
        <v>17</v>
      </c>
      <c r="D87" s="10" t="s">
        <v>88</v>
      </c>
      <c r="E87" s="32" t="s">
        <v>84</v>
      </c>
      <c r="F87" s="27" t="s">
        <v>49</v>
      </c>
      <c r="G87" s="18"/>
      <c r="H87" s="20" t="s">
        <v>89</v>
      </c>
      <c r="I87" s="20" t="s">
        <v>86</v>
      </c>
      <c r="J87" s="21">
        <f t="array" ref="J87">INDEX((Inputs!$N$2:$N$845*Inputs!$H$2:$H$845*Inputs!$F$2:$F$845*1000/Inputs!$L$2:$L$845),MATCH(A87,Inputs!$A$2:$A$845))</f>
        <v>30718387.218045112</v>
      </c>
      <c r="K87" s="21" t="str">
        <f ca="1">IF('Dmg over Time (Attack)'!$A$1=$D87,'Dmg over Time (Attack)'!$W$162,K87)</f>
        <v>#REF!</v>
      </c>
      <c r="L87" s="21">
        <v>32947947.580645178</v>
      </c>
      <c r="M87" s="21">
        <f t="shared" si="1"/>
        <v>32947947.580645178</v>
      </c>
      <c r="N87" s="22">
        <f t="shared" si="3"/>
        <v>0.11560298208492757</v>
      </c>
      <c r="O87" s="22">
        <f t="shared" si="2"/>
        <v>0.11560298208492757</v>
      </c>
      <c r="P87" s="10"/>
      <c r="Q87" s="10"/>
      <c r="R87" s="10"/>
      <c r="S87" s="10"/>
    </row>
    <row r="88" spans="1:19" ht="12.75" customHeight="1">
      <c r="A88" s="10">
        <v>87</v>
      </c>
      <c r="B88" s="10">
        <f t="shared" si="0"/>
        <v>6</v>
      </c>
      <c r="C88" s="13">
        <f>VLOOKUP(D88,'Species Data'!A$2:E$152,2,FALSE)</f>
        <v>18</v>
      </c>
      <c r="D88" s="10" t="s">
        <v>90</v>
      </c>
      <c r="E88" s="32" t="s">
        <v>84</v>
      </c>
      <c r="F88" s="27" t="s">
        <v>49</v>
      </c>
      <c r="G88" s="18">
        <v>1</v>
      </c>
      <c r="H88" s="20" t="s">
        <v>50</v>
      </c>
      <c r="I88" s="20" t="s">
        <v>91</v>
      </c>
      <c r="J88" s="21">
        <f t="array" ref="J88">INDEX((Inputs!$N$2:$N$845*Inputs!$H$2:$H$845*Inputs!$F$2:$F$845*1000/Inputs!$L$2:$L$845),MATCH(A88,Inputs!$A$2:$A$845))</f>
        <v>90911775</v>
      </c>
      <c r="K88" s="21" t="str">
        <f ca="1">IF('Dmg over Time (Attack)'!$A$1=$D88,'Dmg over Time (Attack)'!$C$162,K88)</f>
        <v>#REF!</v>
      </c>
      <c r="L88" s="21">
        <v>113770791.08996542</v>
      </c>
      <c r="M88" s="21">
        <f t="shared" si="1"/>
        <v>113770791.08996542</v>
      </c>
      <c r="N88" s="22">
        <f t="shared" si="3"/>
        <v>0.39918245869394958</v>
      </c>
      <c r="O88" s="22">
        <f t="shared" si="2"/>
        <v>0.39918245869394958</v>
      </c>
      <c r="P88" s="10"/>
      <c r="Q88" s="10"/>
      <c r="R88" s="10"/>
      <c r="S88" s="10"/>
    </row>
    <row r="89" spans="1:19" ht="12.75" customHeight="1">
      <c r="A89" s="10">
        <v>88</v>
      </c>
      <c r="B89" s="10">
        <f t="shared" si="0"/>
        <v>6</v>
      </c>
      <c r="C89" s="13">
        <f>VLOOKUP(D89,'Species Data'!A$2:E$152,2,FALSE)</f>
        <v>18</v>
      </c>
      <c r="D89" s="10" t="s">
        <v>90</v>
      </c>
      <c r="E89" s="32" t="s">
        <v>84</v>
      </c>
      <c r="F89" s="27" t="s">
        <v>49</v>
      </c>
      <c r="G89" s="18">
        <v>1</v>
      </c>
      <c r="H89" s="20" t="s">
        <v>50</v>
      </c>
      <c r="I89" s="20" t="s">
        <v>82</v>
      </c>
      <c r="J89" s="21">
        <f t="array" ref="J89">INDEX((Inputs!$N$2:$N$845*Inputs!$H$2:$H$845*Inputs!$F$2:$F$845*1000/Inputs!$L$2:$L$845),MATCH(A89,Inputs!$A$2:$A$845))</f>
        <v>90911775</v>
      </c>
      <c r="K89" s="21" t="str">
        <f ca="1">IF('Dmg over Time (Attack)'!$A$1=$D89,'Dmg over Time (Attack)'!$G$162,K89)</f>
        <v>#REF!</v>
      </c>
      <c r="L89" s="21">
        <v>85411670.814660698</v>
      </c>
      <c r="M89" s="21">
        <f t="shared" si="1"/>
        <v>90911775</v>
      </c>
      <c r="N89" s="22">
        <f t="shared" si="3"/>
        <v>0.31897805685498082</v>
      </c>
      <c r="O89" s="22">
        <f t="shared" si="2"/>
        <v>0.31897805685498082</v>
      </c>
      <c r="P89" s="10"/>
      <c r="Q89" s="10"/>
      <c r="R89" s="10"/>
      <c r="S89" s="10"/>
    </row>
    <row r="90" spans="1:19" ht="12.75" customHeight="1">
      <c r="A90" s="10">
        <v>89</v>
      </c>
      <c r="B90" s="10">
        <f t="shared" si="0"/>
        <v>6</v>
      </c>
      <c r="C90" s="13">
        <f>VLOOKUP(D90,'Species Data'!A$2:E$152,2,FALSE)</f>
        <v>18</v>
      </c>
      <c r="D90" s="10" t="s">
        <v>90</v>
      </c>
      <c r="E90" s="32" t="s">
        <v>84</v>
      </c>
      <c r="F90" s="27" t="s">
        <v>49</v>
      </c>
      <c r="G90" s="18">
        <v>1</v>
      </c>
      <c r="H90" s="20" t="s">
        <v>50</v>
      </c>
      <c r="I90" s="20" t="s">
        <v>86</v>
      </c>
      <c r="J90" s="21">
        <f t="array" ref="J90">INDEX((Inputs!$N$2:$N$845*Inputs!$H$2:$H$845*Inputs!$F$2:$F$845*1000/Inputs!$L$2:$L$845),MATCH(A90,Inputs!$A$2:$A$845))</f>
        <v>90911775</v>
      </c>
      <c r="K90" s="21" t="str">
        <f ca="1">IF('Dmg over Time (Attack)'!$A$1=$D90,'Dmg over Time (Attack)'!$K$162,K90)</f>
        <v>#REF!</v>
      </c>
      <c r="L90" s="21">
        <v>83498718.077957004</v>
      </c>
      <c r="M90" s="21">
        <f t="shared" si="1"/>
        <v>90911775</v>
      </c>
      <c r="N90" s="22">
        <f t="shared" si="3"/>
        <v>0.31897805685498082</v>
      </c>
      <c r="O90" s="22">
        <f t="shared" si="2"/>
        <v>0.31897805685498082</v>
      </c>
      <c r="P90" s="10"/>
      <c r="Q90" s="10"/>
      <c r="R90" s="10"/>
      <c r="S90" s="10"/>
    </row>
    <row r="91" spans="1:19" ht="12.75" customHeight="1">
      <c r="A91" s="10">
        <v>90</v>
      </c>
      <c r="B91" s="10">
        <f t="shared" si="0"/>
        <v>6</v>
      </c>
      <c r="C91" s="13">
        <f>VLOOKUP(D91,'Species Data'!A$2:E$152,2,FALSE)</f>
        <v>18</v>
      </c>
      <c r="D91" s="10" t="s">
        <v>90</v>
      </c>
      <c r="E91" s="32" t="s">
        <v>84</v>
      </c>
      <c r="F91" s="27" t="s">
        <v>49</v>
      </c>
      <c r="G91" s="18">
        <v>1</v>
      </c>
      <c r="H91" s="20" t="s">
        <v>89</v>
      </c>
      <c r="I91" s="20" t="s">
        <v>91</v>
      </c>
      <c r="J91" s="21">
        <f t="array" ref="J91">INDEX((Inputs!$N$2:$N$845*Inputs!$H$2:$H$845*Inputs!$F$2:$F$845*1000/Inputs!$L$2:$L$845),MATCH(A91,Inputs!$A$2:$A$845))</f>
        <v>68354718.045112789</v>
      </c>
      <c r="K91" s="21" t="str">
        <f ca="1">IF('Dmg over Time (Attack)'!$A$1=$D91,'Dmg over Time (Attack)'!$O$162,K91)</f>
        <v>#REF!</v>
      </c>
      <c r="L91" s="21">
        <v>94887042.682926819</v>
      </c>
      <c r="M91" s="21">
        <f t="shared" si="1"/>
        <v>94887042.682926819</v>
      </c>
      <c r="N91" s="22">
        <f t="shared" si="3"/>
        <v>0.33292589981567983</v>
      </c>
      <c r="O91" s="22">
        <f t="shared" si="2"/>
        <v>0.33292589981567983</v>
      </c>
      <c r="P91" s="10"/>
      <c r="Q91" s="10"/>
      <c r="R91" s="10"/>
      <c r="S91" s="10"/>
    </row>
    <row r="92" spans="1:19" ht="12.75" customHeight="1">
      <c r="A92" s="10">
        <v>91</v>
      </c>
      <c r="B92" s="10">
        <f t="shared" si="0"/>
        <v>6</v>
      </c>
      <c r="C92" s="13">
        <f>VLOOKUP(D92,'Species Data'!A$2:E$152,2,FALSE)</f>
        <v>18</v>
      </c>
      <c r="D92" s="10" t="s">
        <v>90</v>
      </c>
      <c r="E92" s="32" t="s">
        <v>84</v>
      </c>
      <c r="F92" s="27" t="s">
        <v>49</v>
      </c>
      <c r="G92" s="18">
        <v>1</v>
      </c>
      <c r="H92" s="20" t="s">
        <v>89</v>
      </c>
      <c r="I92" s="20" t="s">
        <v>82</v>
      </c>
      <c r="J92" s="21">
        <f t="array" ref="J92">INDEX((Inputs!$N$2:$N$845*Inputs!$H$2:$H$845*Inputs!$F$2:$F$845*1000/Inputs!$L$2:$L$845),MATCH(A92,Inputs!$A$2:$A$845))</f>
        <v>68354718.045112789</v>
      </c>
      <c r="K92" s="21" t="str">
        <f ca="1">IF('Dmg over Time (Attack)'!$A$1=$D92,'Dmg over Time (Attack)'!$S$162,K92)</f>
        <v>#REF!</v>
      </c>
      <c r="L92" s="21">
        <v>74479521.767083079</v>
      </c>
      <c r="M92" s="21">
        <f t="shared" si="1"/>
        <v>74479521.767083079</v>
      </c>
      <c r="N92" s="22">
        <f t="shared" si="3"/>
        <v>0.26132294885621155</v>
      </c>
      <c r="O92" s="22">
        <f t="shared" si="2"/>
        <v>0.26132294885621155</v>
      </c>
      <c r="P92" s="10"/>
      <c r="Q92" s="10"/>
      <c r="R92" s="10"/>
      <c r="S92" s="10"/>
    </row>
    <row r="93" spans="1:19" ht="12.75" customHeight="1">
      <c r="A93" s="10">
        <v>92</v>
      </c>
      <c r="B93" s="10">
        <f t="shared" si="0"/>
        <v>6</v>
      </c>
      <c r="C93" s="13">
        <f>VLOOKUP(D93,'Species Data'!A$2:E$152,2,FALSE)</f>
        <v>18</v>
      </c>
      <c r="D93" s="10" t="s">
        <v>90</v>
      </c>
      <c r="E93" s="32" t="s">
        <v>84</v>
      </c>
      <c r="F93" s="27" t="s">
        <v>49</v>
      </c>
      <c r="G93" s="18">
        <v>1</v>
      </c>
      <c r="H93" s="20" t="s">
        <v>89</v>
      </c>
      <c r="I93" s="20" t="s">
        <v>86</v>
      </c>
      <c r="J93" s="21">
        <f t="array" ref="J93">INDEX((Inputs!$N$2:$N$845*Inputs!$H$2:$H$845*Inputs!$F$2:$F$845*1000/Inputs!$L$2:$L$845),MATCH(A93,Inputs!$A$2:$A$845))</f>
        <v>68354718.045112789</v>
      </c>
      <c r="K93" s="21" t="str">
        <f ca="1">IF('Dmg over Time (Attack)'!$A$1=$D93,'Dmg over Time (Attack)'!$W$162,K93)</f>
        <v>#REF!</v>
      </c>
      <c r="L93" s="21">
        <v>73315947.580645189</v>
      </c>
      <c r="M93" s="21">
        <f t="shared" si="1"/>
        <v>73315947.580645189</v>
      </c>
      <c r="N93" s="22">
        <f t="shared" si="3"/>
        <v>0.25724036843143627</v>
      </c>
      <c r="O93" s="22">
        <f t="shared" si="2"/>
        <v>0.25724036843143627</v>
      </c>
      <c r="P93" s="10"/>
      <c r="Q93" s="10"/>
      <c r="R93" s="10"/>
      <c r="S93" s="10"/>
    </row>
    <row r="94" spans="1:19" ht="12.75" customHeight="1">
      <c r="A94" s="10">
        <v>93</v>
      </c>
      <c r="B94" s="10">
        <f t="shared" si="0"/>
        <v>6</v>
      </c>
      <c r="C94" s="13">
        <f>VLOOKUP(D94,'Species Data'!A$2:E$152,2,FALSE)</f>
        <v>19</v>
      </c>
      <c r="D94" s="10" t="s">
        <v>92</v>
      </c>
      <c r="E94" s="32" t="s">
        <v>84</v>
      </c>
      <c r="F94" s="33"/>
      <c r="G94" s="20"/>
      <c r="H94" s="20" t="s">
        <v>33</v>
      </c>
      <c r="I94" s="20" t="s">
        <v>95</v>
      </c>
      <c r="J94" s="21">
        <f t="array" ref="J94">INDEX((Inputs!$N$2:$N$845*Inputs!$H$2:$H$845*Inputs!$F$2:$F$845*1000/Inputs!$L$2:$L$845),MATCH(A94,Inputs!$A$2:$A$845))</f>
        <v>11052613.636363637</v>
      </c>
      <c r="K94" s="21" t="str">
        <f ca="1">IF('Dmg over Time (Attack)'!$A$1=$D94,'Dmg over Time (Attack)'!$C$162,K94)</f>
        <v>#REF!</v>
      </c>
      <c r="L94" s="21">
        <v>10421649.655355254</v>
      </c>
      <c r="M94" s="21">
        <f t="shared" si="1"/>
        <v>11052613.636363637</v>
      </c>
      <c r="N94" s="22">
        <f t="shared" si="3"/>
        <v>3.8779808456012838E-2</v>
      </c>
      <c r="O94" s="22">
        <f t="shared" si="2"/>
        <v>3.8779808456012838E-2</v>
      </c>
      <c r="P94" s="10"/>
      <c r="Q94" s="10"/>
      <c r="R94" s="10"/>
      <c r="S94" s="10"/>
    </row>
    <row r="95" spans="1:19" ht="12.75" customHeight="1">
      <c r="A95" s="10">
        <v>94</v>
      </c>
      <c r="B95" s="10">
        <f t="shared" si="0"/>
        <v>6</v>
      </c>
      <c r="C95" s="13">
        <f>VLOOKUP(D95,'Species Data'!A$2:E$152,2,FALSE)</f>
        <v>19</v>
      </c>
      <c r="D95" s="10" t="s">
        <v>92</v>
      </c>
      <c r="E95" s="32" t="s">
        <v>84</v>
      </c>
      <c r="F95" s="33"/>
      <c r="G95" s="20"/>
      <c r="H95" s="20" t="s">
        <v>33</v>
      </c>
      <c r="I95" s="20" t="s">
        <v>94</v>
      </c>
      <c r="J95" s="21">
        <f t="array" ref="J95">INDEX((Inputs!$N$2:$N$845*Inputs!$H$2:$H$845*Inputs!$F$2:$F$845*1000/Inputs!$L$2:$L$845),MATCH(A95,Inputs!$A$2:$A$845))</f>
        <v>11052613.636363637</v>
      </c>
      <c r="K95" s="21" t="str">
        <f ca="1">IF('Dmg over Time (Attack)'!$A$1=$D95,'Dmg over Time (Attack)'!$G$162,K95)</f>
        <v>#REF!</v>
      </c>
      <c r="L95" s="21">
        <v>13345195.107984282</v>
      </c>
      <c r="M95" s="21">
        <f t="shared" si="1"/>
        <v>13345195.107984282</v>
      </c>
      <c r="N95" s="22">
        <f t="shared" si="3"/>
        <v>4.6823685973521281E-2</v>
      </c>
      <c r="O95" s="22">
        <f t="shared" si="2"/>
        <v>4.6823685973521281E-2</v>
      </c>
      <c r="P95" s="10"/>
      <c r="Q95" s="10"/>
      <c r="R95" s="10"/>
      <c r="S95" s="10"/>
    </row>
    <row r="96" spans="1:19" ht="12.75" customHeight="1">
      <c r="A96" s="10">
        <v>95</v>
      </c>
      <c r="B96" s="10">
        <f t="shared" si="0"/>
        <v>6</v>
      </c>
      <c r="C96" s="13">
        <f>VLOOKUP(D96,'Species Data'!A$2:E$152,2,FALSE)</f>
        <v>19</v>
      </c>
      <c r="D96" s="10" t="s">
        <v>92</v>
      </c>
      <c r="E96" s="32" t="s">
        <v>84</v>
      </c>
      <c r="F96" s="33"/>
      <c r="G96" s="20"/>
      <c r="H96" s="20" t="s">
        <v>33</v>
      </c>
      <c r="I96" s="20" t="s">
        <v>93</v>
      </c>
      <c r="J96" s="21">
        <f t="array" ref="J96">INDEX((Inputs!$N$2:$N$845*Inputs!$H$2:$H$845*Inputs!$F$2:$F$845*1000/Inputs!$L$2:$L$845),MATCH(A96,Inputs!$A$2:$A$845))</f>
        <v>11052613.636363637</v>
      </c>
      <c r="K96" s="21" t="str">
        <f ca="1">IF('Dmg over Time (Attack)'!$A$1=$D96,'Dmg over Time (Attack)'!$K$162,K96)</f>
        <v>#REF!</v>
      </c>
      <c r="L96" s="21">
        <v>14494161.650141641</v>
      </c>
      <c r="M96" s="21">
        <f t="shared" si="1"/>
        <v>14494161.650141641</v>
      </c>
      <c r="N96" s="22">
        <f t="shared" si="3"/>
        <v>5.0855013213680661E-2</v>
      </c>
      <c r="O96" s="22">
        <f t="shared" si="2"/>
        <v>5.0855013213680661E-2</v>
      </c>
      <c r="P96" s="10"/>
      <c r="Q96" s="10"/>
      <c r="R96" s="10"/>
      <c r="S96" s="10"/>
    </row>
    <row r="97" spans="1:19" ht="12.75" customHeight="1">
      <c r="A97" s="10">
        <v>96</v>
      </c>
      <c r="B97" s="10">
        <f t="shared" si="0"/>
        <v>6</v>
      </c>
      <c r="C97" s="13">
        <f>VLOOKUP(D97,'Species Data'!A$2:E$152,2,FALSE)</f>
        <v>19</v>
      </c>
      <c r="D97" s="10" t="s">
        <v>92</v>
      </c>
      <c r="E97" s="32" t="s">
        <v>84</v>
      </c>
      <c r="F97" s="33"/>
      <c r="G97" s="20"/>
      <c r="H97" s="20" t="s">
        <v>87</v>
      </c>
      <c r="I97" s="20" t="s">
        <v>95</v>
      </c>
      <c r="J97" s="21">
        <f t="array" ref="J97">INDEX((Inputs!$N$2:$N$845*Inputs!$H$2:$H$845*Inputs!$F$2:$F$845*1000/Inputs!$L$2:$L$845),MATCH(A97,Inputs!$A$2:$A$845))</f>
        <v>7617716.1654135343</v>
      </c>
      <c r="K97" s="21" t="str">
        <f ca="1">IF('Dmg over Time (Attack)'!$A$1=$D97,'Dmg over Time (Attack)'!$O$162,K97)</f>
        <v>#REF!</v>
      </c>
      <c r="L97" s="21">
        <v>9095106.0666138008</v>
      </c>
      <c r="M97" s="21">
        <f t="shared" si="1"/>
        <v>9095106.0666138008</v>
      </c>
      <c r="N97" s="22">
        <f t="shared" si="3"/>
        <v>3.1911589670517576E-2</v>
      </c>
      <c r="O97" s="22">
        <f t="shared" si="2"/>
        <v>3.1911589670517576E-2</v>
      </c>
      <c r="P97" s="10"/>
      <c r="Q97" s="10"/>
      <c r="R97" s="10"/>
      <c r="S97" s="10"/>
    </row>
    <row r="98" spans="1:19" ht="12.75" customHeight="1">
      <c r="A98" s="10">
        <v>97</v>
      </c>
      <c r="B98" s="10">
        <f t="shared" si="0"/>
        <v>6</v>
      </c>
      <c r="C98" s="13">
        <f>VLOOKUP(D98,'Species Data'!A$2:E$152,2,FALSE)</f>
        <v>19</v>
      </c>
      <c r="D98" s="10" t="s">
        <v>92</v>
      </c>
      <c r="E98" s="32" t="s">
        <v>84</v>
      </c>
      <c r="F98" s="33"/>
      <c r="G98" s="20"/>
      <c r="H98" s="20" t="s">
        <v>87</v>
      </c>
      <c r="I98" s="20" t="s">
        <v>94</v>
      </c>
      <c r="J98" s="21">
        <f t="array" ref="J98">INDEX((Inputs!$N$2:$N$845*Inputs!$H$2:$H$845*Inputs!$F$2:$F$845*1000/Inputs!$L$2:$L$845),MATCH(A98,Inputs!$A$2:$A$845))</f>
        <v>7617716.1654135343</v>
      </c>
      <c r="K98" s="21" t="str">
        <f ca="1">IF('Dmg over Time (Attack)'!$A$1=$D98,'Dmg over Time (Attack)'!$S$162,K98)</f>
        <v>#REF!</v>
      </c>
      <c r="L98" s="21">
        <v>11152197.541250544</v>
      </c>
      <c r="M98" s="21">
        <f t="shared" si="1"/>
        <v>11152197.541250544</v>
      </c>
      <c r="N98" s="22">
        <f t="shared" si="3"/>
        <v>3.9129214025036836E-2</v>
      </c>
      <c r="O98" s="22">
        <f t="shared" si="2"/>
        <v>3.9129214025036836E-2</v>
      </c>
      <c r="P98" s="10"/>
      <c r="Q98" s="10"/>
      <c r="R98" s="10"/>
      <c r="S98" s="10"/>
    </row>
    <row r="99" spans="1:19" ht="12.75" customHeight="1">
      <c r="A99" s="10">
        <v>98</v>
      </c>
      <c r="B99" s="10">
        <f t="shared" si="0"/>
        <v>6</v>
      </c>
      <c r="C99" s="13">
        <f>VLOOKUP(D99,'Species Data'!A$2:E$152,2,FALSE)</f>
        <v>19</v>
      </c>
      <c r="D99" s="10" t="s">
        <v>92</v>
      </c>
      <c r="E99" s="32" t="s">
        <v>84</v>
      </c>
      <c r="F99" s="33"/>
      <c r="G99" s="20"/>
      <c r="H99" s="20" t="s">
        <v>87</v>
      </c>
      <c r="I99" s="20" t="s">
        <v>93</v>
      </c>
      <c r="J99" s="21">
        <f t="array" ref="J99">INDEX((Inputs!$N$2:$N$845*Inputs!$H$2:$H$845*Inputs!$F$2:$F$845*1000/Inputs!$L$2:$L$845),MATCH(A99,Inputs!$A$2:$A$845))</f>
        <v>7617716.1654135343</v>
      </c>
      <c r="K99" s="21" t="str">
        <f ca="1">IF('Dmg over Time (Attack)'!$A$1=$D99,'Dmg over Time (Attack)'!$W$162,K99)</f>
        <v>#REF!</v>
      </c>
      <c r="L99" s="21">
        <v>11793604.787608547</v>
      </c>
      <c r="M99" s="21">
        <f t="shared" si="1"/>
        <v>11793604.787608547</v>
      </c>
      <c r="N99" s="22">
        <f t="shared" si="3"/>
        <v>4.1379690787766196E-2</v>
      </c>
      <c r="O99" s="22">
        <f t="shared" si="2"/>
        <v>4.1379690787766196E-2</v>
      </c>
      <c r="P99" s="10"/>
      <c r="Q99" s="10"/>
      <c r="R99" s="10"/>
      <c r="S99" s="10"/>
    </row>
    <row r="100" spans="1:19" ht="12.75" customHeight="1">
      <c r="A100" s="10">
        <v>99</v>
      </c>
      <c r="B100" s="10">
        <f t="shared" si="0"/>
        <v>6</v>
      </c>
      <c r="C100" s="13">
        <f>VLOOKUP(D100,'Species Data'!A$2:E$152,2,FALSE)</f>
        <v>20</v>
      </c>
      <c r="D100" s="10" t="s">
        <v>96</v>
      </c>
      <c r="E100" s="32" t="s">
        <v>84</v>
      </c>
      <c r="F100" s="33"/>
      <c r="G100" s="20">
        <v>1</v>
      </c>
      <c r="H100" s="20" t="s">
        <v>62</v>
      </c>
      <c r="I100" s="20" t="s">
        <v>95</v>
      </c>
      <c r="J100" s="21">
        <f t="array" ref="J100">INDEX((Inputs!$N$2:$N$845*Inputs!$H$2:$H$845*Inputs!$F$2:$F$845*1000/Inputs!$L$2:$L$845),MATCH(A100,Inputs!$A$2:$A$845))</f>
        <v>39847500</v>
      </c>
      <c r="K100" s="21" t="str">
        <f ca="1">IF('Dmg over Time (Attack)'!$A$1=$D100,'Dmg over Time (Attack)'!$C$162,K100)</f>
        <v>#REF!</v>
      </c>
      <c r="L100" s="21">
        <v>40722726.028896682</v>
      </c>
      <c r="M100" s="21">
        <f t="shared" si="1"/>
        <v>40722726.028896682</v>
      </c>
      <c r="N100" s="22">
        <f t="shared" si="3"/>
        <v>0.14288199761290782</v>
      </c>
      <c r="O100" s="22">
        <f t="shared" si="2"/>
        <v>0.14288199761290782</v>
      </c>
      <c r="P100" s="10"/>
      <c r="Q100" s="10"/>
      <c r="R100" s="10"/>
      <c r="S100" s="10"/>
    </row>
    <row r="101" spans="1:19" ht="12.75" customHeight="1">
      <c r="A101" s="10">
        <v>100</v>
      </c>
      <c r="B101" s="10">
        <f t="shared" si="0"/>
        <v>6</v>
      </c>
      <c r="C101" s="13">
        <f>VLOOKUP(D101,'Species Data'!A$2:E$152,2,FALSE)</f>
        <v>20</v>
      </c>
      <c r="D101" s="10" t="s">
        <v>96</v>
      </c>
      <c r="E101" s="32" t="s">
        <v>84</v>
      </c>
      <c r="F101" s="33"/>
      <c r="G101" s="20">
        <v>1</v>
      </c>
      <c r="H101" s="20" t="s">
        <v>62</v>
      </c>
      <c r="I101" s="20" t="s">
        <v>94</v>
      </c>
      <c r="J101" s="21">
        <f t="array" ref="J101">INDEX((Inputs!$N$2:$N$845*Inputs!$H$2:$H$845*Inputs!$F$2:$F$845*1000/Inputs!$L$2:$L$845),MATCH(A101,Inputs!$A$2:$A$845))</f>
        <v>39847500</v>
      </c>
      <c r="K101" s="21" t="str">
        <f ca="1">IF('Dmg over Time (Attack)'!$A$1=$D101,'Dmg over Time (Attack)'!$G$162,K101)</f>
        <v>#REF!</v>
      </c>
      <c r="L101" s="21">
        <v>54482329.85276442</v>
      </c>
      <c r="M101" s="21">
        <f t="shared" si="1"/>
        <v>54482329.85276442</v>
      </c>
      <c r="N101" s="22">
        <f t="shared" si="3"/>
        <v>0.19115970081286951</v>
      </c>
      <c r="O101" s="22">
        <f t="shared" si="2"/>
        <v>0.19115970081286951</v>
      </c>
      <c r="P101" s="10"/>
      <c r="Q101" s="10"/>
      <c r="R101" s="10"/>
      <c r="S101" s="10"/>
    </row>
    <row r="102" spans="1:19" ht="12.75" customHeight="1">
      <c r="A102" s="10">
        <v>101</v>
      </c>
      <c r="B102" s="10">
        <f t="shared" si="0"/>
        <v>6</v>
      </c>
      <c r="C102" s="13">
        <f>VLOOKUP(D102,'Species Data'!A$2:E$152,2,FALSE)</f>
        <v>20</v>
      </c>
      <c r="D102" s="10" t="s">
        <v>96</v>
      </c>
      <c r="E102" s="32" t="s">
        <v>84</v>
      </c>
      <c r="F102" s="33"/>
      <c r="G102" s="20">
        <v>1</v>
      </c>
      <c r="H102" s="20" t="s">
        <v>62</v>
      </c>
      <c r="I102" s="20" t="s">
        <v>97</v>
      </c>
      <c r="J102" s="21">
        <f t="array" ref="J102">INDEX((Inputs!$N$2:$N$845*Inputs!$H$2:$H$845*Inputs!$F$2:$F$845*1000/Inputs!$L$2:$L$845),MATCH(A102,Inputs!$A$2:$A$845))</f>
        <v>39847500</v>
      </c>
      <c r="K102" s="21" t="str">
        <f ca="1">IF('Dmg over Time (Attack)'!$A$1=$D102,'Dmg over Time (Attack)'!$K$162,K102)</f>
        <v>#REF!</v>
      </c>
      <c r="L102" s="21">
        <v>64752187.5</v>
      </c>
      <c r="M102" s="21">
        <f t="shared" si="1"/>
        <v>64752187.5</v>
      </c>
      <c r="N102" s="22">
        <f t="shared" si="3"/>
        <v>0.22719308852851436</v>
      </c>
      <c r="O102" s="22">
        <f t="shared" si="2"/>
        <v>0.22719308852851436</v>
      </c>
      <c r="P102" s="10"/>
      <c r="Q102" s="10"/>
      <c r="R102" s="10"/>
      <c r="S102" s="10"/>
    </row>
    <row r="103" spans="1:19" ht="12.75" customHeight="1">
      <c r="A103" s="10">
        <v>102</v>
      </c>
      <c r="B103" s="10">
        <f t="shared" si="0"/>
        <v>6</v>
      </c>
      <c r="C103" s="13">
        <f>VLOOKUP(D103,'Species Data'!A$2:E$152,2,FALSE)</f>
        <v>20</v>
      </c>
      <c r="D103" s="10" t="s">
        <v>96</v>
      </c>
      <c r="E103" s="32" t="s">
        <v>84</v>
      </c>
      <c r="F103" s="33"/>
      <c r="G103" s="20">
        <v>1</v>
      </c>
      <c r="H103" s="20" t="s">
        <v>87</v>
      </c>
      <c r="I103" s="20" t="s">
        <v>95</v>
      </c>
      <c r="J103" s="21">
        <f t="array" ref="J103">INDEX((Inputs!$N$2:$N$845*Inputs!$H$2:$H$845*Inputs!$F$2:$F$845*1000/Inputs!$L$2:$L$845),MATCH(A103,Inputs!$A$2:$A$845))</f>
        <v>31208881.578947369</v>
      </c>
      <c r="K103" s="21" t="str">
        <f ca="1">IF('Dmg over Time (Attack)'!$A$1=$D103,'Dmg over Time (Attack)'!$O$162,K103)</f>
        <v>#REF!</v>
      </c>
      <c r="L103" s="21">
        <v>37261573.156225227</v>
      </c>
      <c r="M103" s="21">
        <f t="shared" si="1"/>
        <v>37261573.156225227</v>
      </c>
      <c r="N103" s="22">
        <f t="shared" si="3"/>
        <v>0.13073800616842471</v>
      </c>
      <c r="O103" s="22">
        <f t="shared" si="2"/>
        <v>0.13073800616842471</v>
      </c>
      <c r="P103" s="10"/>
      <c r="Q103" s="10"/>
      <c r="R103" s="10"/>
      <c r="S103" s="10"/>
    </row>
    <row r="104" spans="1:19" ht="12.75" customHeight="1">
      <c r="A104" s="10">
        <v>103</v>
      </c>
      <c r="B104" s="10">
        <f t="shared" si="0"/>
        <v>6</v>
      </c>
      <c r="C104" s="13">
        <f>VLOOKUP(D104,'Species Data'!A$2:E$152,2,FALSE)</f>
        <v>20</v>
      </c>
      <c r="D104" s="10" t="s">
        <v>96</v>
      </c>
      <c r="E104" s="32" t="s">
        <v>84</v>
      </c>
      <c r="F104" s="33"/>
      <c r="G104" s="20">
        <v>1</v>
      </c>
      <c r="H104" s="20" t="s">
        <v>87</v>
      </c>
      <c r="I104" s="20" t="s">
        <v>94</v>
      </c>
      <c r="J104" s="21">
        <f t="array" ref="J104">INDEX((Inputs!$N$2:$N$845*Inputs!$H$2:$H$845*Inputs!$F$2:$F$845*1000/Inputs!$L$2:$L$845),MATCH(A104,Inputs!$A$2:$A$845))</f>
        <v>31208881.578947369</v>
      </c>
      <c r="K104" s="21" t="str">
        <f ca="1">IF('Dmg over Time (Attack)'!$A$1=$D104,'Dmg over Time (Attack)'!$S$162,K104)</f>
        <v>#REF!</v>
      </c>
      <c r="L104" s="21">
        <v>45689233.472644374</v>
      </c>
      <c r="M104" s="21">
        <f t="shared" si="1"/>
        <v>45689233.472644374</v>
      </c>
      <c r="N104" s="22">
        <f t="shared" si="3"/>
        <v>0.1603077589486912</v>
      </c>
      <c r="O104" s="22">
        <f t="shared" si="2"/>
        <v>0.1603077589486912</v>
      </c>
      <c r="P104" s="10"/>
      <c r="Q104" s="10"/>
      <c r="R104" s="10"/>
      <c r="S104" s="10"/>
    </row>
    <row r="105" spans="1:19" ht="12.75" customHeight="1">
      <c r="A105" s="10">
        <v>104</v>
      </c>
      <c r="B105" s="10">
        <f t="shared" si="0"/>
        <v>6</v>
      </c>
      <c r="C105" s="13">
        <f>VLOOKUP(D105,'Species Data'!A$2:E$152,2,FALSE)</f>
        <v>20</v>
      </c>
      <c r="D105" s="10" t="s">
        <v>96</v>
      </c>
      <c r="E105" s="32" t="s">
        <v>84</v>
      </c>
      <c r="F105" s="33"/>
      <c r="G105" s="20">
        <v>1</v>
      </c>
      <c r="H105" s="20" t="s">
        <v>87</v>
      </c>
      <c r="I105" s="20" t="s">
        <v>97</v>
      </c>
      <c r="J105" s="21">
        <f t="array" ref="J105">INDEX((Inputs!$N$2:$N$845*Inputs!$H$2:$H$845*Inputs!$F$2:$F$845*1000/Inputs!$L$2:$L$845),MATCH(A105,Inputs!$A$2:$A$845))</f>
        <v>31208881.578947369</v>
      </c>
      <c r="K105" s="21" t="str">
        <f ca="1">IF('Dmg over Time (Attack)'!$A$1=$D105,'Dmg over Time (Attack)'!$W$162,K105)</f>
        <v>#REF!</v>
      </c>
      <c r="L105" s="21">
        <v>52098786.461402483</v>
      </c>
      <c r="M105" s="21">
        <f t="shared" si="1"/>
        <v>52098786.461402483</v>
      </c>
      <c r="N105" s="22">
        <f t="shared" si="3"/>
        <v>0.18279666929790719</v>
      </c>
      <c r="O105" s="22">
        <f t="shared" si="2"/>
        <v>0.18279666929790719</v>
      </c>
      <c r="P105" s="10"/>
      <c r="Q105" s="10"/>
      <c r="R105" s="10"/>
      <c r="S105" s="10"/>
    </row>
    <row r="106" spans="1:19" ht="12.75" customHeight="1">
      <c r="A106" s="10">
        <v>105</v>
      </c>
      <c r="B106" s="10">
        <f t="shared" si="0"/>
        <v>6</v>
      </c>
      <c r="C106" s="13">
        <f>VLOOKUP(D106,'Species Data'!A$2:E$152,2,FALSE)</f>
        <v>21</v>
      </c>
      <c r="D106" s="10" t="s">
        <v>98</v>
      </c>
      <c r="E106" s="32" t="s">
        <v>84</v>
      </c>
      <c r="F106" s="27" t="s">
        <v>49</v>
      </c>
      <c r="G106" s="18"/>
      <c r="H106" s="20" t="s">
        <v>99</v>
      </c>
      <c r="I106" s="20" t="s">
        <v>82</v>
      </c>
      <c r="J106" s="21">
        <f t="array" ref="J106">INDEX((Inputs!$N$2:$N$845*Inputs!$H$2:$H$845*Inputs!$F$2:$F$845*1000/Inputs!$L$2:$L$845),MATCH(A106,Inputs!$A$2:$A$845))</f>
        <v>11235815.217391305</v>
      </c>
      <c r="K106" s="21" t="str">
        <f ca="1">IF('Dmg over Time (Attack)'!$A$1=$D106,'Dmg over Time (Attack)'!$C$162,K106)</f>
        <v>#REF!</v>
      </c>
      <c r="L106" s="21">
        <v>12473700.487012986</v>
      </c>
      <c r="M106" s="21">
        <f t="shared" si="1"/>
        <v>12473700.487012986</v>
      </c>
      <c r="N106" s="22">
        <f t="shared" si="3"/>
        <v>4.3765911985971351E-2</v>
      </c>
      <c r="O106" s="22">
        <f t="shared" si="2"/>
        <v>4.3765911985971351E-2</v>
      </c>
      <c r="P106" s="10"/>
      <c r="Q106" s="10"/>
      <c r="R106" s="10"/>
      <c r="S106" s="10"/>
    </row>
    <row r="107" spans="1:19" ht="12.75" customHeight="1">
      <c r="A107" s="10">
        <v>106</v>
      </c>
      <c r="B107" s="10">
        <f t="shared" si="0"/>
        <v>6</v>
      </c>
      <c r="C107" s="13">
        <f>VLOOKUP(D107,'Species Data'!A$2:E$152,2,FALSE)</f>
        <v>21</v>
      </c>
      <c r="D107" s="10" t="s">
        <v>98</v>
      </c>
      <c r="E107" s="32" t="s">
        <v>84</v>
      </c>
      <c r="F107" s="27" t="s">
        <v>49</v>
      </c>
      <c r="G107" s="18"/>
      <c r="H107" s="20" t="s">
        <v>99</v>
      </c>
      <c r="I107" s="20" t="s">
        <v>100</v>
      </c>
      <c r="J107" s="21">
        <f t="array" ref="J107">INDEX((Inputs!$N$2:$N$845*Inputs!$H$2:$H$845*Inputs!$F$2:$F$845*1000/Inputs!$L$2:$L$845),MATCH(A107,Inputs!$A$2:$A$845))</f>
        <v>11235815.217391305</v>
      </c>
      <c r="K107" s="21" t="str">
        <f ca="1">IF('Dmg over Time (Attack)'!$A$1=$D107,'Dmg over Time (Attack)'!$G$162,K107)</f>
        <v>#REF!</v>
      </c>
      <c r="L107" s="21">
        <v>14721599.307159359</v>
      </c>
      <c r="M107" s="21">
        <f t="shared" si="1"/>
        <v>14721599.307159359</v>
      </c>
      <c r="N107" s="22">
        <f t="shared" si="3"/>
        <v>5.165301349352517E-2</v>
      </c>
      <c r="O107" s="22">
        <f t="shared" si="2"/>
        <v>5.165301349352517E-2</v>
      </c>
      <c r="P107" s="10"/>
      <c r="Q107" s="10"/>
      <c r="R107" s="10"/>
      <c r="S107" s="10"/>
    </row>
    <row r="108" spans="1:19" ht="12.75" customHeight="1">
      <c r="A108" s="10">
        <v>107</v>
      </c>
      <c r="B108" s="10">
        <f t="shared" si="0"/>
        <v>6</v>
      </c>
      <c r="C108" s="13">
        <f>VLOOKUP(D108,'Species Data'!A$2:E$152,2,FALSE)</f>
        <v>21</v>
      </c>
      <c r="D108" s="10" t="s">
        <v>98</v>
      </c>
      <c r="E108" s="32" t="s">
        <v>84</v>
      </c>
      <c r="F108" s="27" t="s">
        <v>49</v>
      </c>
      <c r="G108" s="18"/>
      <c r="H108" s="20" t="s">
        <v>99</v>
      </c>
      <c r="I108" s="20" t="s">
        <v>85</v>
      </c>
      <c r="J108" s="21">
        <f t="array" ref="J108">INDEX((Inputs!$N$2:$N$845*Inputs!$H$2:$H$845*Inputs!$F$2:$F$845*1000/Inputs!$L$2:$L$845),MATCH(A108,Inputs!$A$2:$A$845))</f>
        <v>11235815.217391305</v>
      </c>
      <c r="K108" s="21" t="str">
        <f ca="1">IF('Dmg over Time (Attack)'!$A$1=$D108,'Dmg over Time (Attack)'!$K$162,K108)</f>
        <v>#REF!</v>
      </c>
      <c r="L108" s="21">
        <v>10466161.875</v>
      </c>
      <c r="M108" s="21">
        <f t="shared" si="1"/>
        <v>11235815.217391305</v>
      </c>
      <c r="N108" s="22">
        <f t="shared" si="3"/>
        <v>3.9422599605222784E-2</v>
      </c>
      <c r="O108" s="22">
        <f t="shared" si="2"/>
        <v>3.9422599605222784E-2</v>
      </c>
      <c r="P108" s="10"/>
      <c r="Q108" s="10"/>
      <c r="R108" s="10"/>
      <c r="S108" s="10"/>
    </row>
    <row r="109" spans="1:19" ht="12.75" customHeight="1">
      <c r="A109" s="10">
        <v>108</v>
      </c>
      <c r="B109" s="10">
        <f t="shared" si="0"/>
        <v>6</v>
      </c>
      <c r="C109" s="13">
        <f>VLOOKUP(D109,'Species Data'!A$2:E$152,2,FALSE)</f>
        <v>21</v>
      </c>
      <c r="D109" s="10" t="s">
        <v>98</v>
      </c>
      <c r="E109" s="32" t="s">
        <v>84</v>
      </c>
      <c r="F109" s="27" t="s">
        <v>49</v>
      </c>
      <c r="G109" s="18"/>
      <c r="H109" s="20" t="s">
        <v>87</v>
      </c>
      <c r="I109" s="20" t="s">
        <v>82</v>
      </c>
      <c r="J109" s="21">
        <f t="array" ref="J109">INDEX((Inputs!$N$2:$N$845*Inputs!$H$2:$H$845*Inputs!$F$2:$F$845*1000/Inputs!$L$2:$L$845),MATCH(A109,Inputs!$A$2:$A$845))</f>
        <v>9715178.5714285709</v>
      </c>
      <c r="K109" s="21" t="str">
        <f ca="1">IF('Dmg over Time (Attack)'!$A$1=$D109,'Dmg over Time (Attack)'!$O$162,K109)</f>
        <v>#REF!</v>
      </c>
      <c r="L109" s="21">
        <v>11753438.739897139</v>
      </c>
      <c r="M109" s="21">
        <f t="shared" si="1"/>
        <v>11753438.739897139</v>
      </c>
      <c r="N109" s="22">
        <f t="shared" si="3"/>
        <v>4.1238761982333359E-2</v>
      </c>
      <c r="O109" s="22">
        <f t="shared" si="2"/>
        <v>4.1238761982333359E-2</v>
      </c>
      <c r="P109" s="10"/>
      <c r="Q109" s="10"/>
      <c r="R109" s="10"/>
      <c r="S109" s="10"/>
    </row>
    <row r="110" spans="1:19" ht="12.75" customHeight="1">
      <c r="A110" s="10">
        <v>109</v>
      </c>
      <c r="B110" s="10">
        <f t="shared" si="0"/>
        <v>6</v>
      </c>
      <c r="C110" s="13">
        <f>VLOOKUP(D110,'Species Data'!A$2:E$152,2,FALSE)</f>
        <v>21</v>
      </c>
      <c r="D110" s="10" t="s">
        <v>98</v>
      </c>
      <c r="E110" s="32" t="s">
        <v>84</v>
      </c>
      <c r="F110" s="27" t="s">
        <v>49</v>
      </c>
      <c r="G110" s="18"/>
      <c r="H110" s="20" t="s">
        <v>87</v>
      </c>
      <c r="I110" s="20" t="s">
        <v>100</v>
      </c>
      <c r="J110" s="21">
        <f t="array" ref="J110">INDEX((Inputs!$N$2:$N$845*Inputs!$H$2:$H$845*Inputs!$F$2:$F$845*1000/Inputs!$L$2:$L$845),MATCH(A110,Inputs!$A$2:$A$845))</f>
        <v>9715178.5714285709</v>
      </c>
      <c r="K110" s="21" t="str">
        <f ca="1">IF('Dmg over Time (Attack)'!$A$1=$D110,'Dmg over Time (Attack)'!$S$162,K110)</f>
        <v>#REF!</v>
      </c>
      <c r="L110" s="21">
        <v>13922160.342115615</v>
      </c>
      <c r="M110" s="21">
        <f t="shared" si="1"/>
        <v>13922160.342115615</v>
      </c>
      <c r="N110" s="22">
        <f t="shared" si="3"/>
        <v>4.8848057945755807E-2</v>
      </c>
      <c r="O110" s="22">
        <f t="shared" si="2"/>
        <v>4.8848057945755807E-2</v>
      </c>
      <c r="P110" s="10"/>
      <c r="Q110" s="10"/>
      <c r="R110" s="10"/>
      <c r="S110" s="10"/>
    </row>
    <row r="111" spans="1:19" ht="12.75" customHeight="1">
      <c r="A111" s="10">
        <v>110</v>
      </c>
      <c r="B111" s="10">
        <f t="shared" si="0"/>
        <v>6</v>
      </c>
      <c r="C111" s="13">
        <f>VLOOKUP(D111,'Species Data'!A$2:E$152,2,FALSE)</f>
        <v>21</v>
      </c>
      <c r="D111" s="10" t="s">
        <v>98</v>
      </c>
      <c r="E111" s="32" t="s">
        <v>84</v>
      </c>
      <c r="F111" s="27" t="s">
        <v>49</v>
      </c>
      <c r="G111" s="18"/>
      <c r="H111" s="20" t="s">
        <v>87</v>
      </c>
      <c r="I111" s="20" t="s">
        <v>85</v>
      </c>
      <c r="J111" s="21">
        <f t="array" ref="J111">INDEX((Inputs!$N$2:$N$845*Inputs!$H$2:$H$845*Inputs!$F$2:$F$845*1000/Inputs!$L$2:$L$845),MATCH(A111,Inputs!$A$2:$A$845))</f>
        <v>9715178.5714285709</v>
      </c>
      <c r="K111" s="21" t="str">
        <f ca="1">IF('Dmg over Time (Attack)'!$A$1=$D111,'Dmg over Time (Attack)'!$W$162,K111)</f>
        <v>#REF!</v>
      </c>
      <c r="L111" s="21">
        <v>9767541.7372881342</v>
      </c>
      <c r="M111" s="21">
        <f t="shared" si="1"/>
        <v>9767541.7372881342</v>
      </c>
      <c r="N111" s="22">
        <f t="shared" si="3"/>
        <v>3.427093447037078E-2</v>
      </c>
      <c r="O111" s="22">
        <f t="shared" si="2"/>
        <v>3.427093447037078E-2</v>
      </c>
      <c r="P111" s="10"/>
      <c r="Q111" s="10"/>
      <c r="R111" s="10"/>
      <c r="S111" s="10"/>
    </row>
    <row r="112" spans="1:19" ht="12.75" customHeight="1">
      <c r="A112" s="10">
        <v>111</v>
      </c>
      <c r="B112" s="10">
        <f t="shared" si="0"/>
        <v>6</v>
      </c>
      <c r="C112" s="13">
        <f>VLOOKUP(D112,'Species Data'!A$2:E$152,2,FALSE)</f>
        <v>22</v>
      </c>
      <c r="D112" s="10" t="s">
        <v>101</v>
      </c>
      <c r="E112" s="32" t="s">
        <v>84</v>
      </c>
      <c r="F112" s="27" t="s">
        <v>49</v>
      </c>
      <c r="G112" s="18">
        <v>1</v>
      </c>
      <c r="H112" s="20" t="s">
        <v>99</v>
      </c>
      <c r="I112" s="20" t="s">
        <v>82</v>
      </c>
      <c r="J112" s="21">
        <f t="array" ref="J112">INDEX((Inputs!$N$2:$N$845*Inputs!$H$2:$H$845*Inputs!$F$2:$F$845*1000/Inputs!$L$2:$L$845),MATCH(A112,Inputs!$A$2:$A$845))</f>
        <v>46436250</v>
      </c>
      <c r="K112" s="21" t="str">
        <f ca="1">IF('Dmg over Time (Attack)'!$A$1=$D112,'Dmg over Time (Attack)'!$C$162,K112)</f>
        <v>#REF!</v>
      </c>
      <c r="L112" s="21">
        <v>51552278.409090906</v>
      </c>
      <c r="M112" s="21">
        <f t="shared" si="1"/>
        <v>51552278.409090906</v>
      </c>
      <c r="N112" s="22">
        <f t="shared" si="3"/>
        <v>0.18087916106993621</v>
      </c>
      <c r="O112" s="22">
        <f t="shared" si="2"/>
        <v>0.18087916106993621</v>
      </c>
      <c r="P112" s="10"/>
      <c r="Q112" s="10"/>
      <c r="R112" s="10"/>
      <c r="S112" s="10"/>
    </row>
    <row r="113" spans="1:19" ht="12.75" customHeight="1">
      <c r="A113" s="10">
        <v>112</v>
      </c>
      <c r="B113" s="10">
        <f t="shared" si="0"/>
        <v>6</v>
      </c>
      <c r="C113" s="13">
        <f>VLOOKUP(D113,'Species Data'!A$2:E$152,2,FALSE)</f>
        <v>22</v>
      </c>
      <c r="D113" s="10" t="s">
        <v>101</v>
      </c>
      <c r="E113" s="32" t="s">
        <v>84</v>
      </c>
      <c r="F113" s="27" t="s">
        <v>49</v>
      </c>
      <c r="G113" s="18">
        <v>1</v>
      </c>
      <c r="H113" s="20" t="s">
        <v>99</v>
      </c>
      <c r="I113" s="20" t="s">
        <v>102</v>
      </c>
      <c r="J113" s="21">
        <f t="array" ref="J113">INDEX((Inputs!$N$2:$N$845*Inputs!$H$2:$H$845*Inputs!$F$2:$F$845*1000/Inputs!$L$2:$L$845),MATCH(A113,Inputs!$A$2:$A$845))</f>
        <v>46436250</v>
      </c>
      <c r="K113" s="21" t="str">
        <f ca="1">IF('Dmg over Time (Attack)'!$A$1=$D113,'Dmg over Time (Attack)'!$G$162,K113)</f>
        <v>#REF!</v>
      </c>
      <c r="L113" s="21">
        <v>57892030.924252965</v>
      </c>
      <c r="M113" s="21">
        <f t="shared" si="1"/>
        <v>57892030.924252965</v>
      </c>
      <c r="N113" s="22">
        <f t="shared" si="3"/>
        <v>0.20312316563620797</v>
      </c>
      <c r="O113" s="22">
        <f t="shared" si="2"/>
        <v>0.20312316563620797</v>
      </c>
      <c r="P113" s="10"/>
      <c r="Q113" s="10"/>
      <c r="R113" s="10"/>
      <c r="S113" s="10"/>
    </row>
    <row r="114" spans="1:19" ht="12.75" customHeight="1">
      <c r="A114" s="10">
        <v>113</v>
      </c>
      <c r="B114" s="10">
        <f t="shared" si="0"/>
        <v>6</v>
      </c>
      <c r="C114" s="13">
        <f>VLOOKUP(D114,'Species Data'!A$2:E$152,2,FALSE)</f>
        <v>22</v>
      </c>
      <c r="D114" s="10" t="s">
        <v>101</v>
      </c>
      <c r="E114" s="32" t="s">
        <v>84</v>
      </c>
      <c r="F114" s="27" t="s">
        <v>49</v>
      </c>
      <c r="G114" s="18">
        <v>1</v>
      </c>
      <c r="H114" s="20" t="s">
        <v>99</v>
      </c>
      <c r="I114" s="20" t="s">
        <v>85</v>
      </c>
      <c r="J114" s="21">
        <f t="array" ref="J114">INDEX((Inputs!$N$2:$N$845*Inputs!$H$2:$H$845*Inputs!$F$2:$F$845*1000/Inputs!$L$2:$L$845),MATCH(A114,Inputs!$A$2:$A$845))</f>
        <v>46436250</v>
      </c>
      <c r="K114" s="21" t="str">
        <f ca="1">IF('Dmg over Time (Attack)'!$A$1=$D114,'Dmg over Time (Attack)'!$K$162,K114)</f>
        <v>#REF!</v>
      </c>
      <c r="L114" s="21">
        <v>43255366.875</v>
      </c>
      <c r="M114" s="21">
        <f t="shared" si="1"/>
        <v>46436250</v>
      </c>
      <c r="N114" s="22">
        <f t="shared" si="3"/>
        <v>0.1629287822466573</v>
      </c>
      <c r="O114" s="22">
        <f t="shared" si="2"/>
        <v>0.1629287822466573</v>
      </c>
      <c r="P114" s="10"/>
      <c r="Q114" s="10"/>
      <c r="R114" s="10"/>
      <c r="S114" s="10"/>
    </row>
    <row r="115" spans="1:19" ht="12.75" customHeight="1">
      <c r="A115" s="10">
        <v>114</v>
      </c>
      <c r="B115" s="10">
        <f t="shared" si="0"/>
        <v>6</v>
      </c>
      <c r="C115" s="13">
        <f>VLOOKUP(D115,'Species Data'!A$2:E$152,2,FALSE)</f>
        <v>22</v>
      </c>
      <c r="D115" s="10" t="s">
        <v>101</v>
      </c>
      <c r="E115" s="32" t="s">
        <v>84</v>
      </c>
      <c r="F115" s="27" t="s">
        <v>49</v>
      </c>
      <c r="G115" s="18">
        <v>1</v>
      </c>
      <c r="H115" s="20" t="s">
        <v>89</v>
      </c>
      <c r="I115" s="20" t="s">
        <v>82</v>
      </c>
      <c r="J115" s="21">
        <f t="array" ref="J115">INDEX((Inputs!$N$2:$N$845*Inputs!$H$2:$H$845*Inputs!$F$2:$F$845*1000/Inputs!$L$2:$L$845),MATCH(A115,Inputs!$A$2:$A$845))</f>
        <v>48181973.684210524</v>
      </c>
      <c r="K115" s="21" t="str">
        <f ca="1">IF('Dmg over Time (Attack)'!$A$1=$D115,'Dmg over Time (Attack)'!$O$162,K115)</f>
        <v>#REF!</v>
      </c>
      <c r="L115" s="21">
        <v>52499234.294636324</v>
      </c>
      <c r="M115" s="21">
        <f t="shared" si="1"/>
        <v>52499234.294636324</v>
      </c>
      <c r="N115" s="22">
        <f t="shared" si="3"/>
        <v>0.18420170260318275</v>
      </c>
      <c r="O115" s="22">
        <f t="shared" si="2"/>
        <v>0.18420170260318275</v>
      </c>
      <c r="P115" s="10"/>
      <c r="Q115" s="10"/>
      <c r="R115" s="10"/>
      <c r="S115" s="10"/>
    </row>
    <row r="116" spans="1:19" ht="12.75" customHeight="1">
      <c r="A116" s="10">
        <v>115</v>
      </c>
      <c r="B116" s="10">
        <f t="shared" si="0"/>
        <v>6</v>
      </c>
      <c r="C116" s="13">
        <f>VLOOKUP(D116,'Species Data'!A$2:E$152,2,FALSE)</f>
        <v>22</v>
      </c>
      <c r="D116" s="10" t="s">
        <v>101</v>
      </c>
      <c r="E116" s="32" t="s">
        <v>84</v>
      </c>
      <c r="F116" s="27" t="s">
        <v>49</v>
      </c>
      <c r="G116" s="18">
        <v>1</v>
      </c>
      <c r="H116" s="20" t="s">
        <v>89</v>
      </c>
      <c r="I116" s="20" t="s">
        <v>102</v>
      </c>
      <c r="J116" s="21">
        <f t="array" ref="J116">INDEX((Inputs!$N$2:$N$845*Inputs!$H$2:$H$845*Inputs!$F$2:$F$845*1000/Inputs!$L$2:$L$845),MATCH(A116,Inputs!$A$2:$A$845))</f>
        <v>48181973.684210524</v>
      </c>
      <c r="K116" s="21" t="str">
        <f ca="1">IF('Dmg over Time (Attack)'!$A$1=$D116,'Dmg over Time (Attack)'!$S$162,K116)</f>
        <v>#REF!</v>
      </c>
      <c r="L116" s="21">
        <v>59019930.924548365</v>
      </c>
      <c r="M116" s="21">
        <f t="shared" si="1"/>
        <v>59019930.924548365</v>
      </c>
      <c r="N116" s="22">
        <f t="shared" si="3"/>
        <v>0.20708057764824886</v>
      </c>
      <c r="O116" s="22">
        <f t="shared" si="2"/>
        <v>0.20708057764824886</v>
      </c>
      <c r="P116" s="10"/>
      <c r="Q116" s="10"/>
      <c r="R116" s="10"/>
      <c r="S116" s="10"/>
    </row>
    <row r="117" spans="1:19" ht="12.75" customHeight="1">
      <c r="A117" s="10">
        <v>116</v>
      </c>
      <c r="B117" s="10">
        <f t="shared" si="0"/>
        <v>6</v>
      </c>
      <c r="C117" s="13">
        <f>VLOOKUP(D117,'Species Data'!A$2:E$152,2,FALSE)</f>
        <v>22</v>
      </c>
      <c r="D117" s="10" t="s">
        <v>101</v>
      </c>
      <c r="E117" s="32" t="s">
        <v>84</v>
      </c>
      <c r="F117" s="27" t="s">
        <v>49</v>
      </c>
      <c r="G117" s="18">
        <v>1</v>
      </c>
      <c r="H117" s="20" t="s">
        <v>89</v>
      </c>
      <c r="I117" s="20" t="s">
        <v>85</v>
      </c>
      <c r="J117" s="21">
        <f t="array" ref="J117">INDEX((Inputs!$N$2:$N$845*Inputs!$H$2:$H$845*Inputs!$F$2:$F$845*1000/Inputs!$L$2:$L$845),MATCH(A117,Inputs!$A$2:$A$845))</f>
        <v>48181973.684210524</v>
      </c>
      <c r="K117" s="21" t="str">
        <f ca="1">IF('Dmg over Time (Attack)'!$A$1=$D117,'Dmg over Time (Attack)'!$W$162,K117)</f>
        <v>#REF!</v>
      </c>
      <c r="L117" s="21">
        <v>43988508.686440676</v>
      </c>
      <c r="M117" s="21">
        <f t="shared" si="1"/>
        <v>48181973.684210524</v>
      </c>
      <c r="N117" s="22">
        <f t="shared" si="3"/>
        <v>0.16905392443638126</v>
      </c>
      <c r="O117" s="22">
        <f t="shared" si="2"/>
        <v>0.16905392443638126</v>
      </c>
      <c r="P117" s="10"/>
      <c r="Q117" s="10"/>
      <c r="R117" s="10"/>
      <c r="S117" s="10"/>
    </row>
    <row r="118" spans="1:19" ht="12.75" customHeight="1">
      <c r="A118" s="10">
        <v>117</v>
      </c>
      <c r="B118" s="10">
        <f t="shared" si="0"/>
        <v>6</v>
      </c>
      <c r="C118" s="13">
        <f>VLOOKUP(D118,'Species Data'!A$2:E$152,2,FALSE)</f>
        <v>23</v>
      </c>
      <c r="D118" s="10" t="s">
        <v>103</v>
      </c>
      <c r="E118" s="16" t="s">
        <v>28</v>
      </c>
      <c r="F118" s="34"/>
      <c r="G118" s="20"/>
      <c r="H118" s="20" t="s">
        <v>77</v>
      </c>
      <c r="I118" s="20" t="s">
        <v>106</v>
      </c>
      <c r="J118" s="21">
        <f t="array" ref="J118">INDEX((Inputs!$N$2:$N$845*Inputs!$H$2:$H$845*Inputs!$F$2:$F$845*1000/Inputs!$L$2:$L$845),MATCH(A118,Inputs!$A$2:$A$845))</f>
        <v>17882152.173913043</v>
      </c>
      <c r="K118" s="21" t="str">
        <f ca="1">IF('Dmg over Time (Attack)'!$A$1=$D118,'Dmg over Time (Attack)'!$C$162,K118)</f>
        <v>#REF!</v>
      </c>
      <c r="L118" s="21">
        <v>11188335.057471264</v>
      </c>
      <c r="M118" s="21">
        <f t="shared" si="1"/>
        <v>17882152.173913043</v>
      </c>
      <c r="N118" s="22">
        <f t="shared" si="3"/>
        <v>6.2742303214515988E-2</v>
      </c>
      <c r="O118" s="22">
        <f t="shared" si="2"/>
        <v>6.2742303214515988E-2</v>
      </c>
      <c r="P118" s="10"/>
      <c r="Q118" s="10"/>
      <c r="R118" s="10"/>
      <c r="S118" s="10"/>
    </row>
    <row r="119" spans="1:19" ht="12.75" customHeight="1">
      <c r="A119" s="10">
        <v>118</v>
      </c>
      <c r="B119" s="10">
        <f t="shared" si="0"/>
        <v>6</v>
      </c>
      <c r="C119" s="13">
        <f>VLOOKUP(D119,'Species Data'!A$2:E$152,2,FALSE)</f>
        <v>23</v>
      </c>
      <c r="D119" s="10" t="s">
        <v>103</v>
      </c>
      <c r="E119" s="16" t="s">
        <v>28</v>
      </c>
      <c r="F119" s="34"/>
      <c r="G119" s="20"/>
      <c r="H119" s="20" t="s">
        <v>77</v>
      </c>
      <c r="I119" s="20" t="s">
        <v>30</v>
      </c>
      <c r="J119" s="21">
        <f t="array" ref="J119">INDEX((Inputs!$N$2:$N$845*Inputs!$H$2:$H$845*Inputs!$F$2:$F$845*1000/Inputs!$L$2:$L$845),MATCH(A119,Inputs!$A$2:$A$845))</f>
        <v>17882152.173913043</v>
      </c>
      <c r="K119" s="21" t="str">
        <f ca="1">IF('Dmg over Time (Attack)'!$A$1=$D119,'Dmg over Time (Attack)'!$G$162,K119)</f>
        <v>#REF!</v>
      </c>
      <c r="L119" s="21">
        <v>25973630.549949553</v>
      </c>
      <c r="M119" s="21">
        <f t="shared" si="1"/>
        <v>25973630.549949553</v>
      </c>
      <c r="N119" s="22">
        <f t="shared" si="3"/>
        <v>9.1132509537868722E-2</v>
      </c>
      <c r="O119" s="22">
        <f t="shared" si="2"/>
        <v>9.1132509537868722E-2</v>
      </c>
      <c r="P119" s="10"/>
      <c r="Q119" s="10"/>
      <c r="R119" s="10"/>
      <c r="S119" s="10"/>
    </row>
    <row r="120" spans="1:19" ht="12.75" customHeight="1">
      <c r="A120" s="10">
        <v>119</v>
      </c>
      <c r="B120" s="10">
        <f t="shared" si="0"/>
        <v>6</v>
      </c>
      <c r="C120" s="13">
        <f>VLOOKUP(D120,'Species Data'!A$2:E$152,2,FALSE)</f>
        <v>23</v>
      </c>
      <c r="D120" s="10" t="s">
        <v>103</v>
      </c>
      <c r="E120" s="16" t="s">
        <v>28</v>
      </c>
      <c r="F120" s="34"/>
      <c r="G120" s="20"/>
      <c r="H120" s="20" t="s">
        <v>77</v>
      </c>
      <c r="I120" s="20" t="s">
        <v>104</v>
      </c>
      <c r="J120" s="21">
        <f t="array" ref="J120">INDEX((Inputs!$N$2:$N$845*Inputs!$H$2:$H$845*Inputs!$F$2:$F$845*1000/Inputs!$L$2:$L$845),MATCH(A120,Inputs!$A$2:$A$845))</f>
        <v>17882152.173913043</v>
      </c>
      <c r="K120" s="21" t="str">
        <f ca="1">IF('Dmg over Time (Attack)'!$A$1=$D120,'Dmg over Time (Attack)'!$K$162,K120)</f>
        <v>#REF!</v>
      </c>
      <c r="L120" s="21">
        <v>23660598.22494033</v>
      </c>
      <c r="M120" s="21">
        <f t="shared" si="1"/>
        <v>23660598.22494033</v>
      </c>
      <c r="N120" s="22">
        <f t="shared" si="3"/>
        <v>8.3016877030702291E-2</v>
      </c>
      <c r="O120" s="22">
        <f t="shared" si="2"/>
        <v>8.3016877030702291E-2</v>
      </c>
      <c r="P120" s="10"/>
      <c r="Q120" s="10"/>
      <c r="R120" s="10"/>
      <c r="S120" s="10"/>
    </row>
    <row r="121" spans="1:19" ht="12.75" customHeight="1">
      <c r="A121" s="10">
        <v>120</v>
      </c>
      <c r="B121" s="10">
        <f t="shared" si="0"/>
        <v>6</v>
      </c>
      <c r="C121" s="13">
        <f>VLOOKUP(D121,'Species Data'!A$2:E$152,2,FALSE)</f>
        <v>23</v>
      </c>
      <c r="D121" s="10" t="s">
        <v>103</v>
      </c>
      <c r="E121" s="16" t="s">
        <v>28</v>
      </c>
      <c r="F121" s="34"/>
      <c r="G121" s="20"/>
      <c r="H121" s="20" t="s">
        <v>105</v>
      </c>
      <c r="I121" s="20" t="s">
        <v>106</v>
      </c>
      <c r="J121" s="21">
        <f t="array" ref="J121">INDEX((Inputs!$N$2:$N$845*Inputs!$H$2:$H$845*Inputs!$F$2:$F$845*1000/Inputs!$L$2:$L$845),MATCH(A121,Inputs!$A$2:$A$845))</f>
        <v>16321011.904761905</v>
      </c>
      <c r="K121" s="21" t="str">
        <f ca="1">IF('Dmg over Time (Attack)'!$A$1=$D121,'Dmg over Time (Attack)'!$O$162,K121)</f>
        <v>#REF!</v>
      </c>
      <c r="L121" s="21">
        <v>11377885.758196723</v>
      </c>
      <c r="M121" s="21">
        <f t="shared" si="1"/>
        <v>16321011.904761905</v>
      </c>
      <c r="N121" s="22">
        <f t="shared" si="3"/>
        <v>5.7264800552931254E-2</v>
      </c>
      <c r="O121" s="22">
        <f t="shared" si="2"/>
        <v>5.7264800552931254E-2</v>
      </c>
      <c r="P121" s="10"/>
      <c r="Q121" s="10"/>
      <c r="R121" s="10"/>
      <c r="S121" s="10"/>
    </row>
    <row r="122" spans="1:19" ht="12.75" customHeight="1">
      <c r="A122" s="10">
        <v>121</v>
      </c>
      <c r="B122" s="10">
        <f t="shared" si="0"/>
        <v>6</v>
      </c>
      <c r="C122" s="13">
        <f>VLOOKUP(D122,'Species Data'!A$2:E$152,2,FALSE)</f>
        <v>23</v>
      </c>
      <c r="D122" s="10" t="s">
        <v>103</v>
      </c>
      <c r="E122" s="16" t="s">
        <v>28</v>
      </c>
      <c r="F122" s="34"/>
      <c r="G122" s="20"/>
      <c r="H122" s="20" t="s">
        <v>105</v>
      </c>
      <c r="I122" s="20" t="s">
        <v>30</v>
      </c>
      <c r="J122" s="21">
        <f t="array" ref="J122">INDEX((Inputs!$N$2:$N$845*Inputs!$H$2:$H$845*Inputs!$F$2:$F$845*1000/Inputs!$L$2:$L$845),MATCH(A122,Inputs!$A$2:$A$845))</f>
        <v>16321011.904761905</v>
      </c>
      <c r="K122" s="21" t="str">
        <f ca="1">IF('Dmg over Time (Attack)'!$A$1=$D122,'Dmg over Time (Attack)'!$S$162,K122)</f>
        <v>#REF!</v>
      </c>
      <c r="L122" s="21">
        <v>23222356.98646497</v>
      </c>
      <c r="M122" s="21">
        <f t="shared" si="1"/>
        <v>23222356.98646497</v>
      </c>
      <c r="N122" s="22">
        <f t="shared" si="3"/>
        <v>8.1479239703935877E-2</v>
      </c>
      <c r="O122" s="22">
        <f t="shared" si="2"/>
        <v>8.1479239703935877E-2</v>
      </c>
      <c r="P122" s="10"/>
      <c r="Q122" s="10"/>
      <c r="R122" s="10"/>
      <c r="S122" s="10"/>
    </row>
    <row r="123" spans="1:19" ht="12.75" customHeight="1">
      <c r="A123" s="10">
        <v>122</v>
      </c>
      <c r="B123" s="10">
        <f t="shared" si="0"/>
        <v>6</v>
      </c>
      <c r="C123" s="13">
        <f>VLOOKUP(D123,'Species Data'!A$2:E$152,2,FALSE)</f>
        <v>23</v>
      </c>
      <c r="D123" s="10" t="s">
        <v>103</v>
      </c>
      <c r="E123" s="16" t="s">
        <v>28</v>
      </c>
      <c r="F123" s="34"/>
      <c r="G123" s="20"/>
      <c r="H123" s="20" t="s">
        <v>105</v>
      </c>
      <c r="I123" s="20" t="s">
        <v>104</v>
      </c>
      <c r="J123" s="21">
        <f t="array" ref="J123">INDEX((Inputs!$N$2:$N$845*Inputs!$H$2:$H$845*Inputs!$F$2:$F$845*1000/Inputs!$L$2:$L$845),MATCH(A123,Inputs!$A$2:$A$845))</f>
        <v>16321011.904761905</v>
      </c>
      <c r="K123" s="21" t="str">
        <f ca="1">IF('Dmg over Time (Attack)'!$A$1=$D123,'Dmg over Time (Attack)'!$W$162,K123)</f>
        <v>#REF!</v>
      </c>
      <c r="L123" s="21">
        <v>21151578.067129627</v>
      </c>
      <c r="M123" s="21">
        <f t="shared" si="1"/>
        <v>21151578.067129627</v>
      </c>
      <c r="N123" s="22">
        <f t="shared" si="3"/>
        <v>7.4213590827694645E-2</v>
      </c>
      <c r="O123" s="22">
        <f t="shared" si="2"/>
        <v>7.4213590827694645E-2</v>
      </c>
      <c r="P123" s="10"/>
      <c r="Q123" s="10"/>
      <c r="R123" s="10"/>
      <c r="S123" s="10"/>
    </row>
    <row r="124" spans="1:19" ht="12.75" customHeight="1">
      <c r="A124" s="10">
        <v>123</v>
      </c>
      <c r="B124" s="10">
        <f t="shared" si="0"/>
        <v>6</v>
      </c>
      <c r="C124" s="13">
        <f>VLOOKUP(D124,'Species Data'!A$2:E$152,2,FALSE)</f>
        <v>24</v>
      </c>
      <c r="D124" s="10" t="s">
        <v>107</v>
      </c>
      <c r="E124" s="16" t="s">
        <v>28</v>
      </c>
      <c r="F124" s="34"/>
      <c r="G124" s="20">
        <v>1</v>
      </c>
      <c r="H124" s="20" t="s">
        <v>62</v>
      </c>
      <c r="I124" s="20" t="s">
        <v>109</v>
      </c>
      <c r="J124" s="21">
        <f t="array" ref="J124">INDEX((Inputs!$N$2:$N$845*Inputs!$H$2:$H$845*Inputs!$F$2:$F$845*1000/Inputs!$L$2:$L$845),MATCH(A124,Inputs!$A$2:$A$845))</f>
        <v>53072820</v>
      </c>
      <c r="K124" s="21" t="str">
        <f ca="1">IF('Dmg over Time (Attack)'!$A$1=$D124,'Dmg over Time (Attack)'!$C$162,K124)</f>
        <v>#REF!</v>
      </c>
      <c r="L124" s="21">
        <v>56187612.027439021</v>
      </c>
      <c r="M124" s="21">
        <f t="shared" si="1"/>
        <v>56187612.027439021</v>
      </c>
      <c r="N124" s="22">
        <f t="shared" si="3"/>
        <v>0.19714294769664378</v>
      </c>
      <c r="O124" s="22">
        <f t="shared" si="2"/>
        <v>0.19714294769664378</v>
      </c>
      <c r="P124" s="10"/>
      <c r="Q124" s="10"/>
      <c r="R124" s="10"/>
      <c r="S124" s="10"/>
    </row>
    <row r="125" spans="1:19" ht="12.75" customHeight="1">
      <c r="A125" s="10">
        <v>124</v>
      </c>
      <c r="B125" s="10">
        <f t="shared" si="0"/>
        <v>6</v>
      </c>
      <c r="C125" s="13">
        <f>VLOOKUP(D125,'Species Data'!A$2:E$152,2,FALSE)</f>
        <v>24</v>
      </c>
      <c r="D125" s="10" t="s">
        <v>107</v>
      </c>
      <c r="E125" s="16" t="s">
        <v>28</v>
      </c>
      <c r="F125" s="34"/>
      <c r="G125" s="20">
        <v>1</v>
      </c>
      <c r="H125" s="20" t="s">
        <v>62</v>
      </c>
      <c r="I125" s="20" t="s">
        <v>108</v>
      </c>
      <c r="J125" s="21">
        <f t="array" ref="J125">INDEX((Inputs!$N$2:$N$845*Inputs!$H$2:$H$845*Inputs!$F$2:$F$845*1000/Inputs!$L$2:$L$845),MATCH(A125,Inputs!$A$2:$A$845))</f>
        <v>53072820</v>
      </c>
      <c r="K125" s="21" t="str">
        <f ca="1">IF('Dmg over Time (Attack)'!$A$1=$D125,'Dmg over Time (Attack)'!$G$162,K125)</f>
        <v>#REF!</v>
      </c>
      <c r="L125" s="21">
        <v>72909192.230504587</v>
      </c>
      <c r="M125" s="21">
        <f t="shared" si="1"/>
        <v>72909192.230504587</v>
      </c>
      <c r="N125" s="22">
        <f t="shared" si="3"/>
        <v>0.25581320422522408</v>
      </c>
      <c r="O125" s="22">
        <f t="shared" si="2"/>
        <v>0.25581320422522408</v>
      </c>
      <c r="P125" s="10"/>
      <c r="Q125" s="10"/>
      <c r="R125" s="10"/>
      <c r="S125" s="10"/>
    </row>
    <row r="126" spans="1:19" ht="12.75" customHeight="1">
      <c r="A126" s="10">
        <v>125</v>
      </c>
      <c r="B126" s="10">
        <f t="shared" si="0"/>
        <v>6</v>
      </c>
      <c r="C126" s="13">
        <f>VLOOKUP(D126,'Species Data'!A$2:E$152,2,FALSE)</f>
        <v>24</v>
      </c>
      <c r="D126" s="10" t="s">
        <v>107</v>
      </c>
      <c r="E126" s="16" t="s">
        <v>28</v>
      </c>
      <c r="F126" s="34"/>
      <c r="G126" s="20">
        <v>1</v>
      </c>
      <c r="H126" s="20" t="s">
        <v>62</v>
      </c>
      <c r="I126" s="20" t="s">
        <v>104</v>
      </c>
      <c r="J126" s="21">
        <f t="array" ref="J126">INDEX((Inputs!$N$2:$N$845*Inputs!$H$2:$H$845*Inputs!$F$2:$F$845*1000/Inputs!$L$2:$L$845),MATCH(A126,Inputs!$A$2:$A$845))</f>
        <v>53072820</v>
      </c>
      <c r="K126" s="21" t="str">
        <f ca="1">IF('Dmg over Time (Attack)'!$A$1=$D126,'Dmg over Time (Attack)'!$K$162,K126)</f>
        <v>#REF!</v>
      </c>
      <c r="L126" s="21">
        <v>72988290.401785702</v>
      </c>
      <c r="M126" s="21">
        <f t="shared" si="1"/>
        <v>72988290.401785702</v>
      </c>
      <c r="N126" s="22">
        <f t="shared" si="3"/>
        <v>0.25609073242194041</v>
      </c>
      <c r="O126" s="22">
        <f t="shared" si="2"/>
        <v>0.25609073242194041</v>
      </c>
      <c r="P126" s="10"/>
      <c r="Q126" s="10"/>
      <c r="R126" s="10"/>
      <c r="S126" s="10"/>
    </row>
    <row r="127" spans="1:19" ht="12.75" customHeight="1">
      <c r="A127" s="10">
        <v>126</v>
      </c>
      <c r="B127" s="10">
        <f t="shared" si="0"/>
        <v>6</v>
      </c>
      <c r="C127" s="13">
        <f>VLOOKUP(D127,'Species Data'!A$2:E$152,2,FALSE)</f>
        <v>24</v>
      </c>
      <c r="D127" s="10" t="s">
        <v>107</v>
      </c>
      <c r="E127" s="16" t="s">
        <v>28</v>
      </c>
      <c r="F127" s="34"/>
      <c r="G127" s="20">
        <v>1</v>
      </c>
      <c r="H127" s="20" t="s">
        <v>105</v>
      </c>
      <c r="I127" s="20" t="s">
        <v>109</v>
      </c>
      <c r="J127" s="21">
        <f t="array" ref="J127">INDEX((Inputs!$N$2:$N$845*Inputs!$H$2:$H$845*Inputs!$F$2:$F$845*1000/Inputs!$L$2:$L$845),MATCH(A127,Inputs!$A$2:$A$845))</f>
        <v>52651607.142857142</v>
      </c>
      <c r="K127" s="21" t="str">
        <f ca="1">IF('Dmg over Time (Attack)'!$A$1=$D127,'Dmg over Time (Attack)'!$O$162,K127)</f>
        <v>#REF!</v>
      </c>
      <c r="L127" s="21">
        <v>55482623.205312312</v>
      </c>
      <c r="M127" s="21">
        <f t="shared" si="1"/>
        <v>55482623.205312312</v>
      </c>
      <c r="N127" s="22">
        <f t="shared" si="3"/>
        <v>0.19466938511812787</v>
      </c>
      <c r="O127" s="22">
        <f t="shared" si="2"/>
        <v>0.19466938511812787</v>
      </c>
      <c r="P127" s="10"/>
      <c r="Q127" s="10"/>
      <c r="R127" s="10"/>
      <c r="S127" s="10"/>
    </row>
    <row r="128" spans="1:19" ht="12.75" customHeight="1">
      <c r="A128" s="10">
        <v>127</v>
      </c>
      <c r="B128" s="10">
        <f t="shared" si="0"/>
        <v>6</v>
      </c>
      <c r="C128" s="13">
        <f>VLOOKUP(D128,'Species Data'!A$2:E$152,2,FALSE)</f>
        <v>24</v>
      </c>
      <c r="D128" s="10" t="s">
        <v>107</v>
      </c>
      <c r="E128" s="16" t="s">
        <v>28</v>
      </c>
      <c r="F128" s="34"/>
      <c r="G128" s="20">
        <v>1</v>
      </c>
      <c r="H128" s="20" t="s">
        <v>105</v>
      </c>
      <c r="I128" s="20" t="s">
        <v>108</v>
      </c>
      <c r="J128" s="21">
        <f t="array" ref="J128">INDEX((Inputs!$N$2:$N$845*Inputs!$H$2:$H$845*Inputs!$F$2:$F$845*1000/Inputs!$L$2:$L$845),MATCH(A128,Inputs!$A$2:$A$845))</f>
        <v>52651607.142857142</v>
      </c>
      <c r="K128" s="21" t="str">
        <f ca="1">IF('Dmg over Time (Attack)'!$A$1=$D128,'Dmg over Time (Attack)'!$S$162,K128)</f>
        <v>#REF!</v>
      </c>
      <c r="L128" s="21">
        <v>68309778.439748183</v>
      </c>
      <c r="M128" s="21">
        <f t="shared" si="1"/>
        <v>68309778.439748183</v>
      </c>
      <c r="N128" s="22">
        <f t="shared" si="3"/>
        <v>0.23967544788235781</v>
      </c>
      <c r="O128" s="22">
        <f t="shared" si="2"/>
        <v>0.23967544788235781</v>
      </c>
      <c r="P128" s="10"/>
      <c r="Q128" s="10"/>
      <c r="R128" s="10"/>
      <c r="S128" s="10"/>
    </row>
    <row r="129" spans="1:19" ht="12.75" customHeight="1">
      <c r="A129" s="10">
        <v>128</v>
      </c>
      <c r="B129" s="10">
        <f t="shared" si="0"/>
        <v>6</v>
      </c>
      <c r="C129" s="13">
        <f>VLOOKUP(D129,'Species Data'!A$2:E$152,2,FALSE)</f>
        <v>24</v>
      </c>
      <c r="D129" s="10" t="s">
        <v>107</v>
      </c>
      <c r="E129" s="16" t="s">
        <v>28</v>
      </c>
      <c r="F129" s="34"/>
      <c r="G129" s="20">
        <v>1</v>
      </c>
      <c r="H129" s="20" t="s">
        <v>105</v>
      </c>
      <c r="I129" s="20" t="s">
        <v>104</v>
      </c>
      <c r="J129" s="21">
        <f t="array" ref="J129">INDEX((Inputs!$N$2:$N$845*Inputs!$H$2:$H$845*Inputs!$F$2:$F$845*1000/Inputs!$L$2:$L$845),MATCH(A129,Inputs!$A$2:$A$845))</f>
        <v>52651607.142857142</v>
      </c>
      <c r="K129" s="21" t="str">
        <f ca="1">IF('Dmg over Time (Attack)'!$A$1=$D129,'Dmg over Time (Attack)'!$W$162,K129)</f>
        <v>#REF!</v>
      </c>
      <c r="L129" s="21">
        <v>68235020.3125</v>
      </c>
      <c r="M129" s="21">
        <f t="shared" si="1"/>
        <v>68235020.3125</v>
      </c>
      <c r="N129" s="22">
        <f t="shared" si="3"/>
        <v>0.23941314740297828</v>
      </c>
      <c r="O129" s="22">
        <f t="shared" si="2"/>
        <v>0.23941314740297828</v>
      </c>
      <c r="P129" s="10"/>
      <c r="Q129" s="10"/>
      <c r="R129" s="10"/>
      <c r="S129" s="10"/>
    </row>
    <row r="130" spans="1:19" ht="12.75" customHeight="1">
      <c r="A130" s="10">
        <v>129</v>
      </c>
      <c r="B130" s="10">
        <f t="shared" si="0"/>
        <v>6</v>
      </c>
      <c r="C130" s="13">
        <f>VLOOKUP(D130,'Species Data'!A$2:E$152,2,FALSE)</f>
        <v>25</v>
      </c>
      <c r="D130" s="10" t="s">
        <v>110</v>
      </c>
      <c r="E130" s="35" t="s">
        <v>111</v>
      </c>
      <c r="F130" s="36"/>
      <c r="G130" s="20"/>
      <c r="H130" s="20" t="s">
        <v>112</v>
      </c>
      <c r="I130" s="20" t="s">
        <v>115</v>
      </c>
      <c r="J130" s="21">
        <f t="array" ref="J130">INDEX((Inputs!$N$2:$N$845*Inputs!$H$2:$H$845*Inputs!$F$2:$F$845*1000/Inputs!$L$2:$L$845),MATCH(A130,Inputs!$A$2:$A$845))</f>
        <v>15137968.75</v>
      </c>
      <c r="K130" s="21" t="str">
        <f ca="1">IF('Dmg over Time (Attack)'!$A$1=$D130,'Dmg over Time (Attack)'!$C$162,K130)</f>
        <v>#REF!</v>
      </c>
      <c r="L130" s="21">
        <v>20630236.809045218</v>
      </c>
      <c r="M130" s="21">
        <f t="shared" si="1"/>
        <v>20630236.809045218</v>
      </c>
      <c r="N130" s="22">
        <f t="shared" si="3"/>
        <v>7.2384384198937307E-2</v>
      </c>
      <c r="O130" s="22">
        <f t="shared" si="2"/>
        <v>7.2384384198937307E-2</v>
      </c>
      <c r="P130" s="10"/>
      <c r="Q130" s="10"/>
      <c r="R130" s="10"/>
      <c r="S130" s="10"/>
    </row>
    <row r="131" spans="1:19" ht="12.75" customHeight="1">
      <c r="A131" s="10">
        <v>130</v>
      </c>
      <c r="B131" s="10">
        <f t="shared" si="0"/>
        <v>6</v>
      </c>
      <c r="C131" s="13">
        <f>VLOOKUP(D131,'Species Data'!A$2:E$152,2,FALSE)</f>
        <v>25</v>
      </c>
      <c r="D131" s="10" t="s">
        <v>110</v>
      </c>
      <c r="E131" s="35" t="s">
        <v>111</v>
      </c>
      <c r="F131" s="36"/>
      <c r="G131" s="20"/>
      <c r="H131" s="20" t="s">
        <v>112</v>
      </c>
      <c r="I131" s="20" t="s">
        <v>114</v>
      </c>
      <c r="J131" s="21">
        <f t="array" ref="J131">INDEX((Inputs!$N$2:$N$845*Inputs!$H$2:$H$845*Inputs!$F$2:$F$845*1000/Inputs!$L$2:$L$845),MATCH(A131,Inputs!$A$2:$A$845))</f>
        <v>15137968.75</v>
      </c>
      <c r="K131" s="21" t="str">
        <f ca="1">IF('Dmg over Time (Attack)'!$A$1=$D131,'Dmg over Time (Attack)'!$G$162,K131)</f>
        <v>#REF!</v>
      </c>
      <c r="L131" s="21">
        <v>24678409.520348828</v>
      </c>
      <c r="M131" s="21">
        <f t="shared" si="1"/>
        <v>24678409.520348828</v>
      </c>
      <c r="N131" s="22">
        <f t="shared" si="3"/>
        <v>8.6588025754335218E-2</v>
      </c>
      <c r="O131" s="22">
        <f t="shared" si="2"/>
        <v>8.6588025754335218E-2</v>
      </c>
      <c r="P131" s="10"/>
      <c r="Q131" s="10"/>
      <c r="R131" s="10"/>
      <c r="S131" s="10"/>
    </row>
    <row r="132" spans="1:19" ht="12.75" customHeight="1">
      <c r="A132" s="10">
        <v>131</v>
      </c>
      <c r="B132" s="10">
        <f t="shared" si="0"/>
        <v>6</v>
      </c>
      <c r="C132" s="13">
        <f>VLOOKUP(D132,'Species Data'!A$2:E$152,2,FALSE)</f>
        <v>25</v>
      </c>
      <c r="D132" s="10" t="s">
        <v>110</v>
      </c>
      <c r="E132" s="35" t="s">
        <v>111</v>
      </c>
      <c r="F132" s="36"/>
      <c r="G132" s="20"/>
      <c r="H132" s="20" t="s">
        <v>112</v>
      </c>
      <c r="I132" s="20" t="s">
        <v>113</v>
      </c>
      <c r="J132" s="21">
        <f t="array" ref="J132">INDEX((Inputs!$N$2:$N$845*Inputs!$H$2:$H$845*Inputs!$F$2:$F$845*1000/Inputs!$L$2:$L$845),MATCH(A132,Inputs!$A$2:$A$845))</f>
        <v>15137968.75</v>
      </c>
      <c r="K132" s="21" t="str">
        <f ca="1">IF('Dmg over Time (Attack)'!$A$1=$D132,'Dmg over Time (Attack)'!$K$162,K132)</f>
        <v>#REF!</v>
      </c>
      <c r="L132" s="21">
        <v>25146543.130165294</v>
      </c>
      <c r="M132" s="21">
        <f t="shared" si="1"/>
        <v>25146543.130165294</v>
      </c>
      <c r="N132" s="22">
        <f t="shared" si="3"/>
        <v>8.8230545100236937E-2</v>
      </c>
      <c r="O132" s="22">
        <f t="shared" si="2"/>
        <v>8.8230545100236937E-2</v>
      </c>
      <c r="P132" s="10"/>
      <c r="Q132" s="10"/>
      <c r="R132" s="10"/>
      <c r="S132" s="10"/>
    </row>
    <row r="133" spans="1:19" ht="12.75" customHeight="1">
      <c r="A133" s="10">
        <v>132</v>
      </c>
      <c r="B133" s="10">
        <f t="shared" si="0"/>
        <v>6</v>
      </c>
      <c r="C133" s="13">
        <f>VLOOKUP(D133,'Species Data'!A$2:E$152,2,FALSE)</f>
        <v>25</v>
      </c>
      <c r="D133" s="10" t="s">
        <v>110</v>
      </c>
      <c r="E133" s="35" t="s">
        <v>111</v>
      </c>
      <c r="F133" s="36"/>
      <c r="G133" s="20"/>
      <c r="H133" s="20" t="s">
        <v>87</v>
      </c>
      <c r="I133" s="20" t="s">
        <v>115</v>
      </c>
      <c r="J133" s="21">
        <f t="array" ref="J133">INDEX((Inputs!$N$2:$N$845*Inputs!$H$2:$H$845*Inputs!$F$2:$F$845*1000/Inputs!$L$2:$L$845),MATCH(A133,Inputs!$A$2:$A$845))</f>
        <v>10926654.135338346</v>
      </c>
      <c r="K133" s="21" t="str">
        <f ca="1">IF('Dmg over Time (Attack)'!$A$1=$D133,'Dmg over Time (Attack)'!$O$162,K133)</f>
        <v>#REF!</v>
      </c>
      <c r="L133" s="21">
        <v>17074006.166260663</v>
      </c>
      <c r="M133" s="21">
        <f t="shared" si="1"/>
        <v>17074006.166260663</v>
      </c>
      <c r="N133" s="22">
        <f t="shared" si="3"/>
        <v>5.990679765788081E-2</v>
      </c>
      <c r="O133" s="22">
        <f t="shared" si="2"/>
        <v>5.990679765788081E-2</v>
      </c>
      <c r="P133" s="10"/>
      <c r="Q133" s="10"/>
      <c r="R133" s="10"/>
      <c r="S133" s="10"/>
    </row>
    <row r="134" spans="1:19" ht="12.75" customHeight="1">
      <c r="A134" s="10">
        <v>133</v>
      </c>
      <c r="B134" s="10">
        <f t="shared" si="0"/>
        <v>6</v>
      </c>
      <c r="C134" s="13">
        <f>VLOOKUP(D134,'Species Data'!A$2:E$152,2,FALSE)</f>
        <v>25</v>
      </c>
      <c r="D134" s="10" t="s">
        <v>110</v>
      </c>
      <c r="E134" s="35" t="s">
        <v>111</v>
      </c>
      <c r="F134" s="36"/>
      <c r="G134" s="20"/>
      <c r="H134" s="20" t="s">
        <v>87</v>
      </c>
      <c r="I134" s="20" t="s">
        <v>114</v>
      </c>
      <c r="J134" s="21">
        <f t="array" ref="J134">INDEX((Inputs!$N$2:$N$845*Inputs!$H$2:$H$845*Inputs!$F$2:$F$845*1000/Inputs!$L$2:$L$845),MATCH(A134,Inputs!$A$2:$A$845))</f>
        <v>10926654.135338346</v>
      </c>
      <c r="K134" s="21" t="str">
        <f ca="1">IF('Dmg over Time (Attack)'!$A$1=$D134,'Dmg over Time (Attack)'!$S$162,K134)</f>
        <v>#REF!</v>
      </c>
      <c r="L134" s="21">
        <v>19772728.039686557</v>
      </c>
      <c r="M134" s="21">
        <f t="shared" si="1"/>
        <v>19772728.039686557</v>
      </c>
      <c r="N134" s="22">
        <f t="shared" si="3"/>
        <v>6.9375681740029962E-2</v>
      </c>
      <c r="O134" s="22">
        <f t="shared" si="2"/>
        <v>6.9375681740029962E-2</v>
      </c>
      <c r="P134" s="10"/>
      <c r="Q134" s="10"/>
      <c r="R134" s="10"/>
      <c r="S134" s="10"/>
    </row>
    <row r="135" spans="1:19" ht="12.75" customHeight="1">
      <c r="A135" s="10">
        <v>134</v>
      </c>
      <c r="B135" s="10">
        <f t="shared" si="0"/>
        <v>6</v>
      </c>
      <c r="C135" s="13">
        <f>VLOOKUP(D135,'Species Data'!A$2:E$152,2,FALSE)</f>
        <v>25</v>
      </c>
      <c r="D135" s="10" t="s">
        <v>110</v>
      </c>
      <c r="E135" s="35" t="s">
        <v>111</v>
      </c>
      <c r="F135" s="36"/>
      <c r="G135" s="20"/>
      <c r="H135" s="20" t="s">
        <v>87</v>
      </c>
      <c r="I135" s="20" t="s">
        <v>113</v>
      </c>
      <c r="J135" s="21">
        <f t="array" ref="J135">INDEX((Inputs!$N$2:$N$845*Inputs!$H$2:$H$845*Inputs!$F$2:$F$845*1000/Inputs!$L$2:$L$845),MATCH(A135,Inputs!$A$2:$A$845))</f>
        <v>10926654.135338346</v>
      </c>
      <c r="K135" s="21" t="str">
        <f ca="1">IF('Dmg over Time (Attack)'!$A$1=$D135,'Dmg over Time (Attack)'!$W$162,K135)</f>
        <v>#REF!</v>
      </c>
      <c r="L135" s="21">
        <v>19483040.296558082</v>
      </c>
      <c r="M135" s="21">
        <f t="shared" si="1"/>
        <v>19483040.296558082</v>
      </c>
      <c r="N135" s="22">
        <f t="shared" si="3"/>
        <v>6.8359267382287786E-2</v>
      </c>
      <c r="O135" s="22">
        <f t="shared" si="2"/>
        <v>6.8359267382287786E-2</v>
      </c>
      <c r="P135" s="10"/>
      <c r="Q135" s="10"/>
      <c r="R135" s="10"/>
      <c r="S135" s="10"/>
    </row>
    <row r="136" spans="1:19" ht="12.75" customHeight="1">
      <c r="A136" s="10">
        <v>135</v>
      </c>
      <c r="B136" s="10">
        <f t="shared" si="0"/>
        <v>6</v>
      </c>
      <c r="C136" s="13">
        <f>VLOOKUP(D136,'Species Data'!A$2:E$152,2,FALSE)</f>
        <v>26</v>
      </c>
      <c r="D136" s="10" t="s">
        <v>116</v>
      </c>
      <c r="E136" s="35" t="s">
        <v>111</v>
      </c>
      <c r="F136" s="36"/>
      <c r="G136" s="20">
        <v>1</v>
      </c>
      <c r="H136" s="20" t="s">
        <v>112</v>
      </c>
      <c r="I136" s="20" t="s">
        <v>119</v>
      </c>
      <c r="J136" s="21">
        <f t="array" ref="J136">INDEX((Inputs!$N$2:$N$845*Inputs!$H$2:$H$845*Inputs!$F$2:$F$845*1000/Inputs!$L$2:$L$845),MATCH(A136,Inputs!$A$2:$A$845))</f>
        <v>51096093.75</v>
      </c>
      <c r="K136" s="21" t="str">
        <f ca="1">IF('Dmg over Time (Attack)'!$A$1=$D136,'Dmg over Time (Attack)'!$C$162,K136)</f>
        <v>#REF!</v>
      </c>
      <c r="L136" s="21">
        <v>71659920.437116519</v>
      </c>
      <c r="M136" s="21">
        <f t="shared" si="1"/>
        <v>71659920.437116519</v>
      </c>
      <c r="N136" s="22">
        <f t="shared" si="3"/>
        <v>0.25142994046056144</v>
      </c>
      <c r="O136" s="22">
        <f t="shared" si="2"/>
        <v>0.25142994046056144</v>
      </c>
      <c r="P136" s="10"/>
      <c r="Q136" s="10"/>
      <c r="R136" s="10"/>
      <c r="S136" s="10"/>
    </row>
    <row r="137" spans="1:19" ht="12.75" customHeight="1">
      <c r="A137" s="10">
        <v>136</v>
      </c>
      <c r="B137" s="10">
        <f t="shared" si="0"/>
        <v>6</v>
      </c>
      <c r="C137" s="13">
        <f>VLOOKUP(D137,'Species Data'!A$2:E$152,2,FALSE)</f>
        <v>26</v>
      </c>
      <c r="D137" s="10" t="s">
        <v>116</v>
      </c>
      <c r="E137" s="35" t="s">
        <v>111</v>
      </c>
      <c r="F137" s="36"/>
      <c r="G137" s="20">
        <v>1</v>
      </c>
      <c r="H137" s="20" t="s">
        <v>112</v>
      </c>
      <c r="I137" s="20" t="s">
        <v>118</v>
      </c>
      <c r="J137" s="21">
        <f t="array" ref="J137">INDEX((Inputs!$N$2:$N$845*Inputs!$H$2:$H$845*Inputs!$F$2:$F$845*1000/Inputs!$L$2:$L$845),MATCH(A137,Inputs!$A$2:$A$845))</f>
        <v>51096093.75</v>
      </c>
      <c r="K137" s="21" t="str">
        <f ca="1">IF('Dmg over Time (Attack)'!$A$1=$D137,'Dmg over Time (Attack)'!$G$162,K137)</f>
        <v>#REF!</v>
      </c>
      <c r="L137" s="21">
        <v>77508843.749999955</v>
      </c>
      <c r="M137" s="21">
        <f t="shared" si="1"/>
        <v>77508843.749999955</v>
      </c>
      <c r="N137" s="22">
        <f t="shared" si="3"/>
        <v>0.2719517946762266</v>
      </c>
      <c r="O137" s="22">
        <f t="shared" si="2"/>
        <v>0.2719517946762266</v>
      </c>
      <c r="P137" s="10"/>
      <c r="Q137" s="10"/>
      <c r="R137" s="10"/>
      <c r="S137" s="10"/>
    </row>
    <row r="138" spans="1:19" ht="12.75" customHeight="1">
      <c r="A138" s="10">
        <v>137</v>
      </c>
      <c r="B138" s="10">
        <f t="shared" si="0"/>
        <v>6</v>
      </c>
      <c r="C138" s="13">
        <f>VLOOKUP(D138,'Species Data'!A$2:E$152,2,FALSE)</f>
        <v>26</v>
      </c>
      <c r="D138" s="10" t="s">
        <v>116</v>
      </c>
      <c r="E138" s="35" t="s">
        <v>111</v>
      </c>
      <c r="F138" s="36"/>
      <c r="G138" s="20">
        <v>1</v>
      </c>
      <c r="H138" s="20" t="s">
        <v>112</v>
      </c>
      <c r="I138" s="20" t="s">
        <v>113</v>
      </c>
      <c r="J138" s="21">
        <f t="array" ref="J138">INDEX((Inputs!$N$2:$N$845*Inputs!$H$2:$H$845*Inputs!$F$2:$F$845*1000/Inputs!$L$2:$L$845),MATCH(A138,Inputs!$A$2:$A$845))</f>
        <v>51096093.75</v>
      </c>
      <c r="K138" s="21" t="str">
        <f ca="1">IF('Dmg over Time (Attack)'!$A$1=$D138,'Dmg over Time (Attack)'!$K$162,K138)</f>
        <v>#REF!</v>
      </c>
      <c r="L138" s="21">
        <v>84878635.072314069</v>
      </c>
      <c r="M138" s="21">
        <f t="shared" si="1"/>
        <v>84878635.072314069</v>
      </c>
      <c r="N138" s="22">
        <f t="shared" si="3"/>
        <v>0.29780985008674365</v>
      </c>
      <c r="O138" s="22">
        <f t="shared" si="2"/>
        <v>0.29780985008674365</v>
      </c>
      <c r="P138" s="10"/>
      <c r="Q138" s="10"/>
      <c r="R138" s="10"/>
      <c r="S138" s="10"/>
    </row>
    <row r="139" spans="1:19" ht="12.75" customHeight="1">
      <c r="A139" s="10">
        <v>138</v>
      </c>
      <c r="B139" s="10">
        <f t="shared" si="0"/>
        <v>6</v>
      </c>
      <c r="C139" s="13">
        <f>VLOOKUP(D139,'Species Data'!A$2:E$152,2,FALSE)</f>
        <v>26</v>
      </c>
      <c r="D139" s="10" t="s">
        <v>116</v>
      </c>
      <c r="E139" s="35" t="s">
        <v>111</v>
      </c>
      <c r="F139" s="36"/>
      <c r="G139" s="20">
        <v>1</v>
      </c>
      <c r="H139" s="20" t="s">
        <v>117</v>
      </c>
      <c r="I139" s="20" t="s">
        <v>119</v>
      </c>
      <c r="J139" s="21">
        <f t="array" ref="J139">INDEX((Inputs!$N$2:$N$845*Inputs!$H$2:$H$845*Inputs!$F$2:$F$845*1000/Inputs!$L$2:$L$845),MATCH(A139,Inputs!$A$2:$A$845))</f>
        <v>61315312.5</v>
      </c>
      <c r="K139" s="21" t="str">
        <f ca="1">IF('Dmg over Time (Attack)'!$A$1=$D139,'Dmg over Time (Attack)'!$O$162,K139)</f>
        <v>#REF!</v>
      </c>
      <c r="L139" s="21">
        <v>76345249.825905278</v>
      </c>
      <c r="M139" s="21">
        <f t="shared" si="1"/>
        <v>76345249.825905278</v>
      </c>
      <c r="N139" s="22">
        <f t="shared" si="3"/>
        <v>0.26786914499882253</v>
      </c>
      <c r="O139" s="22">
        <f t="shared" si="2"/>
        <v>0.26786914499882253</v>
      </c>
      <c r="P139" s="10"/>
      <c r="Q139" s="10"/>
      <c r="R139" s="10"/>
      <c r="S139" s="10"/>
    </row>
    <row r="140" spans="1:19" ht="12.75" customHeight="1">
      <c r="A140" s="10">
        <v>139</v>
      </c>
      <c r="B140" s="10">
        <f t="shared" si="0"/>
        <v>6</v>
      </c>
      <c r="C140" s="13">
        <f>VLOOKUP(D140,'Species Data'!A$2:E$152,2,FALSE)</f>
        <v>26</v>
      </c>
      <c r="D140" s="10" t="s">
        <v>116</v>
      </c>
      <c r="E140" s="35" t="s">
        <v>111</v>
      </c>
      <c r="F140" s="36"/>
      <c r="G140" s="20">
        <v>1</v>
      </c>
      <c r="H140" s="20" t="s">
        <v>117</v>
      </c>
      <c r="I140" s="20" t="s">
        <v>118</v>
      </c>
      <c r="J140" s="21">
        <f t="array" ref="J140">INDEX((Inputs!$N$2:$N$845*Inputs!$H$2:$H$845*Inputs!$F$2:$F$845*1000/Inputs!$L$2:$L$845),MATCH(A140,Inputs!$A$2:$A$845))</f>
        <v>61315312.5</v>
      </c>
      <c r="K140" s="21" t="str">
        <f ca="1">IF('Dmg over Time (Attack)'!$A$1=$D140,'Dmg over Time (Attack)'!$S$162,K140)</f>
        <v>#REF!</v>
      </c>
      <c r="L140" s="21">
        <v>81028982.712765962</v>
      </c>
      <c r="M140" s="21">
        <f t="shared" si="1"/>
        <v>81028982.712765962</v>
      </c>
      <c r="N140" s="22">
        <f t="shared" si="3"/>
        <v>0.28430274796255955</v>
      </c>
      <c r="O140" s="22">
        <f t="shared" si="2"/>
        <v>0.28430274796255955</v>
      </c>
      <c r="P140" s="10"/>
      <c r="Q140" s="10"/>
      <c r="R140" s="10"/>
      <c r="S140" s="10"/>
    </row>
    <row r="141" spans="1:19" ht="12.75" customHeight="1">
      <c r="A141" s="10">
        <v>140</v>
      </c>
      <c r="B141" s="10">
        <f t="shared" si="0"/>
        <v>6</v>
      </c>
      <c r="C141" s="13">
        <f>VLOOKUP(D141,'Species Data'!A$2:E$152,2,FALSE)</f>
        <v>26</v>
      </c>
      <c r="D141" s="10" t="s">
        <v>116</v>
      </c>
      <c r="E141" s="35" t="s">
        <v>111</v>
      </c>
      <c r="F141" s="36"/>
      <c r="G141" s="20">
        <v>1</v>
      </c>
      <c r="H141" s="20" t="s">
        <v>117</v>
      </c>
      <c r="I141" s="20" t="s">
        <v>113</v>
      </c>
      <c r="J141" s="21">
        <f t="array" ref="J141">INDEX((Inputs!$N$2:$N$845*Inputs!$H$2:$H$845*Inputs!$F$2:$F$845*1000/Inputs!$L$2:$L$845),MATCH(A141,Inputs!$A$2:$A$845))</f>
        <v>61315312.5</v>
      </c>
      <c r="K141" s="21" t="str">
        <f ca="1">IF('Dmg over Time (Attack)'!$A$1=$D141,'Dmg over Time (Attack)'!$W$162,K141)</f>
        <v>#REF!</v>
      </c>
      <c r="L141" s="21">
        <v>88541141.557835832</v>
      </c>
      <c r="M141" s="21">
        <f t="shared" si="1"/>
        <v>88541141.557835832</v>
      </c>
      <c r="N141" s="22">
        <f t="shared" si="3"/>
        <v>0.31066032189823889</v>
      </c>
      <c r="O141" s="22">
        <f t="shared" si="2"/>
        <v>0.31066032189823889</v>
      </c>
      <c r="P141" s="10"/>
      <c r="Q141" s="10"/>
      <c r="R141" s="10"/>
      <c r="S141" s="10"/>
    </row>
    <row r="142" spans="1:19" ht="12.75" customHeight="1">
      <c r="A142" s="10">
        <v>141</v>
      </c>
      <c r="B142" s="10">
        <f t="shared" si="0"/>
        <v>6</v>
      </c>
      <c r="C142" s="13">
        <f>VLOOKUP(D142,'Species Data'!A$2:E$152,2,FALSE)</f>
        <v>27</v>
      </c>
      <c r="D142" s="10" t="s">
        <v>120</v>
      </c>
      <c r="E142" s="37" t="s">
        <v>121</v>
      </c>
      <c r="F142" s="38"/>
      <c r="G142" s="20"/>
      <c r="H142" s="20" t="s">
        <v>41</v>
      </c>
      <c r="I142" s="20" t="s">
        <v>95</v>
      </c>
      <c r="J142" s="21">
        <f t="array" ref="J142">INDEX((Inputs!$N$2:$N$845*Inputs!$H$2:$H$845*Inputs!$F$2:$F$845*1000/Inputs!$L$2:$L$845),MATCH(A142,Inputs!$A$2:$A$845))</f>
        <v>18692100</v>
      </c>
      <c r="K142" s="21" t="str">
        <f ca="1">IF('Dmg over Time (Attack)'!$A$1=$D142,'Dmg over Time (Attack)'!$C$162,K142)</f>
        <v>#REF!</v>
      </c>
      <c r="L142" s="21">
        <v>22527976.986646239</v>
      </c>
      <c r="M142" s="21">
        <f t="shared" si="1"/>
        <v>22527976.986646239</v>
      </c>
      <c r="N142" s="22">
        <f t="shared" si="3"/>
        <v>7.9042899823198301E-2</v>
      </c>
      <c r="O142" s="22">
        <f t="shared" si="2"/>
        <v>7.9042899823198301E-2</v>
      </c>
      <c r="P142" s="10"/>
      <c r="Q142" s="10"/>
      <c r="R142" s="10"/>
      <c r="S142" s="10"/>
    </row>
    <row r="143" spans="1:19" ht="12.75" customHeight="1">
      <c r="A143" s="10">
        <v>142</v>
      </c>
      <c r="B143" s="10">
        <f t="shared" si="0"/>
        <v>6</v>
      </c>
      <c r="C143" s="13">
        <f>VLOOKUP(D143,'Species Data'!A$2:E$152,2,FALSE)</f>
        <v>27</v>
      </c>
      <c r="D143" s="10" t="s">
        <v>120</v>
      </c>
      <c r="E143" s="37" t="s">
        <v>121</v>
      </c>
      <c r="F143" s="38"/>
      <c r="G143" s="20"/>
      <c r="H143" s="20" t="s">
        <v>41</v>
      </c>
      <c r="I143" s="20" t="s">
        <v>123</v>
      </c>
      <c r="J143" s="21">
        <f t="array" ref="J143">INDEX((Inputs!$N$2:$N$845*Inputs!$H$2:$H$845*Inputs!$F$2:$F$845*1000/Inputs!$L$2:$L$845),MATCH(A143,Inputs!$A$2:$A$845))</f>
        <v>18692100</v>
      </c>
      <c r="K143" s="21" t="str">
        <f ca="1">IF('Dmg over Time (Attack)'!$A$1=$D143,'Dmg over Time (Attack)'!$G$162,K143)</f>
        <v>#REF!</v>
      </c>
      <c r="L143" s="21">
        <v>22293973.168380465</v>
      </c>
      <c r="M143" s="21">
        <f t="shared" si="1"/>
        <v>22293973.168380465</v>
      </c>
      <c r="N143" s="22">
        <f t="shared" si="3"/>
        <v>7.8221861148647487E-2</v>
      </c>
      <c r="O143" s="22">
        <f t="shared" si="2"/>
        <v>7.8221861148647487E-2</v>
      </c>
      <c r="P143" s="10"/>
      <c r="Q143" s="10"/>
      <c r="R143" s="10"/>
      <c r="S143" s="10"/>
    </row>
    <row r="144" spans="1:19" ht="12.75" customHeight="1">
      <c r="A144" s="10">
        <v>143</v>
      </c>
      <c r="B144" s="10">
        <f t="shared" si="0"/>
        <v>6</v>
      </c>
      <c r="C144" s="13">
        <f>VLOOKUP(D144,'Species Data'!A$2:E$152,2,FALSE)</f>
        <v>27</v>
      </c>
      <c r="D144" s="10" t="s">
        <v>120</v>
      </c>
      <c r="E144" s="37" t="s">
        <v>121</v>
      </c>
      <c r="F144" s="38"/>
      <c r="G144" s="20"/>
      <c r="H144" s="20" t="s">
        <v>41</v>
      </c>
      <c r="I144" s="20" t="s">
        <v>124</v>
      </c>
      <c r="J144" s="21">
        <f t="array" ref="J144">INDEX((Inputs!$N$2:$N$845*Inputs!$H$2:$H$845*Inputs!$F$2:$F$845*1000/Inputs!$L$2:$L$845),MATCH(A144,Inputs!$A$2:$A$845))</f>
        <v>18692100</v>
      </c>
      <c r="K144" s="21" t="str">
        <f ca="1">IF('Dmg over Time (Attack)'!$A$1=$D144,'Dmg over Time (Attack)'!$K$162,K144)</f>
        <v>#REF!</v>
      </c>
      <c r="L144" s="21">
        <v>16574434.400826447</v>
      </c>
      <c r="M144" s="21">
        <f t="shared" si="1"/>
        <v>18692100</v>
      </c>
      <c r="N144" s="22">
        <f t="shared" si="3"/>
        <v>6.5584130730469037E-2</v>
      </c>
      <c r="O144" s="22">
        <f t="shared" si="2"/>
        <v>6.5584130730469037E-2</v>
      </c>
      <c r="P144" s="10"/>
      <c r="Q144" s="10"/>
      <c r="R144" s="10"/>
      <c r="S144" s="10"/>
    </row>
    <row r="145" spans="1:19" ht="12.75" customHeight="1">
      <c r="A145" s="10">
        <v>144</v>
      </c>
      <c r="B145" s="10">
        <f t="shared" si="0"/>
        <v>6</v>
      </c>
      <c r="C145" s="13">
        <f>VLOOKUP(D145,'Species Data'!A$2:E$152,2,FALSE)</f>
        <v>27</v>
      </c>
      <c r="D145" s="10" t="s">
        <v>120</v>
      </c>
      <c r="E145" s="37" t="s">
        <v>121</v>
      </c>
      <c r="F145" s="38"/>
      <c r="G145" s="20"/>
      <c r="H145" s="20" t="s">
        <v>122</v>
      </c>
      <c r="I145" s="20" t="s">
        <v>95</v>
      </c>
      <c r="J145" s="21">
        <f t="array" ref="J145">INDEX((Inputs!$N$2:$N$845*Inputs!$H$2:$H$845*Inputs!$F$2:$F$845*1000/Inputs!$L$2:$L$845),MATCH(A145,Inputs!$A$2:$A$845))</f>
        <v>21241022.727272727</v>
      </c>
      <c r="K145" s="21" t="str">
        <f ca="1">IF('Dmg over Time (Attack)'!$A$1=$D145,'Dmg over Time (Attack)'!$O$162,K145)</f>
        <v>#REF!</v>
      </c>
      <c r="L145" s="21">
        <v>23207700.398936182</v>
      </c>
      <c r="M145" s="21">
        <f t="shared" si="1"/>
        <v>23207700.398936182</v>
      </c>
      <c r="N145" s="22">
        <f t="shared" si="3"/>
        <v>8.1427814794345688E-2</v>
      </c>
      <c r="O145" s="22">
        <f t="shared" si="2"/>
        <v>8.1427814794345688E-2</v>
      </c>
      <c r="P145" s="10"/>
      <c r="Q145" s="10"/>
      <c r="R145" s="10"/>
      <c r="S145" s="10"/>
    </row>
    <row r="146" spans="1:19" ht="12.75" customHeight="1">
      <c r="A146" s="10">
        <v>145</v>
      </c>
      <c r="B146" s="10">
        <f t="shared" si="0"/>
        <v>6</v>
      </c>
      <c r="C146" s="13">
        <f>VLOOKUP(D146,'Species Data'!A$2:E$152,2,FALSE)</f>
        <v>27</v>
      </c>
      <c r="D146" s="10" t="s">
        <v>120</v>
      </c>
      <c r="E146" s="37" t="s">
        <v>121</v>
      </c>
      <c r="F146" s="38"/>
      <c r="G146" s="20"/>
      <c r="H146" s="20" t="s">
        <v>122</v>
      </c>
      <c r="I146" s="20" t="s">
        <v>123</v>
      </c>
      <c r="J146" s="21">
        <f t="array" ref="J146">INDEX((Inputs!$N$2:$N$845*Inputs!$H$2:$H$845*Inputs!$F$2:$F$845*1000/Inputs!$L$2:$L$845),MATCH(A146,Inputs!$A$2:$A$845))</f>
        <v>21241022.727272727</v>
      </c>
      <c r="K146" s="21" t="str">
        <f ca="1">IF('Dmg over Time (Attack)'!$A$1=$D146,'Dmg over Time (Attack)'!$S$162,K146)</f>
        <v>#REF!</v>
      </c>
      <c r="L146" s="21">
        <v>23288297.626387171</v>
      </c>
      <c r="M146" s="21">
        <f t="shared" si="1"/>
        <v>23288297.626387171</v>
      </c>
      <c r="N146" s="22">
        <f t="shared" si="3"/>
        <v>8.1710602662036266E-2</v>
      </c>
      <c r="O146" s="22">
        <f t="shared" si="2"/>
        <v>8.1710602662036266E-2</v>
      </c>
      <c r="P146" s="10"/>
      <c r="Q146" s="10"/>
      <c r="R146" s="10"/>
      <c r="S146" s="10"/>
    </row>
    <row r="147" spans="1:19" ht="12.75" customHeight="1">
      <c r="A147" s="10">
        <v>146</v>
      </c>
      <c r="B147" s="10">
        <f t="shared" si="0"/>
        <v>6</v>
      </c>
      <c r="C147" s="13">
        <f>VLOOKUP(D147,'Species Data'!A$2:E$152,2,FALSE)</f>
        <v>27</v>
      </c>
      <c r="D147" s="10" t="s">
        <v>120</v>
      </c>
      <c r="E147" s="37" t="s">
        <v>121</v>
      </c>
      <c r="F147" s="38"/>
      <c r="G147" s="20"/>
      <c r="H147" s="20" t="s">
        <v>122</v>
      </c>
      <c r="I147" s="20" t="s">
        <v>124</v>
      </c>
      <c r="J147" s="21">
        <f t="array" ref="J147">INDEX((Inputs!$N$2:$N$845*Inputs!$H$2:$H$845*Inputs!$F$2:$F$845*1000/Inputs!$L$2:$L$845),MATCH(A147,Inputs!$A$2:$A$845))</f>
        <v>21241022.727272727</v>
      </c>
      <c r="K147" s="21" t="str">
        <f ca="1">IF('Dmg over Time (Attack)'!$A$1=$D147,'Dmg over Time (Attack)'!$W$162,K147)</f>
        <v>#REF!</v>
      </c>
      <c r="L147" s="21">
        <v>17578289.780292943</v>
      </c>
      <c r="M147" s="21">
        <f t="shared" si="1"/>
        <v>21241022.727272727</v>
      </c>
      <c r="N147" s="22">
        <f t="shared" si="3"/>
        <v>7.4527421284623904E-2</v>
      </c>
      <c r="O147" s="22">
        <f t="shared" si="2"/>
        <v>7.4527421284623904E-2</v>
      </c>
      <c r="P147" s="10"/>
      <c r="Q147" s="10"/>
      <c r="R147" s="10"/>
      <c r="S147" s="10"/>
    </row>
    <row r="148" spans="1:19" ht="12.75" customHeight="1">
      <c r="A148" s="10">
        <v>147</v>
      </c>
      <c r="B148" s="10">
        <f t="shared" si="0"/>
        <v>6</v>
      </c>
      <c r="C148" s="13">
        <f>VLOOKUP(D148,'Species Data'!A$2:E$152,2,FALSE)</f>
        <v>28</v>
      </c>
      <c r="D148" s="10" t="s">
        <v>125</v>
      </c>
      <c r="E148" s="37" t="s">
        <v>121</v>
      </c>
      <c r="F148" s="38"/>
      <c r="G148" s="20">
        <v>1</v>
      </c>
      <c r="H148" s="20" t="s">
        <v>127</v>
      </c>
      <c r="I148" s="20" t="s">
        <v>126</v>
      </c>
      <c r="J148" s="21">
        <f t="array" ref="J148">INDEX((Inputs!$N$2:$N$845*Inputs!$H$2:$H$845*Inputs!$F$2:$F$845*1000/Inputs!$L$2:$L$845),MATCH(A148,Inputs!$A$2:$A$845))</f>
        <v>64648571.428571425</v>
      </c>
      <c r="K148" s="21" t="str">
        <f ca="1">IF('Dmg over Time (Attack)'!$A$1=$D148,'Dmg over Time (Attack)'!$C$162,K148)</f>
        <v>#REF!</v>
      </c>
      <c r="L148" s="21">
        <v>92543808.379120871</v>
      </c>
      <c r="M148" s="21">
        <f t="shared" si="1"/>
        <v>92543808.379120871</v>
      </c>
      <c r="N148" s="22">
        <f t="shared" si="3"/>
        <v>0.32470429898362085</v>
      </c>
      <c r="O148" s="22">
        <f t="shared" si="2"/>
        <v>0.32470429898362085</v>
      </c>
      <c r="P148" s="10"/>
      <c r="Q148" s="10"/>
      <c r="R148" s="10"/>
      <c r="S148" s="10"/>
    </row>
    <row r="149" spans="1:19" ht="12.75" customHeight="1">
      <c r="A149" s="10">
        <v>148</v>
      </c>
      <c r="B149" s="10">
        <f t="shared" si="0"/>
        <v>6</v>
      </c>
      <c r="C149" s="13">
        <f>VLOOKUP(D149,'Species Data'!A$2:E$152,2,FALSE)</f>
        <v>28</v>
      </c>
      <c r="D149" s="10" t="s">
        <v>125</v>
      </c>
      <c r="E149" s="37" t="s">
        <v>121</v>
      </c>
      <c r="F149" s="38"/>
      <c r="G149" s="20">
        <v>1</v>
      </c>
      <c r="H149" s="20" t="s">
        <v>127</v>
      </c>
      <c r="I149" s="20" t="s">
        <v>124</v>
      </c>
      <c r="J149" s="21">
        <f t="array" ref="J149">INDEX((Inputs!$N$2:$N$845*Inputs!$H$2:$H$845*Inputs!$F$2:$F$845*1000/Inputs!$L$2:$L$845),MATCH(A149,Inputs!$A$2:$A$845))</f>
        <v>64648571.428571425</v>
      </c>
      <c r="K149" s="21" t="str">
        <f ca="1">IF('Dmg over Time (Attack)'!$A$1=$D149,'Dmg over Time (Attack)'!$G$162,K149)</f>
        <v>#REF!</v>
      </c>
      <c r="L149" s="21">
        <v>56156295.037926681</v>
      </c>
      <c r="M149" s="21">
        <f t="shared" si="1"/>
        <v>64648571.428571425</v>
      </c>
      <c r="N149" s="22">
        <f t="shared" si="3"/>
        <v>0.22682953547806262</v>
      </c>
      <c r="O149" s="22">
        <f t="shared" si="2"/>
        <v>0.22682953547806262</v>
      </c>
      <c r="P149" s="10"/>
      <c r="Q149" s="10"/>
      <c r="R149" s="10"/>
      <c r="S149" s="10"/>
    </row>
    <row r="150" spans="1:19" ht="12.75" customHeight="1">
      <c r="A150" s="10">
        <v>149</v>
      </c>
      <c r="B150" s="10">
        <f t="shared" si="0"/>
        <v>6</v>
      </c>
      <c r="C150" s="13">
        <f>VLOOKUP(D150,'Species Data'!A$2:E$152,2,FALSE)</f>
        <v>28</v>
      </c>
      <c r="D150" s="10" t="s">
        <v>125</v>
      </c>
      <c r="E150" s="37" t="s">
        <v>121</v>
      </c>
      <c r="F150" s="38"/>
      <c r="G150" s="20">
        <v>1</v>
      </c>
      <c r="H150" s="20" t="s">
        <v>127</v>
      </c>
      <c r="I150" s="20" t="s">
        <v>128</v>
      </c>
      <c r="J150" s="21">
        <f t="array" ref="J150">INDEX((Inputs!$N$2:$N$845*Inputs!$H$2:$H$845*Inputs!$F$2:$F$845*1000/Inputs!$L$2:$L$845),MATCH(A150,Inputs!$A$2:$A$845))</f>
        <v>64648571.428571425</v>
      </c>
      <c r="K150" s="21" t="str">
        <f ca="1">IF('Dmg over Time (Attack)'!$A$1=$D150,'Dmg over Time (Attack)'!$K$162,K150)</f>
        <v>#REF!</v>
      </c>
      <c r="L150" s="21">
        <v>66152598.273546144</v>
      </c>
      <c r="M150" s="21">
        <f t="shared" si="1"/>
        <v>66152598.273546144</v>
      </c>
      <c r="N150" s="22">
        <f t="shared" si="3"/>
        <v>0.23210664683649515</v>
      </c>
      <c r="O150" s="22">
        <f t="shared" si="2"/>
        <v>0.23210664683649515</v>
      </c>
      <c r="P150" s="10"/>
      <c r="Q150" s="10"/>
      <c r="R150" s="10"/>
      <c r="S150" s="10"/>
    </row>
    <row r="151" spans="1:19" ht="12.75" customHeight="1">
      <c r="A151" s="10">
        <v>150</v>
      </c>
      <c r="B151" s="10">
        <f t="shared" si="0"/>
        <v>6</v>
      </c>
      <c r="C151" s="13">
        <f>VLOOKUP(D151,'Species Data'!A$2:E$152,2,FALSE)</f>
        <v>28</v>
      </c>
      <c r="D151" s="10" t="s">
        <v>125</v>
      </c>
      <c r="E151" s="37" t="s">
        <v>121</v>
      </c>
      <c r="F151" s="38"/>
      <c r="G151" s="20">
        <v>1</v>
      </c>
      <c r="H151" s="20" t="s">
        <v>122</v>
      </c>
      <c r="I151" s="20" t="s">
        <v>126</v>
      </c>
      <c r="J151" s="21">
        <f t="array" ref="J151">INDEX((Inputs!$N$2:$N$845*Inputs!$H$2:$H$845*Inputs!$F$2:$F$845*1000/Inputs!$L$2:$L$845),MATCH(A151,Inputs!$A$2:$A$845))</f>
        <v>69423750</v>
      </c>
      <c r="K151" s="21" t="str">
        <f ca="1">IF('Dmg over Time (Attack)'!$A$1=$D151,'Dmg over Time (Attack)'!$O$162,K151)</f>
        <v>#REF!</v>
      </c>
      <c r="L151" s="21">
        <v>98396780.873493984</v>
      </c>
      <c r="M151" s="21">
        <f t="shared" si="1"/>
        <v>98396780.873493984</v>
      </c>
      <c r="N151" s="22">
        <f t="shared" si="3"/>
        <v>0.34524036038029676</v>
      </c>
      <c r="O151" s="22">
        <f t="shared" si="2"/>
        <v>0.34524036038029676</v>
      </c>
      <c r="P151" s="10"/>
      <c r="Q151" s="10"/>
      <c r="R151" s="10"/>
      <c r="S151" s="10"/>
    </row>
    <row r="152" spans="1:19" ht="12.75" customHeight="1">
      <c r="A152" s="10">
        <v>151</v>
      </c>
      <c r="B152" s="10">
        <f t="shared" si="0"/>
        <v>6</v>
      </c>
      <c r="C152" s="13">
        <f>VLOOKUP(D152,'Species Data'!A$2:E$152,2,FALSE)</f>
        <v>28</v>
      </c>
      <c r="D152" s="10" t="s">
        <v>125</v>
      </c>
      <c r="E152" s="37" t="s">
        <v>121</v>
      </c>
      <c r="F152" s="38"/>
      <c r="G152" s="20">
        <v>1</v>
      </c>
      <c r="H152" s="20" t="s">
        <v>122</v>
      </c>
      <c r="I152" s="20" t="s">
        <v>124</v>
      </c>
      <c r="J152" s="21">
        <f t="array" ref="J152">INDEX((Inputs!$N$2:$N$845*Inputs!$H$2:$H$845*Inputs!$F$2:$F$845*1000/Inputs!$L$2:$L$845),MATCH(A152,Inputs!$A$2:$A$845))</f>
        <v>69423750</v>
      </c>
      <c r="K152" s="21" t="str">
        <f ca="1">IF('Dmg over Time (Attack)'!$A$1=$D152,'Dmg over Time (Attack)'!$S$162,K152)</f>
        <v>#REF!</v>
      </c>
      <c r="L152" s="21">
        <v>57452544.107856199</v>
      </c>
      <c r="M152" s="21">
        <f t="shared" si="1"/>
        <v>69423750</v>
      </c>
      <c r="N152" s="22">
        <f t="shared" si="3"/>
        <v>0.2435839898031468</v>
      </c>
      <c r="O152" s="22">
        <f t="shared" si="2"/>
        <v>0.2435839898031468</v>
      </c>
      <c r="P152" s="10"/>
      <c r="Q152" s="10"/>
      <c r="R152" s="10"/>
      <c r="S152" s="10"/>
    </row>
    <row r="153" spans="1:19" ht="12.75" customHeight="1">
      <c r="A153" s="10">
        <v>152</v>
      </c>
      <c r="B153" s="10">
        <f t="shared" si="0"/>
        <v>6</v>
      </c>
      <c r="C153" s="13">
        <f>VLOOKUP(D153,'Species Data'!A$2:E$152,2,FALSE)</f>
        <v>28</v>
      </c>
      <c r="D153" s="10" t="s">
        <v>125</v>
      </c>
      <c r="E153" s="37" t="s">
        <v>121</v>
      </c>
      <c r="F153" s="38"/>
      <c r="G153" s="20">
        <v>1</v>
      </c>
      <c r="H153" s="20" t="s">
        <v>122</v>
      </c>
      <c r="I153" s="20" t="s">
        <v>128</v>
      </c>
      <c r="J153" s="21">
        <f t="array" ref="J153">INDEX((Inputs!$N$2:$N$845*Inputs!$H$2:$H$845*Inputs!$F$2:$F$845*1000/Inputs!$L$2:$L$845),MATCH(A153,Inputs!$A$2:$A$845))</f>
        <v>69423750</v>
      </c>
      <c r="K153" s="21" t="str">
        <f ca="1">IF('Dmg over Time (Attack)'!$A$1=$D153,'Dmg over Time (Attack)'!$W$162,K153)</f>
        <v>#REF!</v>
      </c>
      <c r="L153" s="21">
        <v>67981273.614347547</v>
      </c>
      <c r="M153" s="21">
        <f t="shared" si="1"/>
        <v>69423750</v>
      </c>
      <c r="N153" s="22">
        <f t="shared" si="3"/>
        <v>0.2435839898031468</v>
      </c>
      <c r="O153" s="22">
        <f t="shared" si="2"/>
        <v>0.2435839898031468</v>
      </c>
      <c r="P153" s="10"/>
      <c r="Q153" s="10"/>
      <c r="R153" s="10"/>
      <c r="S153" s="10"/>
    </row>
    <row r="154" spans="1:19" ht="12.75" customHeight="1">
      <c r="A154" s="10">
        <v>153</v>
      </c>
      <c r="B154" s="10">
        <f t="shared" si="0"/>
        <v>6</v>
      </c>
      <c r="C154" s="13">
        <f>VLOOKUP(D154,'Species Data'!A$2:E$152,2,FALSE)</f>
        <v>29</v>
      </c>
      <c r="D154" s="10" t="s">
        <v>129</v>
      </c>
      <c r="E154" s="16" t="s">
        <v>28</v>
      </c>
      <c r="F154" s="34"/>
      <c r="G154" s="20"/>
      <c r="H154" s="20" t="s">
        <v>62</v>
      </c>
      <c r="I154" s="20" t="s">
        <v>130</v>
      </c>
      <c r="J154" s="21">
        <f t="array" ref="J154">INDEX((Inputs!$N$2:$N$845*Inputs!$H$2:$H$845*Inputs!$F$2:$F$845*1000/Inputs!$L$2:$L$845),MATCH(A154,Inputs!$A$2:$A$845))</f>
        <v>20527500</v>
      </c>
      <c r="K154" s="21" t="str">
        <f ca="1">IF('Dmg over Time (Attack)'!$A$1=$D154,'Dmg over Time (Attack)'!$C$162,K154)</f>
        <v>#REF!</v>
      </c>
      <c r="L154" s="21">
        <v>21971238.776819032</v>
      </c>
      <c r="M154" s="21">
        <f t="shared" si="1"/>
        <v>21971238.776819032</v>
      </c>
      <c r="N154" s="22">
        <f t="shared" si="3"/>
        <v>7.7089497501578216E-2</v>
      </c>
      <c r="O154" s="22">
        <f t="shared" si="2"/>
        <v>7.7089497501578216E-2</v>
      </c>
      <c r="P154" s="10"/>
      <c r="Q154" s="10"/>
      <c r="R154" s="10"/>
      <c r="S154" s="10"/>
    </row>
    <row r="155" spans="1:19" ht="12.75" customHeight="1">
      <c r="A155" s="10">
        <v>154</v>
      </c>
      <c r="B155" s="10">
        <f t="shared" si="0"/>
        <v>6</v>
      </c>
      <c r="C155" s="13">
        <f>VLOOKUP(D155,'Species Data'!A$2:E$152,2,FALSE)</f>
        <v>29</v>
      </c>
      <c r="D155" s="10" t="s">
        <v>129</v>
      </c>
      <c r="E155" s="16" t="s">
        <v>28</v>
      </c>
      <c r="F155" s="34"/>
      <c r="G155" s="20"/>
      <c r="H155" s="20" t="s">
        <v>62</v>
      </c>
      <c r="I155" s="20" t="s">
        <v>93</v>
      </c>
      <c r="J155" s="21">
        <f t="array" ref="J155">INDEX((Inputs!$N$2:$N$845*Inputs!$H$2:$H$845*Inputs!$F$2:$F$845*1000/Inputs!$L$2:$L$845),MATCH(A155,Inputs!$A$2:$A$845))</f>
        <v>20527500</v>
      </c>
      <c r="K155" s="21" t="str">
        <f ca="1">IF('Dmg over Time (Attack)'!$A$1=$D155,'Dmg over Time (Attack)'!$G$162,K155)</f>
        <v>#REF!</v>
      </c>
      <c r="L155" s="21">
        <v>27954812.778396435</v>
      </c>
      <c r="M155" s="21">
        <f t="shared" si="1"/>
        <v>27954812.778396435</v>
      </c>
      <c r="N155" s="22">
        <f t="shared" si="3"/>
        <v>9.8083794533740901E-2</v>
      </c>
      <c r="O155" s="22">
        <f t="shared" si="2"/>
        <v>9.8083794533740901E-2</v>
      </c>
      <c r="P155" s="10"/>
      <c r="Q155" s="10"/>
      <c r="R155" s="10"/>
      <c r="S155" s="10"/>
    </row>
    <row r="156" spans="1:19" ht="12.75" customHeight="1">
      <c r="A156" s="10">
        <v>155</v>
      </c>
      <c r="B156" s="10">
        <f t="shared" si="0"/>
        <v>6</v>
      </c>
      <c r="C156" s="13">
        <f>VLOOKUP(D156,'Species Data'!A$2:E$152,2,FALSE)</f>
        <v>29</v>
      </c>
      <c r="D156" s="10" t="s">
        <v>129</v>
      </c>
      <c r="E156" s="16" t="s">
        <v>28</v>
      </c>
      <c r="F156" s="34"/>
      <c r="G156" s="20"/>
      <c r="H156" s="20" t="s">
        <v>62</v>
      </c>
      <c r="I156" s="20" t="s">
        <v>30</v>
      </c>
      <c r="J156" s="21">
        <f t="array" ref="J156">INDEX((Inputs!$N$2:$N$845*Inputs!$H$2:$H$845*Inputs!$F$2:$F$845*1000/Inputs!$L$2:$L$845),MATCH(A156,Inputs!$A$2:$A$845))</f>
        <v>20527500</v>
      </c>
      <c r="K156" s="21" t="str">
        <f ca="1">IF('Dmg over Time (Attack)'!$A$1=$D156,'Dmg over Time (Attack)'!$K$162,K156)</f>
        <v>#REF!</v>
      </c>
      <c r="L156" s="21">
        <v>31412193.015769672</v>
      </c>
      <c r="M156" s="21">
        <f t="shared" si="1"/>
        <v>31412193.015769672</v>
      </c>
      <c r="N156" s="22">
        <f t="shared" si="3"/>
        <v>0.11021454910239967</v>
      </c>
      <c r="O156" s="22">
        <f t="shared" si="2"/>
        <v>0.11021454910239967</v>
      </c>
      <c r="P156" s="10"/>
      <c r="Q156" s="10"/>
      <c r="R156" s="10"/>
      <c r="S156" s="10"/>
    </row>
    <row r="157" spans="1:19" ht="12.75" customHeight="1">
      <c r="A157" s="10">
        <v>156</v>
      </c>
      <c r="B157" s="10">
        <f t="shared" si="0"/>
        <v>6</v>
      </c>
      <c r="C157" s="13">
        <f>VLOOKUP(D157,'Species Data'!A$2:E$152,2,FALSE)</f>
        <v>29</v>
      </c>
      <c r="D157" s="10" t="s">
        <v>129</v>
      </c>
      <c r="E157" s="16" t="s">
        <v>28</v>
      </c>
      <c r="F157" s="34"/>
      <c r="G157" s="20"/>
      <c r="H157" s="20" t="s">
        <v>77</v>
      </c>
      <c r="I157" s="20" t="s">
        <v>130</v>
      </c>
      <c r="J157" s="21">
        <f t="array" ref="J157">INDEX((Inputs!$N$2:$N$845*Inputs!$H$2:$H$845*Inputs!$F$2:$F$845*1000/Inputs!$L$2:$L$845),MATCH(A157,Inputs!$A$2:$A$845))</f>
        <v>22312500</v>
      </c>
      <c r="K157" s="21" t="str">
        <f ca="1">IF('Dmg over Time (Attack)'!$A$1=$D157,'Dmg over Time (Attack)'!$O$162,K157)</f>
        <v>#REF!</v>
      </c>
      <c r="L157" s="21">
        <v>22636527.890879478</v>
      </c>
      <c r="M157" s="21">
        <f t="shared" si="1"/>
        <v>22636527.890879478</v>
      </c>
      <c r="N157" s="22">
        <f t="shared" si="3"/>
        <v>7.9423767499604031E-2</v>
      </c>
      <c r="O157" s="22">
        <f t="shared" si="2"/>
        <v>7.9423767499604031E-2</v>
      </c>
      <c r="P157" s="10"/>
      <c r="Q157" s="10"/>
      <c r="R157" s="10"/>
      <c r="S157" s="10"/>
    </row>
    <row r="158" spans="1:19" ht="12.75" customHeight="1">
      <c r="A158" s="10">
        <v>157</v>
      </c>
      <c r="B158" s="10">
        <f t="shared" si="0"/>
        <v>6</v>
      </c>
      <c r="C158" s="13">
        <f>VLOOKUP(D158,'Species Data'!A$2:E$152,2,FALSE)</f>
        <v>29</v>
      </c>
      <c r="D158" s="10" t="s">
        <v>129</v>
      </c>
      <c r="E158" s="16" t="s">
        <v>28</v>
      </c>
      <c r="F158" s="34"/>
      <c r="G158" s="20"/>
      <c r="H158" s="20" t="s">
        <v>77</v>
      </c>
      <c r="I158" s="20" t="s">
        <v>93</v>
      </c>
      <c r="J158" s="21">
        <f t="array" ref="J158">INDEX((Inputs!$N$2:$N$845*Inputs!$H$2:$H$845*Inputs!$F$2:$F$845*1000/Inputs!$L$2:$L$845),MATCH(A158,Inputs!$A$2:$A$845))</f>
        <v>22312500</v>
      </c>
      <c r="K158" s="21" t="str">
        <f ca="1">IF('Dmg over Time (Attack)'!$A$1=$D158,'Dmg over Time (Attack)'!$S$162,K158)</f>
        <v>#REF!</v>
      </c>
      <c r="L158" s="21">
        <v>29167338.709677432</v>
      </c>
      <c r="M158" s="21">
        <f t="shared" si="1"/>
        <v>29167338.709677432</v>
      </c>
      <c r="N158" s="22">
        <f t="shared" si="3"/>
        <v>0.10233812974440298</v>
      </c>
      <c r="O158" s="22">
        <f t="shared" si="2"/>
        <v>0.10233812974440298</v>
      </c>
      <c r="P158" s="10"/>
      <c r="Q158" s="10"/>
      <c r="R158" s="10"/>
      <c r="S158" s="10"/>
    </row>
    <row r="159" spans="1:19" ht="12.75" customHeight="1">
      <c r="A159" s="10">
        <v>158</v>
      </c>
      <c r="B159" s="10">
        <f t="shared" si="0"/>
        <v>6</v>
      </c>
      <c r="C159" s="13">
        <f>VLOOKUP(D159,'Species Data'!A$2:E$152,2,FALSE)</f>
        <v>29</v>
      </c>
      <c r="D159" s="10" t="s">
        <v>129</v>
      </c>
      <c r="E159" s="16" t="s">
        <v>28</v>
      </c>
      <c r="F159" s="34"/>
      <c r="G159" s="20"/>
      <c r="H159" s="20" t="s">
        <v>77</v>
      </c>
      <c r="I159" s="20" t="s">
        <v>30</v>
      </c>
      <c r="J159" s="21">
        <f t="array" ref="J159">INDEX((Inputs!$N$2:$N$845*Inputs!$H$2:$H$845*Inputs!$F$2:$F$845*1000/Inputs!$L$2:$L$845),MATCH(A159,Inputs!$A$2:$A$845))</f>
        <v>22312500</v>
      </c>
      <c r="K159" s="21" t="str">
        <f ca="1">IF('Dmg over Time (Attack)'!$A$1=$D159,'Dmg over Time (Attack)'!$W$162,K159)</f>
        <v>#REF!</v>
      </c>
      <c r="L159" s="21">
        <v>32408662.336024228</v>
      </c>
      <c r="M159" s="21">
        <f t="shared" si="1"/>
        <v>32408662.336024228</v>
      </c>
      <c r="N159" s="22">
        <f t="shared" si="3"/>
        <v>0.1137108161975081</v>
      </c>
      <c r="O159" s="22">
        <f t="shared" si="2"/>
        <v>0.1137108161975081</v>
      </c>
      <c r="P159" s="10"/>
      <c r="Q159" s="10"/>
      <c r="R159" s="10"/>
      <c r="S159" s="10"/>
    </row>
    <row r="160" spans="1:19" ht="12.75" customHeight="1">
      <c r="A160" s="10">
        <v>159</v>
      </c>
      <c r="B160" s="10">
        <f t="shared" si="0"/>
        <v>6</v>
      </c>
      <c r="C160" s="13">
        <f>VLOOKUP(D160,'Species Data'!A$2:E$152,2,FALSE)</f>
        <v>30</v>
      </c>
      <c r="D160" s="10" t="s">
        <v>131</v>
      </c>
      <c r="E160" s="16" t="s">
        <v>28</v>
      </c>
      <c r="F160" s="34"/>
      <c r="G160" s="20"/>
      <c r="H160" s="20" t="s">
        <v>62</v>
      </c>
      <c r="I160" s="20" t="s">
        <v>130</v>
      </c>
      <c r="J160" s="21">
        <f t="array" ref="J160">INDEX((Inputs!$N$2:$N$845*Inputs!$H$2:$H$845*Inputs!$F$2:$F$845*1000/Inputs!$L$2:$L$845),MATCH(A160,Inputs!$A$2:$A$845))</f>
        <v>41286420</v>
      </c>
      <c r="K160" s="21" t="str">
        <f ca="1">IF('Dmg over Time (Attack)'!$A$1=$D160,'Dmg over Time (Attack)'!$C$162,K160)</f>
        <v>#REF!</v>
      </c>
      <c r="L160" s="21">
        <v>44190173.769822761</v>
      </c>
      <c r="M160" s="21">
        <f t="shared" si="1"/>
        <v>44190173.769822761</v>
      </c>
      <c r="N160" s="22">
        <f t="shared" si="3"/>
        <v>0.15504807557857062</v>
      </c>
      <c r="O160" s="22">
        <f t="shared" si="2"/>
        <v>0.15504807557857062</v>
      </c>
      <c r="P160" s="10"/>
      <c r="Q160" s="10"/>
      <c r="R160" s="10"/>
      <c r="S160" s="10"/>
    </row>
    <row r="161" spans="1:19" ht="12.75" customHeight="1">
      <c r="A161" s="10">
        <v>160</v>
      </c>
      <c r="B161" s="10">
        <f t="shared" si="0"/>
        <v>6</v>
      </c>
      <c r="C161" s="13">
        <f>VLOOKUP(D161,'Species Data'!A$2:E$152,2,FALSE)</f>
        <v>30</v>
      </c>
      <c r="D161" s="10" t="s">
        <v>131</v>
      </c>
      <c r="E161" s="16" t="s">
        <v>28</v>
      </c>
      <c r="F161" s="34"/>
      <c r="G161" s="20"/>
      <c r="H161" s="20" t="s">
        <v>62</v>
      </c>
      <c r="I161" s="20" t="s">
        <v>95</v>
      </c>
      <c r="J161" s="21">
        <f t="array" ref="J161">INDEX((Inputs!$N$2:$N$845*Inputs!$H$2:$H$845*Inputs!$F$2:$F$845*1000/Inputs!$L$2:$L$845),MATCH(A161,Inputs!$A$2:$A$845))</f>
        <v>41286420</v>
      </c>
      <c r="K161" s="21" t="str">
        <f ca="1">IF('Dmg over Time (Attack)'!$A$1=$D161,'Dmg over Time (Attack)'!$G$162,K161)</f>
        <v>#REF!</v>
      </c>
      <c r="L161" s="21">
        <v>42193251.028896675</v>
      </c>
      <c r="M161" s="21">
        <f t="shared" si="1"/>
        <v>42193251.028896675</v>
      </c>
      <c r="N161" s="22">
        <f t="shared" si="3"/>
        <v>0.14804156255437628</v>
      </c>
      <c r="O161" s="22">
        <f t="shared" si="2"/>
        <v>0.14804156255437628</v>
      </c>
      <c r="P161" s="10"/>
      <c r="Q161" s="10"/>
      <c r="R161" s="10"/>
      <c r="S161" s="10"/>
    </row>
    <row r="162" spans="1:19" ht="12.75" customHeight="1">
      <c r="A162" s="10">
        <v>161</v>
      </c>
      <c r="B162" s="10">
        <f t="shared" si="0"/>
        <v>6</v>
      </c>
      <c r="C162" s="13">
        <f>VLOOKUP(D162,'Species Data'!A$2:E$152,2,FALSE)</f>
        <v>30</v>
      </c>
      <c r="D162" s="10" t="s">
        <v>131</v>
      </c>
      <c r="E162" s="16" t="s">
        <v>28</v>
      </c>
      <c r="F162" s="34"/>
      <c r="G162" s="20"/>
      <c r="H162" s="20" t="s">
        <v>62</v>
      </c>
      <c r="I162" s="20" t="s">
        <v>30</v>
      </c>
      <c r="J162" s="21">
        <f t="array" ref="J162">INDEX((Inputs!$N$2:$N$845*Inputs!$H$2:$H$845*Inputs!$F$2:$F$845*1000/Inputs!$L$2:$L$845),MATCH(A162,Inputs!$A$2:$A$845))</f>
        <v>41286420</v>
      </c>
      <c r="K162" s="21" t="str">
        <f ca="1">IF('Dmg over Time (Attack)'!$A$1=$D162,'Dmg over Time (Attack)'!$K$162,K162)</f>
        <v>#REF!</v>
      </c>
      <c r="L162" s="21">
        <v>63178516.330295131</v>
      </c>
      <c r="M162" s="21">
        <f t="shared" si="1"/>
        <v>63178516.330295131</v>
      </c>
      <c r="N162" s="22">
        <f t="shared" si="3"/>
        <v>0.22167161925964174</v>
      </c>
      <c r="O162" s="22">
        <f t="shared" si="2"/>
        <v>0.22167161925964174</v>
      </c>
      <c r="P162" s="10"/>
      <c r="Q162" s="10"/>
      <c r="R162" s="10"/>
      <c r="S162" s="10"/>
    </row>
    <row r="163" spans="1:19" ht="12.75" customHeight="1">
      <c r="A163" s="10">
        <v>162</v>
      </c>
      <c r="B163" s="10">
        <f t="shared" si="0"/>
        <v>6</v>
      </c>
      <c r="C163" s="13">
        <f>VLOOKUP(D163,'Species Data'!A$2:E$152,2,FALSE)</f>
        <v>30</v>
      </c>
      <c r="D163" s="10" t="s">
        <v>131</v>
      </c>
      <c r="E163" s="16" t="s">
        <v>28</v>
      </c>
      <c r="F163" s="34"/>
      <c r="G163" s="20"/>
      <c r="H163" s="20" t="s">
        <v>77</v>
      </c>
      <c r="I163" s="20" t="s">
        <v>130</v>
      </c>
      <c r="J163" s="21">
        <f t="array" ref="J163">INDEX((Inputs!$N$2:$N$845*Inputs!$H$2:$H$845*Inputs!$F$2:$F$845*1000/Inputs!$L$2:$L$845),MATCH(A163,Inputs!$A$2:$A$845))</f>
        <v>44876543.478260867</v>
      </c>
      <c r="K163" s="21" t="str">
        <f ca="1">IF('Dmg over Time (Attack)'!$A$1=$D163,'Dmg over Time (Attack)'!$O$162,K163)</f>
        <v>#REF!</v>
      </c>
      <c r="L163" s="21">
        <v>45528252.239413679</v>
      </c>
      <c r="M163" s="21">
        <f t="shared" si="1"/>
        <v>45528252.239413679</v>
      </c>
      <c r="N163" s="22">
        <f t="shared" si="3"/>
        <v>0.15974293133459999</v>
      </c>
      <c r="O163" s="22">
        <f t="shared" si="2"/>
        <v>0.15974293133459999</v>
      </c>
      <c r="P163" s="10"/>
      <c r="Q163" s="10"/>
      <c r="R163" s="10"/>
      <c r="S163" s="10"/>
    </row>
    <row r="164" spans="1:19" ht="12.75" customHeight="1">
      <c r="A164" s="10">
        <v>163</v>
      </c>
      <c r="B164" s="10">
        <f t="shared" si="0"/>
        <v>6</v>
      </c>
      <c r="C164" s="13">
        <f>VLOOKUP(D164,'Species Data'!A$2:E$152,2,FALSE)</f>
        <v>30</v>
      </c>
      <c r="D164" s="10" t="s">
        <v>131</v>
      </c>
      <c r="E164" s="16" t="s">
        <v>28</v>
      </c>
      <c r="F164" s="34"/>
      <c r="G164" s="20"/>
      <c r="H164" s="20" t="s">
        <v>77</v>
      </c>
      <c r="I164" s="20" t="s">
        <v>95</v>
      </c>
      <c r="J164" s="21">
        <f t="array" ref="J164">INDEX((Inputs!$N$2:$N$845*Inputs!$H$2:$H$845*Inputs!$F$2:$F$845*1000/Inputs!$L$2:$L$845),MATCH(A164,Inputs!$A$2:$A$845))</f>
        <v>44876543.478260867</v>
      </c>
      <c r="K164" s="21" t="str">
        <f ca="1">IF('Dmg over Time (Attack)'!$A$1=$D164,'Dmg over Time (Attack)'!$S$162,K164)</f>
        <v>#REF!</v>
      </c>
      <c r="L164" s="21">
        <v>43233644.397705525</v>
      </c>
      <c r="M164" s="21">
        <f t="shared" si="1"/>
        <v>44876543.478260867</v>
      </c>
      <c r="N164" s="22">
        <f t="shared" si="3"/>
        <v>0.15745631011014485</v>
      </c>
      <c r="O164" s="22">
        <f t="shared" si="2"/>
        <v>0.15745631011014485</v>
      </c>
      <c r="P164" s="10"/>
      <c r="Q164" s="10"/>
      <c r="R164" s="10"/>
      <c r="S164" s="10"/>
    </row>
    <row r="165" spans="1:19" ht="12.75" customHeight="1">
      <c r="A165" s="10">
        <v>164</v>
      </c>
      <c r="B165" s="10">
        <f t="shared" si="0"/>
        <v>6</v>
      </c>
      <c r="C165" s="13">
        <f>VLOOKUP(D165,'Species Data'!A$2:E$152,2,FALSE)</f>
        <v>30</v>
      </c>
      <c r="D165" s="10" t="s">
        <v>131</v>
      </c>
      <c r="E165" s="16" t="s">
        <v>28</v>
      </c>
      <c r="F165" s="34"/>
      <c r="G165" s="20"/>
      <c r="H165" s="20" t="s">
        <v>77</v>
      </c>
      <c r="I165" s="20" t="s">
        <v>30</v>
      </c>
      <c r="J165" s="21">
        <f t="array" ref="J165">INDEX((Inputs!$N$2:$N$845*Inputs!$H$2:$H$845*Inputs!$F$2:$F$845*1000/Inputs!$L$2:$L$845),MATCH(A165,Inputs!$A$2:$A$845))</f>
        <v>44876543.478260867</v>
      </c>
      <c r="K165" s="21" t="str">
        <f ca="1">IF('Dmg over Time (Attack)'!$A$1=$D165,'Dmg over Time (Attack)'!$W$162,K165)</f>
        <v>#REF!</v>
      </c>
      <c r="L165" s="21">
        <v>65182688.824419796</v>
      </c>
      <c r="M165" s="21">
        <f t="shared" si="1"/>
        <v>65182688.824419796</v>
      </c>
      <c r="N165" s="22">
        <f t="shared" si="3"/>
        <v>0.22870356916687967</v>
      </c>
      <c r="O165" s="22">
        <f t="shared" si="2"/>
        <v>0.22870356916687967</v>
      </c>
      <c r="P165" s="10"/>
      <c r="Q165" s="10"/>
      <c r="R165" s="10"/>
      <c r="S165" s="10"/>
    </row>
    <row r="166" spans="1:19" ht="12.75" customHeight="1">
      <c r="A166" s="10">
        <v>165</v>
      </c>
      <c r="B166" s="10">
        <f t="shared" si="0"/>
        <v>6</v>
      </c>
      <c r="C166" s="13">
        <f>VLOOKUP(D166,'Species Data'!A$2:E$152,2,FALSE)</f>
        <v>31</v>
      </c>
      <c r="D166" s="10" t="s">
        <v>132</v>
      </c>
      <c r="E166" s="16" t="s">
        <v>28</v>
      </c>
      <c r="F166" s="37" t="s">
        <v>121</v>
      </c>
      <c r="G166" s="18">
        <v>1</v>
      </c>
      <c r="H166" s="20" t="s">
        <v>80</v>
      </c>
      <c r="I166" s="20" t="s">
        <v>126</v>
      </c>
      <c r="J166" s="21">
        <f t="array" ref="J166">INDEX((Inputs!$N$2:$N$845*Inputs!$H$2:$H$845*Inputs!$F$2:$F$845*1000/Inputs!$L$2:$L$845),MATCH(A166,Inputs!$A$2:$A$845))</f>
        <v>113643214.28571428</v>
      </c>
      <c r="K166" s="21" t="str">
        <f ca="1">IF('Dmg over Time (Attack)'!$A$1=$D166,'Dmg over Time (Attack)'!$C$162,K166)</f>
        <v>#REF!</v>
      </c>
      <c r="L166" s="21">
        <v>150509614.15816325</v>
      </c>
      <c r="M166" s="21">
        <f t="shared" si="1"/>
        <v>150509614.15816325</v>
      </c>
      <c r="N166" s="22">
        <f t="shared" si="3"/>
        <v>0.52808631513534776</v>
      </c>
      <c r="O166" s="22">
        <f t="shared" si="2"/>
        <v>0.52808631513534776</v>
      </c>
      <c r="P166" s="10"/>
      <c r="Q166" s="10"/>
      <c r="R166" s="10"/>
      <c r="S166" s="10"/>
    </row>
    <row r="167" spans="1:19" ht="12.75" customHeight="1">
      <c r="A167" s="10">
        <v>166</v>
      </c>
      <c r="B167" s="10">
        <f t="shared" si="0"/>
        <v>6</v>
      </c>
      <c r="C167" s="13">
        <f>VLOOKUP(D167,'Species Data'!A$2:E$152,2,FALSE)</f>
        <v>31</v>
      </c>
      <c r="D167" s="10" t="s">
        <v>132</v>
      </c>
      <c r="E167" s="16" t="s">
        <v>28</v>
      </c>
      <c r="F167" s="37" t="s">
        <v>121</v>
      </c>
      <c r="G167" s="18">
        <v>1</v>
      </c>
      <c r="H167" s="20" t="s">
        <v>80</v>
      </c>
      <c r="I167" s="20" t="s">
        <v>108</v>
      </c>
      <c r="J167" s="21">
        <f t="array" ref="J167">INDEX((Inputs!$N$2:$N$845*Inputs!$H$2:$H$845*Inputs!$F$2:$F$845*1000/Inputs!$L$2:$L$845),MATCH(A167,Inputs!$A$2:$A$845))</f>
        <v>113643214.28571428</v>
      </c>
      <c r="K167" s="21" t="str">
        <f ca="1">IF('Dmg over Time (Attack)'!$A$1=$D167,'Dmg over Time (Attack)'!$G$162,K167)</f>
        <v>#REF!</v>
      </c>
      <c r="L167" s="21">
        <v>137174104.65377694</v>
      </c>
      <c r="M167" s="21">
        <f t="shared" si="1"/>
        <v>137174104.65377694</v>
      </c>
      <c r="N167" s="22">
        <f t="shared" si="3"/>
        <v>0.48129661260363199</v>
      </c>
      <c r="O167" s="22">
        <f t="shared" si="2"/>
        <v>0.48129661260363199</v>
      </c>
      <c r="P167" s="10"/>
      <c r="Q167" s="10"/>
      <c r="R167" s="10"/>
      <c r="S167" s="10"/>
    </row>
    <row r="168" spans="1:19" ht="12.75" customHeight="1">
      <c r="A168" s="10">
        <v>167</v>
      </c>
      <c r="B168" s="10">
        <f t="shared" si="0"/>
        <v>6</v>
      </c>
      <c r="C168" s="13">
        <f>VLOOKUP(D168,'Species Data'!A$2:E$152,2,FALSE)</f>
        <v>31</v>
      </c>
      <c r="D168" s="10" t="s">
        <v>132</v>
      </c>
      <c r="E168" s="16" t="s">
        <v>28</v>
      </c>
      <c r="F168" s="37" t="s">
        <v>121</v>
      </c>
      <c r="G168" s="18">
        <v>1</v>
      </c>
      <c r="H168" s="20" t="s">
        <v>80</v>
      </c>
      <c r="I168" s="20" t="s">
        <v>133</v>
      </c>
      <c r="J168" s="21">
        <f t="array" ref="J168">INDEX((Inputs!$N$2:$N$845*Inputs!$H$2:$H$845*Inputs!$F$2:$F$845*1000/Inputs!$L$2:$L$845),MATCH(A168,Inputs!$A$2:$A$845))</f>
        <v>113643214.28571428</v>
      </c>
      <c r="K168" s="21" t="str">
        <f ca="1">IF('Dmg over Time (Attack)'!$A$1=$D168,'Dmg over Time (Attack)'!$K$162,K168)</f>
        <v>#REF!</v>
      </c>
      <c r="L168" s="21">
        <v>146232077.20588234</v>
      </c>
      <c r="M168" s="21">
        <f t="shared" si="1"/>
        <v>146232077.20588234</v>
      </c>
      <c r="N168" s="22">
        <f t="shared" si="3"/>
        <v>0.51307791358160026</v>
      </c>
      <c r="O168" s="22">
        <f t="shared" si="2"/>
        <v>0.51307791358160026</v>
      </c>
      <c r="P168" s="10"/>
      <c r="Q168" s="10"/>
      <c r="R168" s="10"/>
      <c r="S168" s="10"/>
    </row>
    <row r="169" spans="1:19" ht="12.75" customHeight="1">
      <c r="A169" s="10">
        <v>168</v>
      </c>
      <c r="B169" s="10">
        <f t="shared" si="0"/>
        <v>6</v>
      </c>
      <c r="C169" s="13">
        <f>VLOOKUP(D169,'Species Data'!A$2:E$152,2,FALSE)</f>
        <v>31</v>
      </c>
      <c r="D169" s="10" t="s">
        <v>132</v>
      </c>
      <c r="E169" s="16" t="s">
        <v>28</v>
      </c>
      <c r="F169" s="37" t="s">
        <v>121</v>
      </c>
      <c r="G169" s="18">
        <v>1</v>
      </c>
      <c r="H169" s="20" t="s">
        <v>62</v>
      </c>
      <c r="I169" s="20" t="s">
        <v>126</v>
      </c>
      <c r="J169" s="21">
        <f t="array" ref="J169">INDEX((Inputs!$N$2:$N$845*Inputs!$H$2:$H$845*Inputs!$F$2:$F$845*1000/Inputs!$L$2:$L$845),MATCH(A169,Inputs!$A$2:$A$845))</f>
        <v>95460300</v>
      </c>
      <c r="K169" s="21" t="str">
        <f ca="1">IF('Dmg over Time (Attack)'!$A$1=$D169,'Dmg over Time (Attack)'!$O$162,K169)</f>
        <v>#REF!</v>
      </c>
      <c r="L169" s="21">
        <v>148306822.91666669</v>
      </c>
      <c r="M169" s="21">
        <f t="shared" si="1"/>
        <v>148306822.91666669</v>
      </c>
      <c r="N169" s="22">
        <f t="shared" si="3"/>
        <v>0.52035748056062137</v>
      </c>
      <c r="O169" s="22">
        <f t="shared" si="2"/>
        <v>0.52035748056062137</v>
      </c>
      <c r="P169" s="10"/>
      <c r="Q169" s="10"/>
      <c r="R169" s="10"/>
      <c r="S169" s="10"/>
    </row>
    <row r="170" spans="1:19" ht="12.75" customHeight="1">
      <c r="A170" s="10">
        <v>169</v>
      </c>
      <c r="B170" s="10">
        <f t="shared" si="0"/>
        <v>6</v>
      </c>
      <c r="C170" s="13">
        <f>VLOOKUP(D170,'Species Data'!A$2:E$152,2,FALSE)</f>
        <v>31</v>
      </c>
      <c r="D170" s="10" t="s">
        <v>132</v>
      </c>
      <c r="E170" s="16" t="s">
        <v>28</v>
      </c>
      <c r="F170" s="37" t="s">
        <v>121</v>
      </c>
      <c r="G170" s="18">
        <v>1</v>
      </c>
      <c r="H170" s="20" t="s">
        <v>62</v>
      </c>
      <c r="I170" s="20" t="s">
        <v>108</v>
      </c>
      <c r="J170" s="21">
        <f t="array" ref="J170">INDEX((Inputs!$N$2:$N$845*Inputs!$H$2:$H$845*Inputs!$F$2:$F$845*1000/Inputs!$L$2:$L$845),MATCH(A170,Inputs!$A$2:$A$845))</f>
        <v>95460300</v>
      </c>
      <c r="K170" s="21" t="str">
        <f ca="1">IF('Dmg over Time (Attack)'!$A$1=$D170,'Dmg over Time (Attack)'!$S$162,K170)</f>
        <v>#REF!</v>
      </c>
      <c r="L170" s="21">
        <v>131139316.94380735</v>
      </c>
      <c r="M170" s="21">
        <f t="shared" si="1"/>
        <v>131139316.94380735</v>
      </c>
      <c r="N170" s="22">
        <f t="shared" si="3"/>
        <v>0.46012262433579293</v>
      </c>
      <c r="O170" s="22">
        <f t="shared" si="2"/>
        <v>0.46012262433579293</v>
      </c>
      <c r="P170" s="10"/>
      <c r="Q170" s="10"/>
      <c r="R170" s="10"/>
      <c r="S170" s="10"/>
    </row>
    <row r="171" spans="1:19" ht="12.75" customHeight="1">
      <c r="A171" s="10">
        <v>170</v>
      </c>
      <c r="B171" s="10">
        <f t="shared" si="0"/>
        <v>6</v>
      </c>
      <c r="C171" s="13">
        <f>VLOOKUP(D171,'Species Data'!A$2:E$152,2,FALSE)</f>
        <v>31</v>
      </c>
      <c r="D171" s="10" t="s">
        <v>132</v>
      </c>
      <c r="E171" s="16" t="s">
        <v>28</v>
      </c>
      <c r="F171" s="37" t="s">
        <v>121</v>
      </c>
      <c r="G171" s="18">
        <v>1</v>
      </c>
      <c r="H171" s="20" t="s">
        <v>62</v>
      </c>
      <c r="I171" s="20" t="s">
        <v>133</v>
      </c>
      <c r="J171" s="21">
        <f t="array" ref="J171">INDEX((Inputs!$N$2:$N$845*Inputs!$H$2:$H$845*Inputs!$F$2:$F$845*1000/Inputs!$L$2:$L$845),MATCH(A171,Inputs!$A$2:$A$845))</f>
        <v>95460300</v>
      </c>
      <c r="K171" s="21" t="str">
        <f ca="1">IF('Dmg over Time (Attack)'!$A$1=$D171,'Dmg over Time (Attack)'!$W$162,K171)</f>
        <v>#REF!</v>
      </c>
      <c r="L171" s="21">
        <v>142590070.75471699</v>
      </c>
      <c r="M171" s="21">
        <f t="shared" si="1"/>
        <v>142590070.75471699</v>
      </c>
      <c r="N171" s="22">
        <f t="shared" si="3"/>
        <v>0.50029936931881325</v>
      </c>
      <c r="O171" s="22">
        <f t="shared" si="2"/>
        <v>0.50029936931881325</v>
      </c>
      <c r="P171" s="10"/>
      <c r="Q171" s="10"/>
      <c r="R171" s="10"/>
      <c r="S171" s="10"/>
    </row>
    <row r="172" spans="1:19" ht="12.75" customHeight="1">
      <c r="A172" s="10">
        <v>171</v>
      </c>
      <c r="B172" s="10">
        <f t="shared" si="0"/>
        <v>6</v>
      </c>
      <c r="C172" s="13">
        <f>VLOOKUP(D172,'Species Data'!A$2:E$152,2,FALSE)</f>
        <v>32</v>
      </c>
      <c r="D172" s="10" t="s">
        <v>134</v>
      </c>
      <c r="E172" s="16" t="s">
        <v>28</v>
      </c>
      <c r="F172" s="34"/>
      <c r="G172" s="20"/>
      <c r="H172" s="20" t="s">
        <v>99</v>
      </c>
      <c r="I172" s="20" t="s">
        <v>135</v>
      </c>
      <c r="J172" s="21">
        <f t="array" ref="J172">INDEX((Inputs!$N$2:$N$845*Inputs!$H$2:$H$845*Inputs!$F$2:$F$845*1000/Inputs!$L$2:$L$845),MATCH(A172,Inputs!$A$2:$A$845))</f>
        <v>12677173.913043479</v>
      </c>
      <c r="K172" s="21" t="str">
        <f ca="1">IF('Dmg over Time (Attack)'!$A$1=$D172,'Dmg over Time (Attack)'!$C$162,K172)</f>
        <v>#REF!</v>
      </c>
      <c r="L172" s="21">
        <v>14542841.748768469</v>
      </c>
      <c r="M172" s="21">
        <f t="shared" si="1"/>
        <v>14542841.748768469</v>
      </c>
      <c r="N172" s="22">
        <f t="shared" si="3"/>
        <v>5.1025814886703706E-2</v>
      </c>
      <c r="O172" s="22">
        <f t="shared" si="2"/>
        <v>5.1025814886703706E-2</v>
      </c>
      <c r="P172" s="10"/>
      <c r="Q172" s="10"/>
      <c r="R172" s="10"/>
      <c r="S172" s="10"/>
    </row>
    <row r="173" spans="1:19" ht="12.75" customHeight="1">
      <c r="A173" s="10">
        <v>172</v>
      </c>
      <c r="B173" s="10">
        <f t="shared" si="0"/>
        <v>6</v>
      </c>
      <c r="C173" s="13">
        <f>VLOOKUP(D173,'Species Data'!A$2:E$152,2,FALSE)</f>
        <v>32</v>
      </c>
      <c r="D173" s="10" t="s">
        <v>134</v>
      </c>
      <c r="E173" s="16" t="s">
        <v>28</v>
      </c>
      <c r="F173" s="34"/>
      <c r="G173" s="20"/>
      <c r="H173" s="20" t="s">
        <v>99</v>
      </c>
      <c r="I173" s="20" t="s">
        <v>93</v>
      </c>
      <c r="J173" s="21">
        <f t="array" ref="J173">INDEX((Inputs!$N$2:$N$845*Inputs!$H$2:$H$845*Inputs!$F$2:$F$845*1000/Inputs!$L$2:$L$845),MATCH(A173,Inputs!$A$2:$A$845))</f>
        <v>12677173.913043479</v>
      </c>
      <c r="K173" s="21" t="str">
        <f ca="1">IF('Dmg over Time (Attack)'!$A$1=$D173,'Dmg over Time (Attack)'!$G$162,K173)</f>
        <v>#REF!</v>
      </c>
      <c r="L173" s="21">
        <v>18148649.11080711</v>
      </c>
      <c r="M173" s="21">
        <f t="shared" si="1"/>
        <v>18148649.11080711</v>
      </c>
      <c r="N173" s="22">
        <f t="shared" si="3"/>
        <v>6.3677349033259195E-2</v>
      </c>
      <c r="O173" s="22">
        <f t="shared" si="2"/>
        <v>6.3677349033259195E-2</v>
      </c>
      <c r="P173" s="10"/>
      <c r="Q173" s="10"/>
      <c r="R173" s="10"/>
      <c r="S173" s="10"/>
    </row>
    <row r="174" spans="1:19" ht="12.75" customHeight="1">
      <c r="A174" s="10">
        <v>173</v>
      </c>
      <c r="B174" s="10">
        <f t="shared" si="0"/>
        <v>6</v>
      </c>
      <c r="C174" s="13">
        <f>VLOOKUP(D174,'Species Data'!A$2:E$152,2,FALSE)</f>
        <v>32</v>
      </c>
      <c r="D174" s="10" t="s">
        <v>134</v>
      </c>
      <c r="E174" s="16" t="s">
        <v>28</v>
      </c>
      <c r="F174" s="34"/>
      <c r="G174" s="20"/>
      <c r="H174" s="20" t="s">
        <v>99</v>
      </c>
      <c r="I174" s="20" t="s">
        <v>30</v>
      </c>
      <c r="J174" s="21">
        <f t="array" ref="J174">INDEX((Inputs!$N$2:$N$845*Inputs!$H$2:$H$845*Inputs!$F$2:$F$845*1000/Inputs!$L$2:$L$845),MATCH(A174,Inputs!$A$2:$A$845))</f>
        <v>12677173.913043479</v>
      </c>
      <c r="K174" s="21" t="str">
        <f ca="1">IF('Dmg over Time (Attack)'!$A$1=$D174,'Dmg over Time (Attack)'!$K$162,K174)</f>
        <v>#REF!</v>
      </c>
      <c r="L174" s="21">
        <v>21033338.791167662</v>
      </c>
      <c r="M174" s="21">
        <f t="shared" si="1"/>
        <v>21033338.791167662</v>
      </c>
      <c r="N174" s="22">
        <f t="shared" si="3"/>
        <v>7.3798729997067505E-2</v>
      </c>
      <c r="O174" s="22">
        <f t="shared" si="2"/>
        <v>7.3798729997067505E-2</v>
      </c>
      <c r="P174" s="10"/>
      <c r="Q174" s="10"/>
      <c r="R174" s="10"/>
      <c r="S174" s="10"/>
    </row>
    <row r="175" spans="1:19" ht="12.75" customHeight="1">
      <c r="A175" s="10">
        <v>174</v>
      </c>
      <c r="B175" s="10">
        <f t="shared" si="0"/>
        <v>6</v>
      </c>
      <c r="C175" s="13">
        <f>VLOOKUP(D175,'Species Data'!A$2:E$152,2,FALSE)</f>
        <v>32</v>
      </c>
      <c r="D175" s="10" t="s">
        <v>134</v>
      </c>
      <c r="E175" s="16" t="s">
        <v>28</v>
      </c>
      <c r="F175" s="34"/>
      <c r="G175" s="20"/>
      <c r="H175" s="20" t="s">
        <v>77</v>
      </c>
      <c r="I175" s="20" t="s">
        <v>135</v>
      </c>
      <c r="J175" s="21">
        <f t="array" ref="J175">INDEX((Inputs!$N$2:$N$845*Inputs!$H$2:$H$845*Inputs!$F$2:$F$845*1000/Inputs!$L$2:$L$845),MATCH(A175,Inputs!$A$2:$A$845))</f>
        <v>19015760.869565219</v>
      </c>
      <c r="K175" s="21" t="str">
        <f ca="1">IF('Dmg over Time (Attack)'!$A$1=$D175,'Dmg over Time (Attack)'!$O$162,K175)</f>
        <v>#REF!</v>
      </c>
      <c r="L175" s="21">
        <v>17895729.085222837</v>
      </c>
      <c r="M175" s="21">
        <f t="shared" si="1"/>
        <v>19015760.869565219</v>
      </c>
      <c r="N175" s="22">
        <f t="shared" si="3"/>
        <v>6.6719745069248659E-2</v>
      </c>
      <c r="O175" s="22">
        <f t="shared" si="2"/>
        <v>6.6719745069248659E-2</v>
      </c>
      <c r="P175" s="10"/>
      <c r="Q175" s="10"/>
      <c r="R175" s="10"/>
      <c r="S175" s="10"/>
    </row>
    <row r="176" spans="1:19" ht="12.75" customHeight="1">
      <c r="A176" s="10">
        <v>175</v>
      </c>
      <c r="B176" s="10">
        <f t="shared" si="0"/>
        <v>6</v>
      </c>
      <c r="C176" s="13">
        <f>VLOOKUP(D176,'Species Data'!A$2:E$152,2,FALSE)</f>
        <v>32</v>
      </c>
      <c r="D176" s="10" t="s">
        <v>134</v>
      </c>
      <c r="E176" s="16" t="s">
        <v>28</v>
      </c>
      <c r="F176" s="34"/>
      <c r="G176" s="20"/>
      <c r="H176" s="20" t="s">
        <v>77</v>
      </c>
      <c r="I176" s="20" t="s">
        <v>93</v>
      </c>
      <c r="J176" s="21">
        <f t="array" ref="J176">INDEX((Inputs!$N$2:$N$845*Inputs!$H$2:$H$845*Inputs!$F$2:$F$845*1000/Inputs!$L$2:$L$845),MATCH(A176,Inputs!$A$2:$A$845))</f>
        <v>19015760.869565219</v>
      </c>
      <c r="K176" s="21" t="str">
        <f ca="1">IF('Dmg over Time (Attack)'!$A$1=$D176,'Dmg over Time (Attack)'!$S$162,K176)</f>
        <v>#REF!</v>
      </c>
      <c r="L176" s="21">
        <v>24857776.497695863</v>
      </c>
      <c r="M176" s="21">
        <f t="shared" si="1"/>
        <v>24857776.497695863</v>
      </c>
      <c r="N176" s="22">
        <f t="shared" si="3"/>
        <v>8.7217362602043991E-2</v>
      </c>
      <c r="O176" s="22">
        <f t="shared" si="2"/>
        <v>8.7217362602043991E-2</v>
      </c>
      <c r="P176" s="10"/>
      <c r="Q176" s="10"/>
      <c r="R176" s="10"/>
      <c r="S176" s="10"/>
    </row>
    <row r="177" spans="1:19" ht="12.75" customHeight="1">
      <c r="A177" s="10">
        <v>176</v>
      </c>
      <c r="B177" s="10">
        <f t="shared" si="0"/>
        <v>6</v>
      </c>
      <c r="C177" s="13">
        <f>VLOOKUP(D177,'Species Data'!A$2:E$152,2,FALSE)</f>
        <v>32</v>
      </c>
      <c r="D177" s="10" t="s">
        <v>134</v>
      </c>
      <c r="E177" s="16" t="s">
        <v>28</v>
      </c>
      <c r="F177" s="34"/>
      <c r="G177" s="20"/>
      <c r="H177" s="20" t="s">
        <v>77</v>
      </c>
      <c r="I177" s="20" t="s">
        <v>30</v>
      </c>
      <c r="J177" s="21">
        <f t="array" ref="J177">INDEX((Inputs!$N$2:$N$845*Inputs!$H$2:$H$845*Inputs!$F$2:$F$845*1000/Inputs!$L$2:$L$845),MATCH(A177,Inputs!$A$2:$A$845))</f>
        <v>19015760.869565219</v>
      </c>
      <c r="K177" s="21" t="str">
        <f ca="1">IF('Dmg over Time (Attack)'!$A$1=$D177,'Dmg over Time (Attack)'!$W$162,K177)</f>
        <v>#REF!</v>
      </c>
      <c r="L177" s="21">
        <v>27620184.78809284</v>
      </c>
      <c r="M177" s="21">
        <f t="shared" si="1"/>
        <v>27620184.78809284</v>
      </c>
      <c r="N177" s="22">
        <f t="shared" si="3"/>
        <v>9.6909700351592021E-2</v>
      </c>
      <c r="O177" s="22">
        <f t="shared" si="2"/>
        <v>9.6909700351592021E-2</v>
      </c>
      <c r="P177" s="10"/>
      <c r="Q177" s="10"/>
      <c r="R177" s="10"/>
      <c r="S177" s="10"/>
    </row>
    <row r="178" spans="1:19" ht="12.75" customHeight="1">
      <c r="A178" s="10">
        <v>177</v>
      </c>
      <c r="B178" s="10">
        <f t="shared" si="0"/>
        <v>6</v>
      </c>
      <c r="C178" s="13">
        <f>VLOOKUP(D178,'Species Data'!A$2:E$152,2,FALSE)</f>
        <v>33</v>
      </c>
      <c r="D178" s="10" t="s">
        <v>136</v>
      </c>
      <c r="E178" s="16" t="s">
        <v>28</v>
      </c>
      <c r="F178" s="34"/>
      <c r="G178" s="20"/>
      <c r="H178" s="20" t="s">
        <v>80</v>
      </c>
      <c r="I178" s="20" t="s">
        <v>135</v>
      </c>
      <c r="J178" s="21">
        <f t="array" ref="J178">INDEX((Inputs!$N$2:$N$845*Inputs!$H$2:$H$845*Inputs!$F$2:$F$845*1000/Inputs!$L$2:$L$845),MATCH(A178,Inputs!$A$2:$A$845))</f>
        <v>43939814.285714284</v>
      </c>
      <c r="K178" s="21" t="str">
        <f ca="1">IF('Dmg over Time (Attack)'!$A$1=$D178,'Dmg over Time (Attack)'!$C$162,K178)</f>
        <v>#REF!</v>
      </c>
      <c r="L178" s="21">
        <v>40240218.523316063</v>
      </c>
      <c r="M178" s="21">
        <f t="shared" si="1"/>
        <v>43939814.285714284</v>
      </c>
      <c r="N178" s="22">
        <f t="shared" si="3"/>
        <v>0.15416965051475312</v>
      </c>
      <c r="O178" s="22">
        <f t="shared" si="2"/>
        <v>0.15416965051475312</v>
      </c>
      <c r="P178" s="10"/>
      <c r="Q178" s="10"/>
      <c r="R178" s="10"/>
      <c r="S178" s="10"/>
    </row>
    <row r="179" spans="1:19" ht="12.75" customHeight="1">
      <c r="A179" s="10">
        <v>178</v>
      </c>
      <c r="B179" s="10">
        <f t="shared" si="0"/>
        <v>6</v>
      </c>
      <c r="C179" s="13">
        <f>VLOOKUP(D179,'Species Data'!A$2:E$152,2,FALSE)</f>
        <v>33</v>
      </c>
      <c r="D179" s="10" t="s">
        <v>136</v>
      </c>
      <c r="E179" s="16" t="s">
        <v>28</v>
      </c>
      <c r="F179" s="34"/>
      <c r="G179" s="20"/>
      <c r="H179" s="20" t="s">
        <v>80</v>
      </c>
      <c r="I179" s="20" t="s">
        <v>95</v>
      </c>
      <c r="J179" s="21">
        <f t="array" ref="J179">INDEX((Inputs!$N$2:$N$845*Inputs!$H$2:$H$845*Inputs!$F$2:$F$845*1000/Inputs!$L$2:$L$845),MATCH(A179,Inputs!$A$2:$A$845))</f>
        <v>43939814.285714284</v>
      </c>
      <c r="K179" s="21" t="str">
        <f ca="1">IF('Dmg over Time (Attack)'!$A$1=$D179,'Dmg over Time (Attack)'!$G$162,K179)</f>
        <v>#REF!</v>
      </c>
      <c r="L179" s="21">
        <v>40252474.23097682</v>
      </c>
      <c r="M179" s="21">
        <f t="shared" si="1"/>
        <v>43939814.285714284</v>
      </c>
      <c r="N179" s="22">
        <f t="shared" si="3"/>
        <v>0.15416965051475312</v>
      </c>
      <c r="O179" s="22">
        <f t="shared" si="2"/>
        <v>0.15416965051475312</v>
      </c>
      <c r="P179" s="10"/>
      <c r="Q179" s="10"/>
      <c r="R179" s="10"/>
      <c r="S179" s="10"/>
    </row>
    <row r="180" spans="1:19" ht="12.75" customHeight="1">
      <c r="A180" s="10">
        <v>179</v>
      </c>
      <c r="B180" s="10">
        <f t="shared" si="0"/>
        <v>6</v>
      </c>
      <c r="C180" s="13">
        <f>VLOOKUP(D180,'Species Data'!A$2:E$152,2,FALSE)</f>
        <v>33</v>
      </c>
      <c r="D180" s="10" t="s">
        <v>136</v>
      </c>
      <c r="E180" s="16" t="s">
        <v>28</v>
      </c>
      <c r="F180" s="34"/>
      <c r="G180" s="20"/>
      <c r="H180" s="20" t="s">
        <v>80</v>
      </c>
      <c r="I180" s="20" t="s">
        <v>30</v>
      </c>
      <c r="J180" s="21">
        <f t="array" ref="J180">INDEX((Inputs!$N$2:$N$845*Inputs!$H$2:$H$845*Inputs!$F$2:$F$845*1000/Inputs!$L$2:$L$845),MATCH(A180,Inputs!$A$2:$A$845))</f>
        <v>43939814.285714284</v>
      </c>
      <c r="K180" s="21" t="str">
        <f ca="1">IF('Dmg over Time (Attack)'!$A$1=$D180,'Dmg over Time (Attack)'!$K$162,K180)</f>
        <v>#REF!</v>
      </c>
      <c r="L180" s="21">
        <v>56997565.625</v>
      </c>
      <c r="M180" s="21">
        <f t="shared" si="1"/>
        <v>56997565.625</v>
      </c>
      <c r="N180" s="22">
        <f t="shared" si="3"/>
        <v>0.19998479546270823</v>
      </c>
      <c r="O180" s="22">
        <f t="shared" si="2"/>
        <v>0.19998479546270823</v>
      </c>
      <c r="P180" s="10"/>
      <c r="Q180" s="10"/>
      <c r="R180" s="10"/>
      <c r="S180" s="10"/>
    </row>
    <row r="181" spans="1:19" ht="12.75" customHeight="1">
      <c r="A181" s="10">
        <v>180</v>
      </c>
      <c r="B181" s="10">
        <f t="shared" si="0"/>
        <v>6</v>
      </c>
      <c r="C181" s="13">
        <f>VLOOKUP(D181,'Species Data'!A$2:E$152,2,FALSE)</f>
        <v>33</v>
      </c>
      <c r="D181" s="10" t="s">
        <v>136</v>
      </c>
      <c r="E181" s="16" t="s">
        <v>28</v>
      </c>
      <c r="F181" s="34"/>
      <c r="G181" s="20"/>
      <c r="H181" s="20" t="s">
        <v>77</v>
      </c>
      <c r="I181" s="20" t="s">
        <v>135</v>
      </c>
      <c r="J181" s="21">
        <f t="array" ref="J181">INDEX((Inputs!$N$2:$N$845*Inputs!$H$2:$H$845*Inputs!$F$2:$F$845*1000/Inputs!$L$2:$L$845),MATCH(A181,Inputs!$A$2:$A$845))</f>
        <v>40118960.869565219</v>
      </c>
      <c r="K181" s="21" t="str">
        <f ca="1">IF('Dmg over Time (Attack)'!$A$1=$D181,'Dmg over Time (Attack)'!$O$162,K181)</f>
        <v>#REF!</v>
      </c>
      <c r="L181" s="21">
        <v>37755946.755277582</v>
      </c>
      <c r="M181" s="21">
        <f t="shared" si="1"/>
        <v>40118960.869565219</v>
      </c>
      <c r="N181" s="22">
        <f t="shared" si="3"/>
        <v>0.14076359394825286</v>
      </c>
      <c r="O181" s="22">
        <f t="shared" si="2"/>
        <v>0.14076359394825286</v>
      </c>
      <c r="P181" s="10"/>
      <c r="Q181" s="10"/>
      <c r="R181" s="10"/>
      <c r="S181" s="10"/>
    </row>
    <row r="182" spans="1:19" ht="12.75" customHeight="1">
      <c r="A182" s="10">
        <v>181</v>
      </c>
      <c r="B182" s="10">
        <f t="shared" si="0"/>
        <v>6</v>
      </c>
      <c r="C182" s="13">
        <f>VLOOKUP(D182,'Species Data'!A$2:E$152,2,FALSE)</f>
        <v>33</v>
      </c>
      <c r="D182" s="10" t="s">
        <v>136</v>
      </c>
      <c r="E182" s="16" t="s">
        <v>28</v>
      </c>
      <c r="F182" s="34"/>
      <c r="G182" s="20"/>
      <c r="H182" s="20" t="s">
        <v>77</v>
      </c>
      <c r="I182" s="20" t="s">
        <v>95</v>
      </c>
      <c r="J182" s="21">
        <f t="array" ref="J182">INDEX((Inputs!$N$2:$N$845*Inputs!$H$2:$H$845*Inputs!$F$2:$F$845*1000/Inputs!$L$2:$L$845),MATCH(A182,Inputs!$A$2:$A$845))</f>
        <v>40118960.869565219</v>
      </c>
      <c r="K182" s="21" t="str">
        <f ca="1">IF('Dmg over Time (Attack)'!$A$1=$D182,'Dmg over Time (Attack)'!$S$162,K182)</f>
        <v>#REF!</v>
      </c>
      <c r="L182" s="21">
        <v>38650233.583173983</v>
      </c>
      <c r="M182" s="21">
        <f t="shared" si="1"/>
        <v>40118960.869565219</v>
      </c>
      <c r="N182" s="22">
        <f t="shared" si="3"/>
        <v>0.14076359394825286</v>
      </c>
      <c r="O182" s="22">
        <f t="shared" si="2"/>
        <v>0.14076359394825286</v>
      </c>
      <c r="P182" s="10"/>
      <c r="Q182" s="10"/>
      <c r="R182" s="10"/>
      <c r="S182" s="10"/>
    </row>
    <row r="183" spans="1:19" ht="12.75" customHeight="1">
      <c r="A183" s="10">
        <v>182</v>
      </c>
      <c r="B183" s="10">
        <f t="shared" si="0"/>
        <v>6</v>
      </c>
      <c r="C183" s="13">
        <f>VLOOKUP(D183,'Species Data'!A$2:E$152,2,FALSE)</f>
        <v>33</v>
      </c>
      <c r="D183" s="10" t="s">
        <v>136</v>
      </c>
      <c r="E183" s="16" t="s">
        <v>28</v>
      </c>
      <c r="F183" s="34"/>
      <c r="G183" s="20"/>
      <c r="H183" s="20" t="s">
        <v>77</v>
      </c>
      <c r="I183" s="20" t="s">
        <v>30</v>
      </c>
      <c r="J183" s="21">
        <f t="array" ref="J183">INDEX((Inputs!$N$2:$N$845*Inputs!$H$2:$H$845*Inputs!$F$2:$F$845*1000/Inputs!$L$2:$L$845),MATCH(A183,Inputs!$A$2:$A$845))</f>
        <v>40118960.869565219</v>
      </c>
      <c r="K183" s="21" t="str">
        <f ca="1">IF('Dmg over Time (Attack)'!$A$1=$D183,'Dmg over Time (Attack)'!$W$162,K183)</f>
        <v>#REF!</v>
      </c>
      <c r="L183" s="21">
        <v>58272352.093844622</v>
      </c>
      <c r="M183" s="21">
        <f t="shared" si="1"/>
        <v>58272352.093844622</v>
      </c>
      <c r="N183" s="22">
        <f t="shared" si="3"/>
        <v>0.20445758142181067</v>
      </c>
      <c r="O183" s="22">
        <f t="shared" si="2"/>
        <v>0.20445758142181067</v>
      </c>
      <c r="P183" s="10"/>
      <c r="Q183" s="10"/>
      <c r="R183" s="10"/>
      <c r="S183" s="10"/>
    </row>
    <row r="184" spans="1:19" ht="12.75" customHeight="1">
      <c r="A184" s="10">
        <v>183</v>
      </c>
      <c r="B184" s="10">
        <f t="shared" si="0"/>
        <v>6</v>
      </c>
      <c r="C184" s="13">
        <f>VLOOKUP(D184,'Species Data'!A$2:E$152,2,FALSE)</f>
        <v>34</v>
      </c>
      <c r="D184" s="10" t="s">
        <v>137</v>
      </c>
      <c r="E184" s="16" t="s">
        <v>28</v>
      </c>
      <c r="F184" s="37" t="s">
        <v>121</v>
      </c>
      <c r="G184" s="18">
        <v>1</v>
      </c>
      <c r="H184" s="20" t="s">
        <v>80</v>
      </c>
      <c r="I184" s="20" t="s">
        <v>126</v>
      </c>
      <c r="J184" s="21">
        <f t="array" ref="J184">INDEX((Inputs!$N$2:$N$845*Inputs!$H$2:$H$845*Inputs!$F$2:$F$845*1000/Inputs!$L$2:$L$845),MATCH(A184,Inputs!$A$2:$A$845))</f>
        <v>102445071.42857143</v>
      </c>
      <c r="K184" s="21" t="str">
        <f ca="1">IF('Dmg over Time (Attack)'!$A$1=$D184,'Dmg over Time (Attack)'!$C$162,K184)</f>
        <v>#REF!</v>
      </c>
      <c r="L184" s="21">
        <v>135678740.43367344</v>
      </c>
      <c r="M184" s="21">
        <f t="shared" si="1"/>
        <v>135678740.43367344</v>
      </c>
      <c r="N184" s="22">
        <f t="shared" si="3"/>
        <v>0.47604989540754733</v>
      </c>
      <c r="O184" s="22">
        <f t="shared" si="2"/>
        <v>0.47604989540754733</v>
      </c>
      <c r="P184" s="10"/>
      <c r="Q184" s="10"/>
      <c r="R184" s="10"/>
      <c r="S184" s="10"/>
    </row>
    <row r="185" spans="1:19" ht="12.75" customHeight="1">
      <c r="A185" s="10">
        <v>184</v>
      </c>
      <c r="B185" s="10">
        <f t="shared" si="0"/>
        <v>6</v>
      </c>
      <c r="C185" s="13">
        <f>VLOOKUP(D185,'Species Data'!A$2:E$152,2,FALSE)</f>
        <v>34</v>
      </c>
      <c r="D185" s="10" t="s">
        <v>137</v>
      </c>
      <c r="E185" s="16" t="s">
        <v>28</v>
      </c>
      <c r="F185" s="37" t="s">
        <v>121</v>
      </c>
      <c r="G185" s="18">
        <v>1</v>
      </c>
      <c r="H185" s="20" t="s">
        <v>80</v>
      </c>
      <c r="I185" s="20" t="s">
        <v>108</v>
      </c>
      <c r="J185" s="21">
        <f t="array" ref="J185">INDEX((Inputs!$N$2:$N$845*Inputs!$H$2:$H$845*Inputs!$F$2:$F$845*1000/Inputs!$L$2:$L$845),MATCH(A185,Inputs!$A$2:$A$845))</f>
        <v>102445071.42857143</v>
      </c>
      <c r="K185" s="21" t="str">
        <f ca="1">IF('Dmg over Time (Attack)'!$A$1=$D185,'Dmg over Time (Attack)'!$G$162,K185)</f>
        <v>#REF!</v>
      </c>
      <c r="L185" s="21">
        <v>123657281.58723019</v>
      </c>
      <c r="M185" s="21">
        <f t="shared" si="1"/>
        <v>123657281.58723019</v>
      </c>
      <c r="N185" s="22">
        <f t="shared" si="3"/>
        <v>0.43387074332960596</v>
      </c>
      <c r="O185" s="22">
        <f t="shared" si="2"/>
        <v>0.43387074332960596</v>
      </c>
      <c r="P185" s="10"/>
      <c r="Q185" s="10"/>
      <c r="R185" s="10"/>
      <c r="S185" s="10"/>
    </row>
    <row r="186" spans="1:19" ht="12.75" customHeight="1">
      <c r="A186" s="10">
        <v>185</v>
      </c>
      <c r="B186" s="10">
        <f t="shared" si="0"/>
        <v>6</v>
      </c>
      <c r="C186" s="13">
        <f>VLOOKUP(D186,'Species Data'!A$2:E$152,2,FALSE)</f>
        <v>34</v>
      </c>
      <c r="D186" s="10" t="s">
        <v>137</v>
      </c>
      <c r="E186" s="16" t="s">
        <v>28</v>
      </c>
      <c r="F186" s="37" t="s">
        <v>121</v>
      </c>
      <c r="G186" s="18">
        <v>1</v>
      </c>
      <c r="H186" s="20" t="s">
        <v>80</v>
      </c>
      <c r="I186" s="20" t="s">
        <v>138</v>
      </c>
      <c r="J186" s="21">
        <f t="array" ref="J186">INDEX((Inputs!$N$2:$N$845*Inputs!$H$2:$H$845*Inputs!$F$2:$F$845*1000/Inputs!$L$2:$L$845),MATCH(A186,Inputs!$A$2:$A$845))</f>
        <v>102445071.42857143</v>
      </c>
      <c r="K186" s="21" t="str">
        <f ca="1">IF('Dmg over Time (Attack)'!$A$1=$D186,'Dmg over Time (Attack)'!$K$162,K186)</f>
        <v>#REF!</v>
      </c>
      <c r="L186" s="21">
        <v>121438537.22627735</v>
      </c>
      <c r="M186" s="21">
        <f t="shared" si="1"/>
        <v>121438537.22627735</v>
      </c>
      <c r="N186" s="22">
        <f t="shared" si="3"/>
        <v>0.42608593476201739</v>
      </c>
      <c r="O186" s="22">
        <f t="shared" si="2"/>
        <v>0.42608593476201739</v>
      </c>
      <c r="P186" s="10"/>
      <c r="Q186" s="10"/>
      <c r="R186" s="10"/>
      <c r="S186" s="10"/>
    </row>
    <row r="187" spans="1:19" ht="12.75" customHeight="1">
      <c r="A187" s="10">
        <v>186</v>
      </c>
      <c r="B187" s="10">
        <f t="shared" si="0"/>
        <v>6</v>
      </c>
      <c r="C187" s="13">
        <f>VLOOKUP(D187,'Species Data'!A$2:E$152,2,FALSE)</f>
        <v>34</v>
      </c>
      <c r="D187" s="10" t="s">
        <v>137</v>
      </c>
      <c r="E187" s="16" t="s">
        <v>28</v>
      </c>
      <c r="F187" s="37" t="s">
        <v>121</v>
      </c>
      <c r="G187" s="18">
        <v>1</v>
      </c>
      <c r="H187" s="20" t="s">
        <v>139</v>
      </c>
      <c r="I187" s="20" t="s">
        <v>126</v>
      </c>
      <c r="J187" s="21">
        <f t="array" ref="J187">INDEX((Inputs!$N$2:$N$845*Inputs!$H$2:$H$845*Inputs!$F$2:$F$845*1000/Inputs!$L$2:$L$845),MATCH(A187,Inputs!$A$2:$A$845))</f>
        <v>53783662.5</v>
      </c>
      <c r="K187" s="21" t="str">
        <f ca="1">IF('Dmg over Time (Attack)'!$A$1=$D187,'Dmg over Time (Attack)'!$O$162,K187)</f>
        <v>#REF!</v>
      </c>
      <c r="L187" s="21">
        <v>116775739.94318181</v>
      </c>
      <c r="M187" s="21">
        <f t="shared" si="1"/>
        <v>116775739.94318181</v>
      </c>
      <c r="N187" s="22">
        <f t="shared" si="3"/>
        <v>0.40972578760978656</v>
      </c>
      <c r="O187" s="22">
        <f t="shared" si="2"/>
        <v>0.40972578760978656</v>
      </c>
      <c r="P187" s="10"/>
      <c r="Q187" s="10"/>
      <c r="R187" s="10"/>
      <c r="S187" s="10"/>
    </row>
    <row r="188" spans="1:19" ht="12.75" customHeight="1">
      <c r="A188" s="10">
        <v>187</v>
      </c>
      <c r="B188" s="10">
        <f t="shared" si="0"/>
        <v>6</v>
      </c>
      <c r="C188" s="13">
        <f>VLOOKUP(D188,'Species Data'!A$2:E$152,2,FALSE)</f>
        <v>34</v>
      </c>
      <c r="D188" s="10" t="s">
        <v>137</v>
      </c>
      <c r="E188" s="16" t="s">
        <v>28</v>
      </c>
      <c r="F188" s="37" t="s">
        <v>121</v>
      </c>
      <c r="G188" s="18">
        <v>1</v>
      </c>
      <c r="H188" s="20" t="s">
        <v>139</v>
      </c>
      <c r="I188" s="20" t="s">
        <v>108</v>
      </c>
      <c r="J188" s="21">
        <f t="array" ref="J188">INDEX((Inputs!$N$2:$N$845*Inputs!$H$2:$H$845*Inputs!$F$2:$F$845*1000/Inputs!$L$2:$L$845),MATCH(A188,Inputs!$A$2:$A$845))</f>
        <v>53783662.5</v>
      </c>
      <c r="K188" s="21" t="str">
        <f ca="1">IF('Dmg over Time (Attack)'!$A$1=$D188,'Dmg over Time (Attack)'!$S$162,K188)</f>
        <v>#REF!</v>
      </c>
      <c r="L188" s="21">
        <v>98910967.555147052</v>
      </c>
      <c r="M188" s="21">
        <f t="shared" si="1"/>
        <v>98910967.555147052</v>
      </c>
      <c r="N188" s="22">
        <f t="shared" si="3"/>
        <v>0.34704446406845385</v>
      </c>
      <c r="O188" s="22">
        <f t="shared" si="2"/>
        <v>0.34704446406845385</v>
      </c>
      <c r="P188" s="10"/>
      <c r="Q188" s="10"/>
      <c r="R188" s="10"/>
      <c r="S188" s="10"/>
    </row>
    <row r="189" spans="1:19" ht="12.75" customHeight="1">
      <c r="A189" s="10">
        <v>188</v>
      </c>
      <c r="B189" s="10">
        <f t="shared" si="0"/>
        <v>6</v>
      </c>
      <c r="C189" s="13">
        <f>VLOOKUP(D189,'Species Data'!A$2:E$152,2,FALSE)</f>
        <v>34</v>
      </c>
      <c r="D189" s="10" t="s">
        <v>137</v>
      </c>
      <c r="E189" s="16" t="s">
        <v>28</v>
      </c>
      <c r="F189" s="37" t="s">
        <v>121</v>
      </c>
      <c r="G189" s="18">
        <v>1</v>
      </c>
      <c r="H189" s="20" t="s">
        <v>139</v>
      </c>
      <c r="I189" s="20" t="s">
        <v>138</v>
      </c>
      <c r="J189" s="21">
        <f t="array" ref="J189">INDEX((Inputs!$N$2:$N$845*Inputs!$H$2:$H$845*Inputs!$F$2:$F$845*1000/Inputs!$L$2:$L$845),MATCH(A189,Inputs!$A$2:$A$845))</f>
        <v>53783662.5</v>
      </c>
      <c r="K189" s="21" t="str">
        <f ca="1">IF('Dmg over Time (Attack)'!$A$1=$D189,'Dmg over Time (Attack)'!$W$162,K189)</f>
        <v>#REF!</v>
      </c>
      <c r="L189" s="21">
        <v>95376361.499999985</v>
      </c>
      <c r="M189" s="21">
        <f t="shared" si="1"/>
        <v>95376361.499999985</v>
      </c>
      <c r="N189" s="22">
        <f t="shared" si="3"/>
        <v>0.33464275074563443</v>
      </c>
      <c r="O189" s="22">
        <f t="shared" si="2"/>
        <v>0.33464275074563443</v>
      </c>
      <c r="P189" s="10"/>
      <c r="Q189" s="10"/>
      <c r="R189" s="10"/>
      <c r="S189" s="10"/>
    </row>
    <row r="190" spans="1:19" ht="12.75" customHeight="1">
      <c r="A190" s="10">
        <v>189</v>
      </c>
      <c r="B190" s="10">
        <f t="shared" si="0"/>
        <v>6</v>
      </c>
      <c r="C190" s="13">
        <f>VLOOKUP(D190,'Species Data'!A$2:E$152,2,FALSE)</f>
        <v>35</v>
      </c>
      <c r="D190" s="10" t="s">
        <v>140</v>
      </c>
      <c r="E190" s="39" t="s">
        <v>141</v>
      </c>
      <c r="F190" s="40"/>
      <c r="G190" s="20"/>
      <c r="H190" s="20" t="s">
        <v>142</v>
      </c>
      <c r="I190" s="20" t="s">
        <v>145</v>
      </c>
      <c r="J190" s="21">
        <f t="array" ref="J190">INDEX((Inputs!$N$2:$N$845*Inputs!$H$2:$H$845*Inputs!$F$2:$F$845*1000/Inputs!$L$2:$L$845),MATCH(A190,Inputs!$A$2:$A$845))</f>
        <v>36586601.851851851</v>
      </c>
      <c r="K190" s="21" t="str">
        <f ca="1">IF('Dmg over Time (Attack)'!$A$1=$D190,'Dmg over Time (Attack)'!$C$162,K190)</f>
        <v>#REF!</v>
      </c>
      <c r="L190" s="21">
        <v>26980818.343996078</v>
      </c>
      <c r="M190" s="21">
        <f t="shared" si="1"/>
        <v>36586601.851851851</v>
      </c>
      <c r="N190" s="22">
        <f t="shared" si="3"/>
        <v>0.1283697647046331</v>
      </c>
      <c r="O190" s="22">
        <f t="shared" si="2"/>
        <v>0.1283697647046331</v>
      </c>
      <c r="P190" s="10"/>
      <c r="Q190" s="10"/>
      <c r="R190" s="10"/>
      <c r="S190" s="10"/>
    </row>
    <row r="191" spans="1:19" ht="12.75" customHeight="1">
      <c r="A191" s="10">
        <v>190</v>
      </c>
      <c r="B191" s="10">
        <f t="shared" si="0"/>
        <v>6</v>
      </c>
      <c r="C191" s="13">
        <f>VLOOKUP(D191,'Species Data'!A$2:E$152,2,FALSE)</f>
        <v>35</v>
      </c>
      <c r="D191" s="10" t="s">
        <v>140</v>
      </c>
      <c r="E191" s="39" t="s">
        <v>141</v>
      </c>
      <c r="F191" s="40"/>
      <c r="G191" s="20"/>
      <c r="H191" s="20" t="s">
        <v>142</v>
      </c>
      <c r="I191" s="20" t="s">
        <v>93</v>
      </c>
      <c r="J191" s="21">
        <f t="array" ref="J191">INDEX((Inputs!$N$2:$N$845*Inputs!$H$2:$H$845*Inputs!$F$2:$F$845*1000/Inputs!$L$2:$L$845),MATCH(A191,Inputs!$A$2:$A$845))</f>
        <v>36586601.851851851</v>
      </c>
      <c r="K191" s="21" t="str">
        <f ca="1">IF('Dmg over Time (Attack)'!$A$1=$D191,'Dmg over Time (Attack)'!$G$162,K191)</f>
        <v>#REF!</v>
      </c>
      <c r="L191" s="21">
        <v>47412067.906118177</v>
      </c>
      <c r="M191" s="21">
        <f t="shared" si="1"/>
        <v>47412067.906118177</v>
      </c>
      <c r="N191" s="22">
        <f t="shared" si="3"/>
        <v>0.1663525906536307</v>
      </c>
      <c r="O191" s="22">
        <f t="shared" si="2"/>
        <v>0.1663525906536307</v>
      </c>
      <c r="P191" s="10"/>
      <c r="Q191" s="10"/>
      <c r="R191" s="10"/>
      <c r="S191" s="10"/>
    </row>
    <row r="192" spans="1:19" ht="12.75" customHeight="1">
      <c r="A192" s="10">
        <v>191</v>
      </c>
      <c r="B192" s="10">
        <f t="shared" si="0"/>
        <v>6</v>
      </c>
      <c r="C192" s="13">
        <f>VLOOKUP(D192,'Species Data'!A$2:E$152,2,FALSE)</f>
        <v>35</v>
      </c>
      <c r="D192" s="10" t="s">
        <v>140</v>
      </c>
      <c r="E192" s="39" t="s">
        <v>141</v>
      </c>
      <c r="F192" s="40"/>
      <c r="G192" s="20"/>
      <c r="H192" s="20" t="s">
        <v>142</v>
      </c>
      <c r="I192" s="20" t="s">
        <v>143</v>
      </c>
      <c r="J192" s="21">
        <f t="array" ref="J192">INDEX((Inputs!$N$2:$N$845*Inputs!$H$2:$H$845*Inputs!$F$2:$F$845*1000/Inputs!$L$2:$L$845),MATCH(A192,Inputs!$A$2:$A$845))</f>
        <v>36586601.851851851</v>
      </c>
      <c r="K192" s="21" t="str">
        <f ca="1">IF('Dmg over Time (Attack)'!$A$1=$D192,'Dmg over Time (Attack)'!$K$162,K192)</f>
        <v>#REF!</v>
      </c>
      <c r="L192" s="21">
        <v>49485895.940061472</v>
      </c>
      <c r="M192" s="21">
        <f t="shared" si="1"/>
        <v>49485895.940061472</v>
      </c>
      <c r="N192" s="22">
        <f t="shared" si="3"/>
        <v>0.17362893782118535</v>
      </c>
      <c r="O192" s="22">
        <f t="shared" si="2"/>
        <v>0.17362893782118535</v>
      </c>
      <c r="P192" s="10"/>
      <c r="Q192" s="10"/>
      <c r="R192" s="10"/>
      <c r="S192" s="10"/>
    </row>
    <row r="193" spans="1:19" ht="12.75" customHeight="1">
      <c r="A193" s="10">
        <v>192</v>
      </c>
      <c r="B193" s="10">
        <f t="shared" si="0"/>
        <v>6</v>
      </c>
      <c r="C193" s="13">
        <f>VLOOKUP(D193,'Species Data'!A$2:E$152,2,FALSE)</f>
        <v>35</v>
      </c>
      <c r="D193" s="10" t="s">
        <v>140</v>
      </c>
      <c r="E193" s="39" t="s">
        <v>141</v>
      </c>
      <c r="F193" s="40"/>
      <c r="G193" s="20"/>
      <c r="H193" s="20" t="s">
        <v>144</v>
      </c>
      <c r="I193" s="20" t="s">
        <v>145</v>
      </c>
      <c r="J193" s="21">
        <f t="array" ref="J193">INDEX((Inputs!$N$2:$N$845*Inputs!$H$2:$H$845*Inputs!$F$2:$F$845*1000/Inputs!$L$2:$L$845),MATCH(A193,Inputs!$A$2:$A$845))</f>
        <v>32255942.857142858</v>
      </c>
      <c r="K193" s="21" t="str">
        <f ca="1">IF('Dmg over Time (Attack)'!$A$1=$D193,'Dmg over Time (Attack)'!$O$162,K193)</f>
        <v>#REF!</v>
      </c>
      <c r="L193" s="21">
        <v>26577867.354612309</v>
      </c>
      <c r="M193" s="21">
        <f t="shared" si="1"/>
        <v>32255942.857142858</v>
      </c>
      <c r="N193" s="22">
        <f t="shared" si="3"/>
        <v>0.11317497622939084</v>
      </c>
      <c r="O193" s="22">
        <f t="shared" si="2"/>
        <v>0.11317497622939084</v>
      </c>
      <c r="P193" s="10"/>
      <c r="Q193" s="10"/>
      <c r="R193" s="10"/>
      <c r="S193" s="10"/>
    </row>
    <row r="194" spans="1:19" ht="12.75" customHeight="1">
      <c r="A194" s="10">
        <v>193</v>
      </c>
      <c r="B194" s="10">
        <f t="shared" si="0"/>
        <v>6</v>
      </c>
      <c r="C194" s="13">
        <f>VLOOKUP(D194,'Species Data'!A$2:E$152,2,FALSE)</f>
        <v>35</v>
      </c>
      <c r="D194" s="10" t="s">
        <v>140</v>
      </c>
      <c r="E194" s="39" t="s">
        <v>141</v>
      </c>
      <c r="F194" s="40"/>
      <c r="G194" s="20"/>
      <c r="H194" s="20" t="s">
        <v>144</v>
      </c>
      <c r="I194" s="20" t="s">
        <v>93</v>
      </c>
      <c r="J194" s="21">
        <f t="array" ref="J194">INDEX((Inputs!$N$2:$N$845*Inputs!$H$2:$H$845*Inputs!$F$2:$F$845*1000/Inputs!$L$2:$L$845),MATCH(A194,Inputs!$A$2:$A$845))</f>
        <v>32255942.857142858</v>
      </c>
      <c r="K194" s="21" t="str">
        <f ca="1">IF('Dmg over Time (Attack)'!$A$1=$D194,'Dmg over Time (Attack)'!$S$162,K194)</f>
        <v>#REF!</v>
      </c>
      <c r="L194" s="21">
        <v>41101604.373309322</v>
      </c>
      <c r="M194" s="21">
        <f t="shared" si="1"/>
        <v>41101604.373309322</v>
      </c>
      <c r="N194" s="22">
        <f t="shared" si="3"/>
        <v>0.14421135102268534</v>
      </c>
      <c r="O194" s="22">
        <f t="shared" si="2"/>
        <v>0.14421135102268534</v>
      </c>
      <c r="P194" s="10"/>
      <c r="Q194" s="10"/>
      <c r="R194" s="10"/>
      <c r="S194" s="10"/>
    </row>
    <row r="195" spans="1:19" ht="12.75" customHeight="1">
      <c r="A195" s="10">
        <v>194</v>
      </c>
      <c r="B195" s="10">
        <f t="shared" si="0"/>
        <v>6</v>
      </c>
      <c r="C195" s="13">
        <f>VLOOKUP(D195,'Species Data'!A$2:E$152,2,FALSE)</f>
        <v>35</v>
      </c>
      <c r="D195" s="10" t="s">
        <v>140</v>
      </c>
      <c r="E195" s="39" t="s">
        <v>141</v>
      </c>
      <c r="F195" s="40"/>
      <c r="G195" s="20"/>
      <c r="H195" s="20" t="s">
        <v>144</v>
      </c>
      <c r="I195" s="20" t="s">
        <v>143</v>
      </c>
      <c r="J195" s="21">
        <f t="array" ref="J195">INDEX((Inputs!$N$2:$N$845*Inputs!$H$2:$H$845*Inputs!$F$2:$F$845*1000/Inputs!$L$2:$L$845),MATCH(A195,Inputs!$A$2:$A$845))</f>
        <v>32255942.857142858</v>
      </c>
      <c r="K195" s="21" t="str">
        <f ca="1">IF('Dmg over Time (Attack)'!$A$1=$D195,'Dmg over Time (Attack)'!$W$162,K195)</f>
        <v>#REF!</v>
      </c>
      <c r="L195" s="21">
        <v>42742594.9382485</v>
      </c>
      <c r="M195" s="21">
        <f t="shared" si="1"/>
        <v>42742594.9382485</v>
      </c>
      <c r="N195" s="22">
        <f t="shared" si="3"/>
        <v>0.14996902082642261</v>
      </c>
      <c r="O195" s="22">
        <f t="shared" si="2"/>
        <v>0.14996902082642261</v>
      </c>
      <c r="P195" s="10"/>
      <c r="Q195" s="10"/>
      <c r="R195" s="10"/>
      <c r="S195" s="10"/>
    </row>
    <row r="196" spans="1:19" ht="12.75" customHeight="1">
      <c r="A196" s="10">
        <v>195</v>
      </c>
      <c r="B196" s="10">
        <f t="shared" si="0"/>
        <v>6</v>
      </c>
      <c r="C196" s="13">
        <f>VLOOKUP(D196,'Species Data'!A$2:E$152,2,FALSE)</f>
        <v>36</v>
      </c>
      <c r="D196" s="10" t="s">
        <v>146</v>
      </c>
      <c r="E196" s="39" t="s">
        <v>141</v>
      </c>
      <c r="F196" s="40"/>
      <c r="G196" s="20">
        <v>1</v>
      </c>
      <c r="H196" s="20" t="s">
        <v>142</v>
      </c>
      <c r="I196" s="20" t="s">
        <v>147</v>
      </c>
      <c r="J196" s="21">
        <f t="array" ref="J196">INDEX((Inputs!$N$2:$N$845*Inputs!$H$2:$H$845*Inputs!$F$2:$F$845*1000/Inputs!$L$2:$L$845),MATCH(A196,Inputs!$A$2:$A$845))</f>
        <v>98985768.518518522</v>
      </c>
      <c r="K196" s="21">
        <f>IF('Dmg over Time (Attack)'!$A$1=$D196,'Dmg over Time (Attack)'!$C$162,K196)</f>
        <v>117125036.37560889</v>
      </c>
      <c r="L196" s="21">
        <v>117125036.37560889</v>
      </c>
      <c r="M196" s="21">
        <f t="shared" si="1"/>
        <v>117125036.37560889</v>
      </c>
      <c r="N196" s="22">
        <f t="shared" si="3"/>
        <v>0.41095134829520896</v>
      </c>
      <c r="O196" s="22">
        <f t="shared" si="2"/>
        <v>0.41095134829520896</v>
      </c>
      <c r="P196" s="10"/>
      <c r="Q196" s="10"/>
      <c r="R196" s="10"/>
      <c r="S196" s="10"/>
    </row>
    <row r="197" spans="1:19" ht="12.75" customHeight="1">
      <c r="A197" s="10">
        <v>196</v>
      </c>
      <c r="B197" s="10">
        <f t="shared" si="0"/>
        <v>6</v>
      </c>
      <c r="C197" s="13">
        <f>VLOOKUP(D197,'Species Data'!A$2:E$152,2,FALSE)</f>
        <v>36</v>
      </c>
      <c r="D197" s="10" t="s">
        <v>146</v>
      </c>
      <c r="E197" s="39" t="s">
        <v>141</v>
      </c>
      <c r="F197" s="40"/>
      <c r="G197" s="20">
        <v>1</v>
      </c>
      <c r="H197" s="20" t="s">
        <v>142</v>
      </c>
      <c r="I197" s="20" t="s">
        <v>73</v>
      </c>
      <c r="J197" s="21">
        <f t="array" ref="J197">INDEX((Inputs!$N$2:$N$845*Inputs!$H$2:$H$845*Inputs!$F$2:$F$845*1000/Inputs!$L$2:$L$845),MATCH(A197,Inputs!$A$2:$A$845))</f>
        <v>98985768.518518522</v>
      </c>
      <c r="K197" s="21">
        <f>IF('Dmg over Time (Attack)'!$A$1=$D197,'Dmg over Time (Attack)'!$G$162,K197)</f>
        <v>122016952.96405591</v>
      </c>
      <c r="L197" s="21">
        <v>122016952.96405591</v>
      </c>
      <c r="M197" s="21">
        <f t="shared" si="1"/>
        <v>122016952.96405591</v>
      </c>
      <c r="N197" s="22">
        <f t="shared" si="3"/>
        <v>0.42811539605117321</v>
      </c>
      <c r="O197" s="22">
        <f t="shared" si="2"/>
        <v>0.42811539605117321</v>
      </c>
      <c r="P197" s="10"/>
      <c r="Q197" s="10"/>
      <c r="R197" s="10"/>
      <c r="S197" s="10"/>
    </row>
    <row r="198" spans="1:19" ht="12.75" customHeight="1">
      <c r="A198" s="10">
        <v>197</v>
      </c>
      <c r="B198" s="10">
        <f t="shared" si="0"/>
        <v>6</v>
      </c>
      <c r="C198" s="13">
        <f>VLOOKUP(D198,'Species Data'!A$2:E$152,2,FALSE)</f>
        <v>36</v>
      </c>
      <c r="D198" s="10" t="s">
        <v>146</v>
      </c>
      <c r="E198" s="39" t="s">
        <v>141</v>
      </c>
      <c r="F198" s="40"/>
      <c r="G198" s="20">
        <v>1</v>
      </c>
      <c r="H198" s="20" t="s">
        <v>142</v>
      </c>
      <c r="I198" s="20" t="s">
        <v>143</v>
      </c>
      <c r="J198" s="21">
        <f t="array" ref="J198">INDEX((Inputs!$N$2:$N$845*Inputs!$H$2:$H$845*Inputs!$F$2:$F$845*1000/Inputs!$L$2:$L$845),MATCH(A198,Inputs!$A$2:$A$845))</f>
        <v>98985768.518518522</v>
      </c>
      <c r="K198" s="21">
        <f>IF('Dmg over Time (Attack)'!$A$1=$D198,'Dmg over Time (Attack)'!$K$162,K198)</f>
        <v>133885061.53944671</v>
      </c>
      <c r="L198" s="21">
        <v>133885061.53944671</v>
      </c>
      <c r="M198" s="21">
        <f t="shared" si="1"/>
        <v>133885061.53944671</v>
      </c>
      <c r="N198" s="22">
        <f t="shared" si="3"/>
        <v>0.46975649492887189</v>
      </c>
      <c r="O198" s="22">
        <f t="shared" si="2"/>
        <v>0.46975649492887189</v>
      </c>
      <c r="P198" s="10"/>
      <c r="Q198" s="10"/>
      <c r="R198" s="10"/>
      <c r="S198" s="10"/>
    </row>
    <row r="199" spans="1:19" ht="12.75" customHeight="1">
      <c r="A199" s="10">
        <v>198</v>
      </c>
      <c r="B199" s="10">
        <f t="shared" si="0"/>
        <v>6</v>
      </c>
      <c r="C199" s="13">
        <f>VLOOKUP(D199,'Species Data'!A$2:E$152,2,FALSE)</f>
        <v>36</v>
      </c>
      <c r="D199" s="10" t="s">
        <v>146</v>
      </c>
      <c r="E199" s="39" t="s">
        <v>141</v>
      </c>
      <c r="F199" s="40"/>
      <c r="G199" s="20">
        <v>1</v>
      </c>
      <c r="H199" s="20" t="s">
        <v>144</v>
      </c>
      <c r="I199" s="20" t="s">
        <v>147</v>
      </c>
      <c r="J199" s="21">
        <f t="array" ref="J199">INDEX((Inputs!$N$2:$N$845*Inputs!$H$2:$H$845*Inputs!$F$2:$F$845*1000/Inputs!$L$2:$L$845),MATCH(A199,Inputs!$A$2:$A$845))</f>
        <v>87269085.714285716</v>
      </c>
      <c r="K199" s="21">
        <f>IF('Dmg over Time (Attack)'!$A$1=$D199,'Dmg over Time (Attack)'!$O$162,K199)</f>
        <v>108582425.60170805</v>
      </c>
      <c r="L199" s="21">
        <v>108582425.60170805</v>
      </c>
      <c r="M199" s="21">
        <f t="shared" si="1"/>
        <v>108582425.60170805</v>
      </c>
      <c r="N199" s="22">
        <f t="shared" si="3"/>
        <v>0.38097827401382667</v>
      </c>
      <c r="O199" s="22">
        <f t="shared" si="2"/>
        <v>0.38097827401382667</v>
      </c>
      <c r="P199" s="10"/>
      <c r="Q199" s="10"/>
      <c r="R199" s="10"/>
      <c r="S199" s="10"/>
    </row>
    <row r="200" spans="1:19" ht="12.75" customHeight="1">
      <c r="A200" s="10">
        <v>199</v>
      </c>
      <c r="B200" s="10">
        <f t="shared" si="0"/>
        <v>6</v>
      </c>
      <c r="C200" s="13">
        <f>VLOOKUP(D200,'Species Data'!A$2:E$152,2,FALSE)</f>
        <v>36</v>
      </c>
      <c r="D200" s="10" t="s">
        <v>146</v>
      </c>
      <c r="E200" s="39" t="s">
        <v>141</v>
      </c>
      <c r="F200" s="40"/>
      <c r="G200" s="20">
        <v>1</v>
      </c>
      <c r="H200" s="20" t="s">
        <v>144</v>
      </c>
      <c r="I200" s="20" t="s">
        <v>73</v>
      </c>
      <c r="J200" s="21">
        <f t="array" ref="J200">INDEX((Inputs!$N$2:$N$845*Inputs!$H$2:$H$845*Inputs!$F$2:$F$845*1000/Inputs!$L$2:$L$845),MATCH(A200,Inputs!$A$2:$A$845))</f>
        <v>87269085.714285716</v>
      </c>
      <c r="K200" s="21">
        <f>IF('Dmg over Time (Attack)'!$A$1=$D200,'Dmg over Time (Attack)'!$S$162,K200)</f>
        <v>108828382.64961401</v>
      </c>
      <c r="L200" s="21">
        <v>108828382.64961401</v>
      </c>
      <c r="M200" s="21">
        <f t="shared" si="1"/>
        <v>108828382.64961401</v>
      </c>
      <c r="N200" s="22">
        <f t="shared" si="3"/>
        <v>0.38184125244770756</v>
      </c>
      <c r="O200" s="22">
        <f t="shared" si="2"/>
        <v>0.38184125244770756</v>
      </c>
      <c r="P200" s="10"/>
      <c r="Q200" s="10"/>
      <c r="R200" s="10"/>
      <c r="S200" s="10"/>
    </row>
    <row r="201" spans="1:19" ht="12.75" customHeight="1">
      <c r="A201" s="10">
        <v>200</v>
      </c>
      <c r="B201" s="10">
        <f t="shared" si="0"/>
        <v>6</v>
      </c>
      <c r="C201" s="13">
        <f>VLOOKUP(D201,'Species Data'!A$2:E$152,2,FALSE)</f>
        <v>36</v>
      </c>
      <c r="D201" s="10" t="s">
        <v>146</v>
      </c>
      <c r="E201" s="39" t="s">
        <v>141</v>
      </c>
      <c r="F201" s="40"/>
      <c r="G201" s="20">
        <v>1</v>
      </c>
      <c r="H201" s="20" t="s">
        <v>144</v>
      </c>
      <c r="I201" s="20" t="s">
        <v>143</v>
      </c>
      <c r="J201" s="21">
        <f t="array" ref="J201">INDEX((Inputs!$N$2:$N$845*Inputs!$H$2:$H$845*Inputs!$F$2:$F$845*1000/Inputs!$L$2:$L$845),MATCH(A201,Inputs!$A$2:$A$845))</f>
        <v>87269085.714285716</v>
      </c>
      <c r="K201" s="21">
        <f>IF('Dmg over Time (Attack)'!$A$1=$D201,'Dmg over Time (Attack)'!$W$162,K201)</f>
        <v>115640928.48989518</v>
      </c>
      <c r="L201" s="21">
        <v>115640928.48989518</v>
      </c>
      <c r="M201" s="21">
        <f t="shared" si="1"/>
        <v>115640928.48989518</v>
      </c>
      <c r="N201" s="22">
        <f t="shared" si="3"/>
        <v>0.40574412569342705</v>
      </c>
      <c r="O201" s="22">
        <f t="shared" si="2"/>
        <v>0.40574412569342705</v>
      </c>
      <c r="P201" s="10"/>
      <c r="Q201" s="10"/>
      <c r="R201" s="10"/>
      <c r="S201" s="10"/>
    </row>
    <row r="202" spans="1:19" ht="12.75" customHeight="1">
      <c r="A202" s="10">
        <v>201</v>
      </c>
      <c r="B202" s="10">
        <f t="shared" si="0"/>
        <v>6</v>
      </c>
      <c r="C202" s="13">
        <f>VLOOKUP(D202,'Species Data'!A$2:E$152,2,FALSE)</f>
        <v>37</v>
      </c>
      <c r="D202" s="10" t="s">
        <v>148</v>
      </c>
      <c r="E202" s="24" t="s">
        <v>40</v>
      </c>
      <c r="F202" s="26"/>
      <c r="G202" s="20"/>
      <c r="H202" s="20" t="s">
        <v>87</v>
      </c>
      <c r="I202" s="20" t="s">
        <v>93</v>
      </c>
      <c r="J202" s="21">
        <f t="array" ref="J202">INDEX((Inputs!$N$2:$N$845*Inputs!$H$2:$H$845*Inputs!$F$2:$F$845*1000/Inputs!$L$2:$L$845),MATCH(A202,Inputs!$A$2:$A$845))</f>
        <v>11011000</v>
      </c>
      <c r="K202" s="21" t="str">
        <f ca="1">IF('Dmg over Time (Attack)'!$A$1=$D202,'Dmg over Time (Attack)'!$C$162,K202)</f>
        <v>#REF!</v>
      </c>
      <c r="L202" s="21">
        <v>17047022.952358611</v>
      </c>
      <c r="M202" s="21">
        <f t="shared" si="1"/>
        <v>17047022.952358611</v>
      </c>
      <c r="N202" s="22">
        <f t="shared" si="3"/>
        <v>5.9812122868633993E-2</v>
      </c>
      <c r="O202" s="22">
        <f t="shared" si="2"/>
        <v>5.9812122868633993E-2</v>
      </c>
      <c r="P202" s="10"/>
      <c r="Q202" s="10"/>
      <c r="R202" s="10"/>
      <c r="S202" s="10"/>
    </row>
    <row r="203" spans="1:19" ht="12.75" customHeight="1">
      <c r="A203" s="10">
        <v>202</v>
      </c>
      <c r="B203" s="10">
        <f t="shared" si="0"/>
        <v>6</v>
      </c>
      <c r="C203" s="13">
        <f>VLOOKUP(D203,'Species Data'!A$2:E$152,2,FALSE)</f>
        <v>37</v>
      </c>
      <c r="D203" s="10" t="s">
        <v>148</v>
      </c>
      <c r="E203" s="24" t="s">
        <v>40</v>
      </c>
      <c r="F203" s="26"/>
      <c r="G203" s="20"/>
      <c r="H203" s="20" t="s">
        <v>87</v>
      </c>
      <c r="I203" s="20" t="s">
        <v>42</v>
      </c>
      <c r="J203" s="21">
        <f t="array" ref="J203">INDEX((Inputs!$N$2:$N$845*Inputs!$H$2:$H$845*Inputs!$F$2:$F$845*1000/Inputs!$L$2:$L$845),MATCH(A203,Inputs!$A$2:$A$845))</f>
        <v>11011000</v>
      </c>
      <c r="K203" s="21" t="str">
        <f ca="1">IF('Dmg over Time (Attack)'!$A$1=$D203,'Dmg over Time (Attack)'!$G$162,K203)</f>
        <v>#REF!</v>
      </c>
      <c r="L203" s="21">
        <v>19453287.506169803</v>
      </c>
      <c r="M203" s="21">
        <f t="shared" si="1"/>
        <v>19453287.506169803</v>
      </c>
      <c r="N203" s="22">
        <f t="shared" si="3"/>
        <v>6.8254875104565058E-2</v>
      </c>
      <c r="O203" s="22">
        <f t="shared" si="2"/>
        <v>6.8254875104565058E-2</v>
      </c>
      <c r="P203" s="10"/>
      <c r="Q203" s="10"/>
      <c r="R203" s="10"/>
      <c r="S203" s="10"/>
    </row>
    <row r="204" spans="1:19" ht="12.75" customHeight="1">
      <c r="A204" s="10">
        <v>203</v>
      </c>
      <c r="B204" s="10">
        <f t="shared" si="0"/>
        <v>6</v>
      </c>
      <c r="C204" s="13">
        <f>VLOOKUP(D204,'Species Data'!A$2:E$152,2,FALSE)</f>
        <v>37</v>
      </c>
      <c r="D204" s="10" t="s">
        <v>148</v>
      </c>
      <c r="E204" s="24" t="s">
        <v>40</v>
      </c>
      <c r="F204" s="26"/>
      <c r="G204" s="20"/>
      <c r="H204" s="20" t="s">
        <v>87</v>
      </c>
      <c r="I204" s="20" t="s">
        <v>45</v>
      </c>
      <c r="J204" s="21">
        <f t="array" ref="J204">INDEX((Inputs!$N$2:$N$845*Inputs!$H$2:$H$845*Inputs!$F$2:$F$845*1000/Inputs!$L$2:$L$845),MATCH(A204,Inputs!$A$2:$A$845))</f>
        <v>11011000</v>
      </c>
      <c r="K204" s="21" t="str">
        <f ca="1">IF('Dmg over Time (Attack)'!$A$1=$D204,'Dmg over Time (Attack)'!$K$162,K204)</f>
        <v>#REF!</v>
      </c>
      <c r="L204" s="21">
        <v>13413723.59913793</v>
      </c>
      <c r="M204" s="21">
        <f t="shared" si="1"/>
        <v>13413723.59913793</v>
      </c>
      <c r="N204" s="22">
        <f t="shared" si="3"/>
        <v>4.7064128808867907E-2</v>
      </c>
      <c r="O204" s="22">
        <f t="shared" si="2"/>
        <v>4.7064128808867907E-2</v>
      </c>
      <c r="P204" s="10"/>
      <c r="Q204" s="10"/>
      <c r="R204" s="10"/>
      <c r="S204" s="10"/>
    </row>
    <row r="205" spans="1:19" ht="12.75" customHeight="1">
      <c r="A205" s="10">
        <v>204</v>
      </c>
      <c r="B205" s="10">
        <f t="shared" si="0"/>
        <v>6</v>
      </c>
      <c r="C205" s="13">
        <f>VLOOKUP(D205,'Species Data'!A$2:E$152,2,FALSE)</f>
        <v>37</v>
      </c>
      <c r="D205" s="10" t="s">
        <v>148</v>
      </c>
      <c r="E205" s="24" t="s">
        <v>40</v>
      </c>
      <c r="F205" s="26"/>
      <c r="G205" s="20"/>
      <c r="H205" s="20" t="s">
        <v>43</v>
      </c>
      <c r="I205" s="20" t="s">
        <v>93</v>
      </c>
      <c r="J205" s="21">
        <f t="array" ref="J205">INDEX((Inputs!$N$2:$N$845*Inputs!$H$2:$H$845*Inputs!$F$2:$F$845*1000/Inputs!$L$2:$L$845),MATCH(A205,Inputs!$A$2:$A$845))</f>
        <v>17434083.333333332</v>
      </c>
      <c r="K205" s="21" t="str">
        <f ca="1">IF('Dmg over Time (Attack)'!$A$1=$D205,'Dmg over Time (Attack)'!$O$162,K205)</f>
        <v>#REF!</v>
      </c>
      <c r="L205" s="21">
        <v>22257257.048458148</v>
      </c>
      <c r="M205" s="21">
        <f t="shared" si="1"/>
        <v>22257257.048458148</v>
      </c>
      <c r="N205" s="22">
        <f t="shared" si="3"/>
        <v>7.8093036949713132E-2</v>
      </c>
      <c r="O205" s="22">
        <f t="shared" si="2"/>
        <v>7.8093036949713132E-2</v>
      </c>
      <c r="P205" s="10"/>
      <c r="Q205" s="10"/>
      <c r="R205" s="10"/>
      <c r="S205" s="10"/>
    </row>
    <row r="206" spans="1:19" ht="12.75" customHeight="1">
      <c r="A206" s="10">
        <v>205</v>
      </c>
      <c r="B206" s="10">
        <f t="shared" si="0"/>
        <v>6</v>
      </c>
      <c r="C206" s="13">
        <f>VLOOKUP(D206,'Species Data'!A$2:E$152,2,FALSE)</f>
        <v>37</v>
      </c>
      <c r="D206" s="10" t="s">
        <v>148</v>
      </c>
      <c r="E206" s="24" t="s">
        <v>40</v>
      </c>
      <c r="F206" s="26"/>
      <c r="G206" s="20"/>
      <c r="H206" s="20" t="s">
        <v>43</v>
      </c>
      <c r="I206" s="20" t="s">
        <v>42</v>
      </c>
      <c r="J206" s="21">
        <f t="array" ref="J206">INDEX((Inputs!$N$2:$N$845*Inputs!$H$2:$H$845*Inputs!$F$2:$F$845*1000/Inputs!$L$2:$L$845),MATCH(A206,Inputs!$A$2:$A$845))</f>
        <v>17434083.333333332</v>
      </c>
      <c r="K206" s="21" t="str">
        <f ca="1">IF('Dmg over Time (Attack)'!$A$1=$D206,'Dmg over Time (Attack)'!$S$162,K206)</f>
        <v>#REF!</v>
      </c>
      <c r="L206" s="21">
        <v>23892983.378067486</v>
      </c>
      <c r="M206" s="21">
        <f t="shared" si="1"/>
        <v>23892983.378067486</v>
      </c>
      <c r="N206" s="22">
        <f t="shared" si="3"/>
        <v>8.3832236367668789E-2</v>
      </c>
      <c r="O206" s="22">
        <f t="shared" si="2"/>
        <v>8.3832236367668789E-2</v>
      </c>
      <c r="P206" s="10"/>
      <c r="Q206" s="10"/>
      <c r="R206" s="10"/>
      <c r="S206" s="10"/>
    </row>
    <row r="207" spans="1:19" ht="12.75" customHeight="1">
      <c r="A207" s="10">
        <v>206</v>
      </c>
      <c r="B207" s="10">
        <f t="shared" si="0"/>
        <v>6</v>
      </c>
      <c r="C207" s="13">
        <f>VLOOKUP(D207,'Species Data'!A$2:E$152,2,FALSE)</f>
        <v>37</v>
      </c>
      <c r="D207" s="10" t="s">
        <v>148</v>
      </c>
      <c r="E207" s="24" t="s">
        <v>40</v>
      </c>
      <c r="F207" s="26"/>
      <c r="G207" s="20"/>
      <c r="H207" s="20" t="s">
        <v>43</v>
      </c>
      <c r="I207" s="20" t="s">
        <v>45</v>
      </c>
      <c r="J207" s="21">
        <f t="array" ref="J207">INDEX((Inputs!$N$2:$N$845*Inputs!$H$2:$H$845*Inputs!$F$2:$F$845*1000/Inputs!$L$2:$L$845),MATCH(A207,Inputs!$A$2:$A$845))</f>
        <v>17434083.333333332</v>
      </c>
      <c r="K207" s="21" t="str">
        <f ca="1">IF('Dmg over Time (Attack)'!$A$1=$D207,'Dmg over Time (Attack)'!$W$162,K207)</f>
        <v>#REF!</v>
      </c>
      <c r="L207" s="21">
        <v>16061568.359374998</v>
      </c>
      <c r="M207" s="21">
        <f t="shared" si="1"/>
        <v>17434083.333333332</v>
      </c>
      <c r="N207" s="22">
        <f t="shared" si="3"/>
        <v>6.1170184222170049E-2</v>
      </c>
      <c r="O207" s="22">
        <f t="shared" si="2"/>
        <v>6.1170184222170049E-2</v>
      </c>
      <c r="P207" s="10"/>
      <c r="Q207" s="10"/>
      <c r="R207" s="10"/>
      <c r="S207" s="10"/>
    </row>
    <row r="208" spans="1:19" ht="12.75" customHeight="1">
      <c r="A208" s="10">
        <v>207</v>
      </c>
      <c r="B208" s="10">
        <f t="shared" si="0"/>
        <v>6</v>
      </c>
      <c r="C208" s="13">
        <f>VLOOKUP(D208,'Species Data'!A$2:E$152,2,FALSE)</f>
        <v>38</v>
      </c>
      <c r="D208" s="10" t="s">
        <v>149</v>
      </c>
      <c r="E208" s="24" t="s">
        <v>40</v>
      </c>
      <c r="F208" s="26"/>
      <c r="G208" s="20">
        <v>1</v>
      </c>
      <c r="H208" s="20" t="s">
        <v>150</v>
      </c>
      <c r="I208" s="20" t="s">
        <v>151</v>
      </c>
      <c r="J208" s="21">
        <f t="array" ref="J208">INDEX((Inputs!$N$2:$N$845*Inputs!$H$2:$H$845*Inputs!$F$2:$F$845*1000/Inputs!$L$2:$L$845),MATCH(A208,Inputs!$A$2:$A$845))</f>
        <v>74157219.230769232</v>
      </c>
      <c r="K208" s="21" t="str">
        <f ca="1">IF('Dmg over Time (Attack)'!$A$1=$D208,'Dmg over Time (Attack)'!$C$162,K208)</f>
        <v>#REF!</v>
      </c>
      <c r="L208" s="21">
        <v>100704111.09154931</v>
      </c>
      <c r="M208" s="21">
        <f t="shared" si="1"/>
        <v>100704111.09154931</v>
      </c>
      <c r="N208" s="22">
        <f t="shared" si="3"/>
        <v>0.35333598616120432</v>
      </c>
      <c r="O208" s="22">
        <f t="shared" si="2"/>
        <v>0.35333598616120432</v>
      </c>
      <c r="P208" s="10"/>
      <c r="Q208" s="10"/>
      <c r="R208" s="10"/>
      <c r="S208" s="10"/>
    </row>
    <row r="209" spans="1:19" ht="12.75" customHeight="1">
      <c r="A209" s="10">
        <v>208</v>
      </c>
      <c r="B209" s="10">
        <f t="shared" si="0"/>
        <v>6</v>
      </c>
      <c r="C209" s="13">
        <f>VLOOKUP(D209,'Species Data'!A$2:E$152,2,FALSE)</f>
        <v>38</v>
      </c>
      <c r="D209" s="10" t="s">
        <v>149</v>
      </c>
      <c r="E209" s="24" t="s">
        <v>40</v>
      </c>
      <c r="F209" s="26"/>
      <c r="G209" s="20">
        <v>1</v>
      </c>
      <c r="H209" s="20" t="s">
        <v>150</v>
      </c>
      <c r="I209" s="20" t="s">
        <v>42</v>
      </c>
      <c r="J209" s="21">
        <f t="array" ref="J209">INDEX((Inputs!$N$2:$N$845*Inputs!$H$2:$H$845*Inputs!$F$2:$F$845*1000/Inputs!$L$2:$L$845),MATCH(A209,Inputs!$A$2:$A$845))</f>
        <v>74157219.230769232</v>
      </c>
      <c r="K209" s="21" t="str">
        <f ca="1">IF('Dmg over Time (Attack)'!$A$1=$D209,'Dmg over Time (Attack)'!$G$162,K209)</f>
        <v>#REF!</v>
      </c>
      <c r="L209" s="21">
        <v>103520655.18904321</v>
      </c>
      <c r="M209" s="21">
        <f t="shared" si="1"/>
        <v>103520655.18904321</v>
      </c>
      <c r="N209" s="22">
        <f t="shared" si="3"/>
        <v>0.36321826778275412</v>
      </c>
      <c r="O209" s="22">
        <f t="shared" si="2"/>
        <v>0.36321826778275412</v>
      </c>
      <c r="P209" s="10"/>
      <c r="Q209" s="10"/>
      <c r="R209" s="10"/>
      <c r="S209" s="10"/>
    </row>
    <row r="210" spans="1:19" ht="12.75" customHeight="1">
      <c r="A210" s="10">
        <v>209</v>
      </c>
      <c r="B210" s="10">
        <f t="shared" si="0"/>
        <v>6</v>
      </c>
      <c r="C210" s="13">
        <f>VLOOKUP(D210,'Species Data'!A$2:E$152,2,FALSE)</f>
        <v>38</v>
      </c>
      <c r="D210" s="10" t="s">
        <v>149</v>
      </c>
      <c r="E210" s="24" t="s">
        <v>40</v>
      </c>
      <c r="F210" s="26"/>
      <c r="G210" s="20">
        <v>1</v>
      </c>
      <c r="H210" s="20" t="s">
        <v>150</v>
      </c>
      <c r="I210" s="20" t="s">
        <v>51</v>
      </c>
      <c r="J210" s="21">
        <f t="array" ref="J210">INDEX((Inputs!$N$2:$N$845*Inputs!$H$2:$H$845*Inputs!$F$2:$F$845*1000/Inputs!$L$2:$L$845),MATCH(A210,Inputs!$A$2:$A$845))</f>
        <v>74157219.230769232</v>
      </c>
      <c r="K210" s="21" t="str">
        <f ca="1">IF('Dmg over Time (Attack)'!$A$1=$D210,'Dmg over Time (Attack)'!$K$162,K210)</f>
        <v>#REF!</v>
      </c>
      <c r="L210" s="21">
        <v>109978565.64655173</v>
      </c>
      <c r="M210" s="21">
        <f t="shared" si="1"/>
        <v>109978565.64655173</v>
      </c>
      <c r="N210" s="22">
        <f t="shared" si="3"/>
        <v>0.3858768478080537</v>
      </c>
      <c r="O210" s="22">
        <f t="shared" si="2"/>
        <v>0.3858768478080537</v>
      </c>
      <c r="P210" s="10"/>
      <c r="Q210" s="10"/>
      <c r="R210" s="10"/>
      <c r="S210" s="10"/>
    </row>
    <row r="211" spans="1:19" ht="12.75" customHeight="1">
      <c r="A211" s="10">
        <v>210</v>
      </c>
      <c r="B211" s="10">
        <f t="shared" si="0"/>
        <v>6</v>
      </c>
      <c r="C211" s="13">
        <f>VLOOKUP(D211,'Species Data'!A$2:E$152,2,FALSE)</f>
        <v>38</v>
      </c>
      <c r="D211" s="10" t="s">
        <v>149</v>
      </c>
      <c r="E211" s="24" t="s">
        <v>40</v>
      </c>
      <c r="F211" s="26"/>
      <c r="G211" s="20">
        <v>1</v>
      </c>
      <c r="H211" s="20" t="s">
        <v>43</v>
      </c>
      <c r="I211" s="20" t="s">
        <v>151</v>
      </c>
      <c r="J211" s="21">
        <f t="array" ref="J211">INDEX((Inputs!$N$2:$N$845*Inputs!$H$2:$H$845*Inputs!$F$2:$F$845*1000/Inputs!$L$2:$L$845),MATCH(A211,Inputs!$A$2:$A$845))</f>
        <v>76511416.666666672</v>
      </c>
      <c r="K211" s="21" t="str">
        <f ca="1">IF('Dmg over Time (Attack)'!$A$1=$D211,'Dmg over Time (Attack)'!$O$162,K211)</f>
        <v>#REF!</v>
      </c>
      <c r="L211" s="21">
        <v>102247075</v>
      </c>
      <c r="M211" s="21">
        <f t="shared" si="1"/>
        <v>102247075</v>
      </c>
      <c r="N211" s="22">
        <f t="shared" si="3"/>
        <v>0.35874971424334734</v>
      </c>
      <c r="O211" s="22">
        <f t="shared" si="2"/>
        <v>0.35874971424334734</v>
      </c>
      <c r="P211" s="10"/>
      <c r="Q211" s="10"/>
      <c r="R211" s="10"/>
      <c r="S211" s="10"/>
    </row>
    <row r="212" spans="1:19" ht="12.75" customHeight="1">
      <c r="A212" s="10">
        <v>211</v>
      </c>
      <c r="B212" s="10">
        <f t="shared" si="0"/>
        <v>6</v>
      </c>
      <c r="C212" s="13">
        <f>VLOOKUP(D212,'Species Data'!A$2:E$152,2,FALSE)</f>
        <v>38</v>
      </c>
      <c r="D212" s="10" t="s">
        <v>149</v>
      </c>
      <c r="E212" s="24" t="s">
        <v>40</v>
      </c>
      <c r="F212" s="26"/>
      <c r="G212" s="20">
        <v>1</v>
      </c>
      <c r="H212" s="20" t="s">
        <v>43</v>
      </c>
      <c r="I212" s="20" t="s">
        <v>42</v>
      </c>
      <c r="J212" s="21">
        <f t="array" ref="J212">INDEX((Inputs!$N$2:$N$845*Inputs!$H$2:$H$845*Inputs!$F$2:$F$845*1000/Inputs!$L$2:$L$845),MATCH(A212,Inputs!$A$2:$A$845))</f>
        <v>76511416.666666672</v>
      </c>
      <c r="K212" s="21" t="str">
        <f ca="1">IF('Dmg over Time (Attack)'!$A$1=$D212,'Dmg over Time (Attack)'!$S$162,K212)</f>
        <v>#REF!</v>
      </c>
      <c r="L212" s="21">
        <v>104857018.96088958</v>
      </c>
      <c r="M212" s="21">
        <f t="shared" si="1"/>
        <v>104857018.96088958</v>
      </c>
      <c r="N212" s="22">
        <f t="shared" si="3"/>
        <v>0.36790710725591308</v>
      </c>
      <c r="O212" s="22">
        <f t="shared" si="2"/>
        <v>0.36790710725591308</v>
      </c>
      <c r="P212" s="10"/>
      <c r="Q212" s="10"/>
      <c r="R212" s="10"/>
      <c r="S212" s="10"/>
    </row>
    <row r="213" spans="1:19" ht="12.75" customHeight="1">
      <c r="A213" s="10">
        <v>212</v>
      </c>
      <c r="B213" s="10">
        <f t="shared" si="0"/>
        <v>6</v>
      </c>
      <c r="C213" s="13">
        <f>VLOOKUP(D213,'Species Data'!A$2:E$152,2,FALSE)</f>
        <v>38</v>
      </c>
      <c r="D213" s="10" t="s">
        <v>149</v>
      </c>
      <c r="E213" s="24" t="s">
        <v>40</v>
      </c>
      <c r="F213" s="26"/>
      <c r="G213" s="20">
        <v>1</v>
      </c>
      <c r="H213" s="20" t="s">
        <v>43</v>
      </c>
      <c r="I213" s="20" t="s">
        <v>51</v>
      </c>
      <c r="J213" s="21">
        <f t="array" ref="J213">INDEX((Inputs!$N$2:$N$845*Inputs!$H$2:$H$845*Inputs!$F$2:$F$845*1000/Inputs!$L$2:$L$845),MATCH(A213,Inputs!$A$2:$A$845))</f>
        <v>76511416.666666672</v>
      </c>
      <c r="K213" s="21" t="str">
        <f ca="1">IF('Dmg over Time (Attack)'!$A$1=$D213,'Dmg over Time (Attack)'!$W$162,K213)</f>
        <v>#REF!</v>
      </c>
      <c r="L213" s="21">
        <v>111426301.1558219</v>
      </c>
      <c r="M213" s="21">
        <f t="shared" si="1"/>
        <v>111426301.1558219</v>
      </c>
      <c r="N213" s="22">
        <f t="shared" si="3"/>
        <v>0.39095645228818793</v>
      </c>
      <c r="O213" s="22">
        <f t="shared" si="2"/>
        <v>0.39095645228818793</v>
      </c>
      <c r="P213" s="10"/>
      <c r="Q213" s="10"/>
      <c r="R213" s="10"/>
      <c r="S213" s="10"/>
    </row>
    <row r="214" spans="1:19" ht="12.75" customHeight="1">
      <c r="A214" s="10">
        <v>213</v>
      </c>
      <c r="B214" s="10">
        <f t="shared" si="0"/>
        <v>6</v>
      </c>
      <c r="C214" s="13">
        <f>VLOOKUP(D214,'Species Data'!A$2:E$152,2,FALSE)</f>
        <v>39</v>
      </c>
      <c r="D214" s="10" t="s">
        <v>152</v>
      </c>
      <c r="E214" s="32" t="s">
        <v>84</v>
      </c>
      <c r="F214" s="39" t="s">
        <v>141</v>
      </c>
      <c r="G214" s="18"/>
      <c r="H214" s="20" t="s">
        <v>142</v>
      </c>
      <c r="I214" s="20" t="s">
        <v>145</v>
      </c>
      <c r="J214" s="21">
        <f t="array" ref="J214">INDEX((Inputs!$N$2:$N$845*Inputs!$H$2:$H$845*Inputs!$F$2:$F$845*1000/Inputs!$L$2:$L$845),MATCH(A214,Inputs!$A$2:$A$845))</f>
        <v>30953368.055555556</v>
      </c>
      <c r="K214" s="21" t="str">
        <f ca="1">IF('Dmg over Time (Attack)'!$A$1=$D214,'Dmg over Time (Attack)'!$C$162,K214)</f>
        <v>#REF!</v>
      </c>
      <c r="L214" s="21">
        <v>20016105.130413398</v>
      </c>
      <c r="M214" s="21">
        <f t="shared" si="1"/>
        <v>30953368.055555556</v>
      </c>
      <c r="N214" s="22">
        <f t="shared" si="3"/>
        <v>0.10860469059676976</v>
      </c>
      <c r="O214" s="22">
        <f t="shared" si="2"/>
        <v>0.10860469059676976</v>
      </c>
      <c r="P214" s="10"/>
      <c r="Q214" s="10"/>
      <c r="R214" s="10"/>
      <c r="S214" s="10"/>
    </row>
    <row r="215" spans="1:19" ht="12.75" customHeight="1">
      <c r="A215" s="10">
        <v>214</v>
      </c>
      <c r="B215" s="10">
        <f t="shared" si="0"/>
        <v>6</v>
      </c>
      <c r="C215" s="13">
        <f>VLOOKUP(D215,'Species Data'!A$2:E$152,2,FALSE)</f>
        <v>39</v>
      </c>
      <c r="D215" s="10" t="s">
        <v>152</v>
      </c>
      <c r="E215" s="32" t="s">
        <v>84</v>
      </c>
      <c r="F215" s="39" t="s">
        <v>141</v>
      </c>
      <c r="G215" s="18"/>
      <c r="H215" s="20" t="s">
        <v>142</v>
      </c>
      <c r="I215" s="20" t="s">
        <v>93</v>
      </c>
      <c r="J215" s="21">
        <f t="array" ref="J215">INDEX((Inputs!$N$2:$N$845*Inputs!$H$2:$H$845*Inputs!$F$2:$F$845*1000/Inputs!$L$2:$L$845),MATCH(A215,Inputs!$A$2:$A$845))</f>
        <v>30953368.055555556</v>
      </c>
      <c r="K215" s="21" t="str">
        <f ca="1">IF('Dmg over Time (Attack)'!$A$1=$D215,'Dmg over Time (Attack)'!$G$162,K215)</f>
        <v>#REF!</v>
      </c>
      <c r="L215" s="21">
        <v>40112038.666930407</v>
      </c>
      <c r="M215" s="21">
        <f t="shared" si="1"/>
        <v>40112038.666930407</v>
      </c>
      <c r="N215" s="22">
        <f t="shared" si="3"/>
        <v>0.14073930632714318</v>
      </c>
      <c r="O215" s="22">
        <f t="shared" si="2"/>
        <v>0.14073930632714318</v>
      </c>
      <c r="P215" s="10"/>
      <c r="Q215" s="10"/>
      <c r="R215" s="10"/>
      <c r="S215" s="10"/>
    </row>
    <row r="216" spans="1:19" ht="12.75" customHeight="1">
      <c r="A216" s="10">
        <v>215</v>
      </c>
      <c r="B216" s="10">
        <f t="shared" si="0"/>
        <v>6</v>
      </c>
      <c r="C216" s="13">
        <f>VLOOKUP(D216,'Species Data'!A$2:E$152,2,FALSE)</f>
        <v>39</v>
      </c>
      <c r="D216" s="10" t="s">
        <v>152</v>
      </c>
      <c r="E216" s="32" t="s">
        <v>84</v>
      </c>
      <c r="F216" s="39" t="s">
        <v>141</v>
      </c>
      <c r="G216" s="18"/>
      <c r="H216" s="20" t="s">
        <v>142</v>
      </c>
      <c r="I216" s="20" t="s">
        <v>153</v>
      </c>
      <c r="J216" s="21">
        <f t="array" ref="J216">INDEX((Inputs!$N$2:$N$845*Inputs!$H$2:$H$845*Inputs!$F$2:$F$845*1000/Inputs!$L$2:$L$845),MATCH(A216,Inputs!$A$2:$A$845))</f>
        <v>30953368.055555556</v>
      </c>
      <c r="K216" s="21" t="str">
        <f ca="1">IF('Dmg over Time (Attack)'!$A$1=$D216,'Dmg over Time (Attack)'!$K$162,K216)</f>
        <v>#REF!</v>
      </c>
      <c r="L216" s="21">
        <v>37590673.245903842</v>
      </c>
      <c r="M216" s="21">
        <f t="shared" si="1"/>
        <v>37590673.245903842</v>
      </c>
      <c r="N216" s="22">
        <f t="shared" si="3"/>
        <v>0.13189270485422733</v>
      </c>
      <c r="O216" s="22">
        <f t="shared" si="2"/>
        <v>0.13189270485422733</v>
      </c>
      <c r="P216" s="10"/>
      <c r="Q216" s="10"/>
      <c r="R216" s="10"/>
      <c r="S216" s="10"/>
    </row>
    <row r="217" spans="1:19" ht="12.75" customHeight="1">
      <c r="A217" s="10">
        <v>216</v>
      </c>
      <c r="B217" s="10">
        <f t="shared" si="0"/>
        <v>6</v>
      </c>
      <c r="C217" s="13">
        <f>VLOOKUP(D217,'Species Data'!A$2:E$152,2,FALSE)</f>
        <v>39</v>
      </c>
      <c r="D217" s="10" t="s">
        <v>152</v>
      </c>
      <c r="E217" s="32" t="s">
        <v>84</v>
      </c>
      <c r="F217" s="39" t="s">
        <v>141</v>
      </c>
      <c r="G217" s="18"/>
      <c r="H217" s="20" t="s">
        <v>150</v>
      </c>
      <c r="I217" s="20" t="s">
        <v>145</v>
      </c>
      <c r="J217" s="21">
        <f t="array" ref="J217">INDEX((Inputs!$N$2:$N$845*Inputs!$H$2:$H$845*Inputs!$F$2:$F$845*1000/Inputs!$L$2:$L$845),MATCH(A217,Inputs!$A$2:$A$845))</f>
        <v>22041519.230769232</v>
      </c>
      <c r="K217" s="21" t="str">
        <f ca="1">IF('Dmg over Time (Attack)'!$A$1=$D217,'Dmg over Time (Attack)'!$O$162,K217)</f>
        <v>#REF!</v>
      </c>
      <c r="L217" s="21">
        <v>17898751.802884616</v>
      </c>
      <c r="M217" s="21">
        <f t="shared" si="1"/>
        <v>22041519.230769232</v>
      </c>
      <c r="N217" s="22">
        <f t="shared" si="3"/>
        <v>7.7336087370007481E-2</v>
      </c>
      <c r="O217" s="22">
        <f t="shared" si="2"/>
        <v>7.7336087370007481E-2</v>
      </c>
      <c r="P217" s="10"/>
      <c r="Q217" s="10"/>
      <c r="R217" s="10"/>
      <c r="S217" s="10"/>
    </row>
    <row r="218" spans="1:19" ht="12.75" customHeight="1">
      <c r="A218" s="10">
        <v>217</v>
      </c>
      <c r="B218" s="10">
        <f t="shared" si="0"/>
        <v>6</v>
      </c>
      <c r="C218" s="13">
        <f>VLOOKUP(D218,'Species Data'!A$2:E$152,2,FALSE)</f>
        <v>39</v>
      </c>
      <c r="D218" s="10" t="s">
        <v>152</v>
      </c>
      <c r="E218" s="32" t="s">
        <v>84</v>
      </c>
      <c r="F218" s="39" t="s">
        <v>141</v>
      </c>
      <c r="G218" s="18"/>
      <c r="H218" s="20" t="s">
        <v>150</v>
      </c>
      <c r="I218" s="20" t="s">
        <v>93</v>
      </c>
      <c r="J218" s="21">
        <f t="array" ref="J218">INDEX((Inputs!$N$2:$N$845*Inputs!$H$2:$H$845*Inputs!$F$2:$F$845*1000/Inputs!$L$2:$L$845),MATCH(A218,Inputs!$A$2:$A$845))</f>
        <v>22041519.230769232</v>
      </c>
      <c r="K218" s="21" t="str">
        <f ca="1">IF('Dmg over Time (Attack)'!$A$1=$D218,'Dmg over Time (Attack)'!$S$162,K218)</f>
        <v>#REF!</v>
      </c>
      <c r="L218" s="21">
        <v>31437423.26183432</v>
      </c>
      <c r="M218" s="21">
        <f t="shared" si="1"/>
        <v>31437423.26183432</v>
      </c>
      <c r="N218" s="22">
        <f t="shared" si="3"/>
        <v>0.1103030733322222</v>
      </c>
      <c r="O218" s="22">
        <f t="shared" si="2"/>
        <v>0.1103030733322222</v>
      </c>
      <c r="P218" s="10"/>
      <c r="Q218" s="10"/>
      <c r="R218" s="10"/>
      <c r="S218" s="10"/>
    </row>
    <row r="219" spans="1:19" ht="12.75" customHeight="1">
      <c r="A219" s="10">
        <v>218</v>
      </c>
      <c r="B219" s="10">
        <f t="shared" si="0"/>
        <v>6</v>
      </c>
      <c r="C219" s="13">
        <f>VLOOKUP(D219,'Species Data'!A$2:E$152,2,FALSE)</f>
        <v>39</v>
      </c>
      <c r="D219" s="10" t="s">
        <v>152</v>
      </c>
      <c r="E219" s="32" t="s">
        <v>84</v>
      </c>
      <c r="F219" s="39" t="s">
        <v>141</v>
      </c>
      <c r="G219" s="18"/>
      <c r="H219" s="20" t="s">
        <v>150</v>
      </c>
      <c r="I219" s="20" t="s">
        <v>153</v>
      </c>
      <c r="J219" s="21">
        <f t="array" ref="J219">INDEX((Inputs!$N$2:$N$845*Inputs!$H$2:$H$845*Inputs!$F$2:$F$845*1000/Inputs!$L$2:$L$845),MATCH(A219,Inputs!$A$2:$A$845))</f>
        <v>22041519.230769232</v>
      </c>
      <c r="K219" s="21" t="str">
        <f ca="1">IF('Dmg over Time (Attack)'!$A$1=$D219,'Dmg over Time (Attack)'!$W$162,K219)</f>
        <v>#REF!</v>
      </c>
      <c r="L219" s="21">
        <v>30769121.817129631</v>
      </c>
      <c r="M219" s="21">
        <f t="shared" si="1"/>
        <v>30769121.817129631</v>
      </c>
      <c r="N219" s="22">
        <f t="shared" si="3"/>
        <v>0.10795823410512231</v>
      </c>
      <c r="O219" s="22">
        <f t="shared" si="2"/>
        <v>0.10795823410512231</v>
      </c>
      <c r="P219" s="10"/>
      <c r="Q219" s="10"/>
      <c r="R219" s="10"/>
      <c r="S219" s="10"/>
    </row>
    <row r="220" spans="1:19" ht="12.75" customHeight="1">
      <c r="A220" s="10">
        <v>219</v>
      </c>
      <c r="B220" s="10">
        <f t="shared" si="0"/>
        <v>6</v>
      </c>
      <c r="C220" s="13">
        <f>VLOOKUP(D220,'Species Data'!A$2:E$152,2,FALSE)</f>
        <v>40</v>
      </c>
      <c r="D220" s="10" t="s">
        <v>154</v>
      </c>
      <c r="E220" s="32" t="s">
        <v>84</v>
      </c>
      <c r="F220" s="39" t="s">
        <v>141</v>
      </c>
      <c r="G220" s="18">
        <v>1</v>
      </c>
      <c r="H220" s="20" t="s">
        <v>142</v>
      </c>
      <c r="I220" s="20" t="s">
        <v>147</v>
      </c>
      <c r="J220" s="21">
        <f t="array" ref="J220">INDEX((Inputs!$N$2:$N$845*Inputs!$H$2:$H$845*Inputs!$F$2:$F$845*1000/Inputs!$L$2:$L$845),MATCH(A220,Inputs!$A$2:$A$845))</f>
        <v>107595104.16666667</v>
      </c>
      <c r="K220" s="21" t="str">
        <f ca="1">IF('Dmg over Time (Attack)'!$A$1=$D220,'Dmg over Time (Attack)'!$C$162,K220)</f>
        <v>#REF!</v>
      </c>
      <c r="L220" s="21">
        <v>109970536.10427259</v>
      </c>
      <c r="M220" s="21">
        <f t="shared" si="1"/>
        <v>109970536.10427259</v>
      </c>
      <c r="N220" s="22">
        <f t="shared" si="3"/>
        <v>0.38584867491412839</v>
      </c>
      <c r="O220" s="22">
        <f t="shared" si="2"/>
        <v>0.38584867491412839</v>
      </c>
      <c r="P220" s="10"/>
      <c r="Q220" s="10"/>
      <c r="R220" s="10"/>
      <c r="S220" s="10"/>
    </row>
    <row r="221" spans="1:19" ht="12.75" customHeight="1">
      <c r="A221" s="10">
        <v>220</v>
      </c>
      <c r="B221" s="10">
        <f t="shared" si="0"/>
        <v>6</v>
      </c>
      <c r="C221" s="13">
        <f>VLOOKUP(D221,'Species Data'!A$2:E$152,2,FALSE)</f>
        <v>40</v>
      </c>
      <c r="D221" s="10" t="s">
        <v>154</v>
      </c>
      <c r="E221" s="32" t="s">
        <v>84</v>
      </c>
      <c r="F221" s="39" t="s">
        <v>141</v>
      </c>
      <c r="G221" s="18">
        <v>1</v>
      </c>
      <c r="H221" s="20" t="s">
        <v>142</v>
      </c>
      <c r="I221" s="20" t="s">
        <v>97</v>
      </c>
      <c r="J221" s="21">
        <f t="array" ref="J221">INDEX((Inputs!$N$2:$N$845*Inputs!$H$2:$H$845*Inputs!$F$2:$F$845*1000/Inputs!$L$2:$L$845),MATCH(A221,Inputs!$A$2:$A$845))</f>
        <v>107595104.16666667</v>
      </c>
      <c r="K221" s="21" t="str">
        <f ca="1">IF('Dmg over Time (Attack)'!$A$1=$D221,'Dmg over Time (Attack)'!$G$162,K221)</f>
        <v>#REF!</v>
      </c>
      <c r="L221" s="21">
        <v>144461387.40458012</v>
      </c>
      <c r="M221" s="21">
        <f t="shared" si="1"/>
        <v>144461387.40458012</v>
      </c>
      <c r="N221" s="22">
        <f t="shared" si="3"/>
        <v>0.50686517389950392</v>
      </c>
      <c r="O221" s="22">
        <f t="shared" si="2"/>
        <v>0.50686517389950392</v>
      </c>
      <c r="P221" s="10"/>
      <c r="Q221" s="10"/>
      <c r="R221" s="10"/>
      <c r="S221" s="10"/>
    </row>
    <row r="222" spans="1:19" ht="12.75" customHeight="1">
      <c r="A222" s="10">
        <v>221</v>
      </c>
      <c r="B222" s="10">
        <f t="shared" si="0"/>
        <v>6</v>
      </c>
      <c r="C222" s="13">
        <f>VLOOKUP(D222,'Species Data'!A$2:E$152,2,FALSE)</f>
        <v>40</v>
      </c>
      <c r="D222" s="10" t="s">
        <v>154</v>
      </c>
      <c r="E222" s="32" t="s">
        <v>84</v>
      </c>
      <c r="F222" s="39" t="s">
        <v>141</v>
      </c>
      <c r="G222" s="18">
        <v>1</v>
      </c>
      <c r="H222" s="20" t="s">
        <v>142</v>
      </c>
      <c r="I222" s="20" t="s">
        <v>153</v>
      </c>
      <c r="J222" s="21">
        <f t="array" ref="J222">INDEX((Inputs!$N$2:$N$845*Inputs!$H$2:$H$845*Inputs!$F$2:$F$845*1000/Inputs!$L$2:$L$845),MATCH(A222,Inputs!$A$2:$A$845))</f>
        <v>107595104.16666667</v>
      </c>
      <c r="K222" s="21" t="str">
        <f ca="1">IF('Dmg over Time (Attack)'!$A$1=$D222,'Dmg over Time (Attack)'!$K$162,K222)</f>
        <v>#REF!</v>
      </c>
      <c r="L222" s="21">
        <v>130666633.63834578</v>
      </c>
      <c r="M222" s="21">
        <f t="shared" si="1"/>
        <v>130666633.63834578</v>
      </c>
      <c r="N222" s="22">
        <f t="shared" si="3"/>
        <v>0.45846414167737032</v>
      </c>
      <c r="O222" s="22">
        <f t="shared" si="2"/>
        <v>0.45846414167737032</v>
      </c>
      <c r="P222" s="10"/>
      <c r="Q222" s="10"/>
      <c r="R222" s="10"/>
      <c r="S222" s="10"/>
    </row>
    <row r="223" spans="1:19" ht="12.75" customHeight="1">
      <c r="A223" s="10">
        <v>222</v>
      </c>
      <c r="B223" s="10">
        <f t="shared" si="0"/>
        <v>6</v>
      </c>
      <c r="C223" s="13">
        <f>VLOOKUP(D223,'Species Data'!A$2:E$152,2,FALSE)</f>
        <v>40</v>
      </c>
      <c r="D223" s="10" t="s">
        <v>154</v>
      </c>
      <c r="E223" s="32" t="s">
        <v>84</v>
      </c>
      <c r="F223" s="39" t="s">
        <v>141</v>
      </c>
      <c r="G223" s="18">
        <v>1</v>
      </c>
      <c r="H223" s="20" t="s">
        <v>150</v>
      </c>
      <c r="I223" s="20" t="s">
        <v>147</v>
      </c>
      <c r="J223" s="21">
        <f t="array" ref="J223">INDEX((Inputs!$N$2:$N$845*Inputs!$H$2:$H$845*Inputs!$F$2:$F$845*1000/Inputs!$L$2:$L$845),MATCH(A223,Inputs!$A$2:$A$845))</f>
        <v>76617173.076923072</v>
      </c>
      <c r="K223" s="21" t="str">
        <f ca="1">IF('Dmg over Time (Attack)'!$A$1=$D223,'Dmg over Time (Attack)'!$O$162,K223)</f>
        <v>#REF!</v>
      </c>
      <c r="L223" s="21">
        <v>95764355.431898549</v>
      </c>
      <c r="M223" s="21">
        <f t="shared" si="1"/>
        <v>95764355.431898549</v>
      </c>
      <c r="N223" s="22">
        <f t="shared" si="3"/>
        <v>0.33600408760731743</v>
      </c>
      <c r="O223" s="22">
        <f t="shared" si="2"/>
        <v>0.33600408760731743</v>
      </c>
      <c r="P223" s="10"/>
      <c r="Q223" s="10"/>
      <c r="R223" s="10"/>
      <c r="S223" s="10"/>
    </row>
    <row r="224" spans="1:19" ht="12.75" customHeight="1">
      <c r="A224" s="10">
        <v>223</v>
      </c>
      <c r="B224" s="10">
        <f t="shared" si="0"/>
        <v>6</v>
      </c>
      <c r="C224" s="13">
        <f>VLOOKUP(D224,'Species Data'!A$2:E$152,2,FALSE)</f>
        <v>40</v>
      </c>
      <c r="D224" s="10" t="s">
        <v>154</v>
      </c>
      <c r="E224" s="32" t="s">
        <v>84</v>
      </c>
      <c r="F224" s="39" t="s">
        <v>141</v>
      </c>
      <c r="G224" s="18">
        <v>1</v>
      </c>
      <c r="H224" s="20" t="s">
        <v>150</v>
      </c>
      <c r="I224" s="20" t="s">
        <v>97</v>
      </c>
      <c r="J224" s="21">
        <f t="array" ref="J224">INDEX((Inputs!$N$2:$N$845*Inputs!$H$2:$H$845*Inputs!$F$2:$F$845*1000/Inputs!$L$2:$L$845),MATCH(A224,Inputs!$A$2:$A$845))</f>
        <v>76617173.076923072</v>
      </c>
      <c r="K224" s="21" t="str">
        <f ca="1">IF('Dmg over Time (Attack)'!$A$1=$D224,'Dmg over Time (Attack)'!$S$162,K224)</f>
        <v>#REF!</v>
      </c>
      <c r="L224" s="21">
        <v>118035222.80844156</v>
      </c>
      <c r="M224" s="21">
        <f t="shared" si="1"/>
        <v>118035222.80844156</v>
      </c>
      <c r="N224" s="22">
        <f t="shared" si="3"/>
        <v>0.41414487850315762</v>
      </c>
      <c r="O224" s="22">
        <f t="shared" si="2"/>
        <v>0.41414487850315762</v>
      </c>
      <c r="P224" s="10"/>
      <c r="Q224" s="10"/>
      <c r="R224" s="10"/>
      <c r="S224" s="10"/>
    </row>
    <row r="225" spans="1:19" ht="12.75" customHeight="1">
      <c r="A225" s="10">
        <v>224</v>
      </c>
      <c r="B225" s="10">
        <f t="shared" si="0"/>
        <v>6</v>
      </c>
      <c r="C225" s="13">
        <f>VLOOKUP(D225,'Species Data'!A$2:E$152,2,FALSE)</f>
        <v>40</v>
      </c>
      <c r="D225" s="10" t="s">
        <v>154</v>
      </c>
      <c r="E225" s="32" t="s">
        <v>84</v>
      </c>
      <c r="F225" s="39" t="s">
        <v>141</v>
      </c>
      <c r="G225" s="18">
        <v>1</v>
      </c>
      <c r="H225" s="20" t="s">
        <v>150</v>
      </c>
      <c r="I225" s="20" t="s">
        <v>153</v>
      </c>
      <c r="J225" s="21">
        <f t="array" ref="J225">INDEX((Inputs!$N$2:$N$845*Inputs!$H$2:$H$845*Inputs!$F$2:$F$845*1000/Inputs!$L$2:$L$845),MATCH(A225,Inputs!$A$2:$A$845))</f>
        <v>76617173.076923072</v>
      </c>
      <c r="K225" s="21" t="str">
        <f ca="1">IF('Dmg over Time (Attack)'!$A$1=$D225,'Dmg over Time (Attack)'!$W$162,K225)</f>
        <v>#REF!</v>
      </c>
      <c r="L225" s="21">
        <v>106954657.11805555</v>
      </c>
      <c r="M225" s="21">
        <f t="shared" si="1"/>
        <v>106954657.11805555</v>
      </c>
      <c r="N225" s="22">
        <f t="shared" si="3"/>
        <v>0.37526699593213425</v>
      </c>
      <c r="O225" s="22">
        <f t="shared" si="2"/>
        <v>0.37526699593213425</v>
      </c>
      <c r="P225" s="10"/>
      <c r="Q225" s="10"/>
      <c r="R225" s="10"/>
      <c r="S225" s="10"/>
    </row>
    <row r="226" spans="1:19" ht="12.75" customHeight="1">
      <c r="A226" s="10">
        <v>225</v>
      </c>
      <c r="B226" s="10">
        <f t="shared" si="0"/>
        <v>6</v>
      </c>
      <c r="C226" s="13">
        <f>VLOOKUP(D226,'Species Data'!A$2:E$152,2,FALSE)</f>
        <v>41</v>
      </c>
      <c r="D226" s="10" t="s">
        <v>155</v>
      </c>
      <c r="E226" s="16" t="s">
        <v>28</v>
      </c>
      <c r="F226" s="27" t="s">
        <v>49</v>
      </c>
      <c r="G226" s="18"/>
      <c r="H226" s="20" t="s">
        <v>87</v>
      </c>
      <c r="I226" s="20" t="s">
        <v>130</v>
      </c>
      <c r="J226" s="21">
        <f t="array" ref="J226">INDEX((Inputs!$N$2:$N$845*Inputs!$H$2:$H$845*Inputs!$F$2:$F$845*1000/Inputs!$L$2:$L$845),MATCH(A226,Inputs!$A$2:$A$845))</f>
        <v>7725000</v>
      </c>
      <c r="K226" s="21" t="str">
        <f ca="1">IF('Dmg over Time (Attack)'!$A$1=$D226,'Dmg over Time (Attack)'!$C$162,K226)</f>
        <v>#REF!</v>
      </c>
      <c r="L226" s="21">
        <v>10837571.920126352</v>
      </c>
      <c r="M226" s="21">
        <f t="shared" si="1"/>
        <v>10837571.920126352</v>
      </c>
      <c r="N226" s="22">
        <f t="shared" si="3"/>
        <v>3.8025301256168494E-2</v>
      </c>
      <c r="O226" s="22">
        <f t="shared" si="2"/>
        <v>3.8025301256168494E-2</v>
      </c>
      <c r="P226" s="10"/>
      <c r="Q226" s="10"/>
      <c r="R226" s="10"/>
      <c r="S226" s="10"/>
    </row>
    <row r="227" spans="1:19" ht="12.75" customHeight="1">
      <c r="A227" s="10">
        <v>226</v>
      </c>
      <c r="B227" s="10">
        <f t="shared" si="0"/>
        <v>6</v>
      </c>
      <c r="C227" s="13">
        <f>VLOOKUP(D227,'Species Data'!A$2:E$152,2,FALSE)</f>
        <v>41</v>
      </c>
      <c r="D227" s="10" t="s">
        <v>155</v>
      </c>
      <c r="E227" s="16" t="s">
        <v>28</v>
      </c>
      <c r="F227" s="27" t="s">
        <v>49</v>
      </c>
      <c r="G227" s="18"/>
      <c r="H227" s="20" t="s">
        <v>87</v>
      </c>
      <c r="I227" s="20" t="s">
        <v>86</v>
      </c>
      <c r="J227" s="21">
        <f t="array" ref="J227">INDEX((Inputs!$N$2:$N$845*Inputs!$H$2:$H$845*Inputs!$F$2:$F$845*1000/Inputs!$L$2:$L$845),MATCH(A227,Inputs!$A$2:$A$845))</f>
        <v>7725000</v>
      </c>
      <c r="K227" s="21" t="str">
        <f ca="1">IF('Dmg over Time (Attack)'!$A$1=$D227,'Dmg over Time (Attack)'!$G$162,K227)</f>
        <v>#REF!</v>
      </c>
      <c r="L227" s="21">
        <v>10665616.420727527</v>
      </c>
      <c r="M227" s="21">
        <f t="shared" si="1"/>
        <v>10665616.420727527</v>
      </c>
      <c r="N227" s="22">
        <f t="shared" si="3"/>
        <v>3.7421968727859974E-2</v>
      </c>
      <c r="O227" s="22">
        <f t="shared" si="2"/>
        <v>3.7421968727859974E-2</v>
      </c>
      <c r="P227" s="10"/>
      <c r="Q227" s="10"/>
      <c r="R227" s="10"/>
      <c r="S227" s="10"/>
    </row>
    <row r="228" spans="1:19" ht="12.75" customHeight="1">
      <c r="A228" s="10">
        <v>227</v>
      </c>
      <c r="B228" s="10">
        <f t="shared" si="0"/>
        <v>6</v>
      </c>
      <c r="C228" s="13">
        <f>VLOOKUP(D228,'Species Data'!A$2:E$152,2,FALSE)</f>
        <v>41</v>
      </c>
      <c r="D228" s="10" t="s">
        <v>155</v>
      </c>
      <c r="E228" s="16" t="s">
        <v>28</v>
      </c>
      <c r="F228" s="27" t="s">
        <v>49</v>
      </c>
      <c r="G228" s="18"/>
      <c r="H228" s="20" t="s">
        <v>87</v>
      </c>
      <c r="I228" s="20" t="s">
        <v>30</v>
      </c>
      <c r="J228" s="21">
        <f t="array" ref="J228">INDEX((Inputs!$N$2:$N$845*Inputs!$H$2:$H$845*Inputs!$F$2:$F$845*1000/Inputs!$L$2:$L$845),MATCH(A228,Inputs!$A$2:$A$845))</f>
        <v>7725000</v>
      </c>
      <c r="K228" s="21" t="str">
        <f ca="1">IF('Dmg over Time (Attack)'!$A$1=$D228,'Dmg over Time (Attack)'!$K$162,K228)</f>
        <v>#REF!</v>
      </c>
      <c r="L228" s="21">
        <v>14150755.021750264</v>
      </c>
      <c r="M228" s="21">
        <f t="shared" si="1"/>
        <v>14150755.021750264</v>
      </c>
      <c r="N228" s="22">
        <f t="shared" si="3"/>
        <v>4.965011781882777E-2</v>
      </c>
      <c r="O228" s="22">
        <f t="shared" si="2"/>
        <v>4.965011781882777E-2</v>
      </c>
      <c r="P228" s="10"/>
      <c r="Q228" s="10"/>
      <c r="R228" s="10"/>
      <c r="S228" s="10"/>
    </row>
    <row r="229" spans="1:19" ht="12.75" customHeight="1">
      <c r="A229" s="10">
        <v>228</v>
      </c>
      <c r="B229" s="10">
        <f t="shared" si="0"/>
        <v>6</v>
      </c>
      <c r="C229" s="13">
        <f>VLOOKUP(D229,'Species Data'!A$2:E$152,2,FALSE)</f>
        <v>41</v>
      </c>
      <c r="D229" s="10" t="s">
        <v>155</v>
      </c>
      <c r="E229" s="16" t="s">
        <v>28</v>
      </c>
      <c r="F229" s="27" t="s">
        <v>49</v>
      </c>
      <c r="G229" s="18"/>
      <c r="H229" s="20" t="s">
        <v>62</v>
      </c>
      <c r="I229" s="20" t="s">
        <v>130</v>
      </c>
      <c r="J229" s="21">
        <f t="array" ref="J229">INDEX((Inputs!$N$2:$N$845*Inputs!$H$2:$H$845*Inputs!$F$2:$F$845*1000/Inputs!$L$2:$L$845),MATCH(A229,Inputs!$A$2:$A$845))</f>
        <v>12329100</v>
      </c>
      <c r="K229" s="21" t="str">
        <f ca="1">IF('Dmg over Time (Attack)'!$A$1=$D229,'Dmg over Time (Attack)'!$O$162,K229)</f>
        <v>#REF!</v>
      </c>
      <c r="L229" s="21">
        <v>13196229.448460821</v>
      </c>
      <c r="M229" s="21">
        <f t="shared" si="1"/>
        <v>13196229.448460821</v>
      </c>
      <c r="N229" s="22">
        <f t="shared" si="3"/>
        <v>4.6301016862584719E-2</v>
      </c>
      <c r="O229" s="22">
        <f t="shared" si="2"/>
        <v>4.6301016862584719E-2</v>
      </c>
      <c r="P229" s="10"/>
      <c r="Q229" s="10"/>
      <c r="R229" s="10"/>
      <c r="S229" s="10"/>
    </row>
    <row r="230" spans="1:19" ht="12.75" customHeight="1">
      <c r="A230" s="10">
        <v>229</v>
      </c>
      <c r="B230" s="10">
        <f t="shared" si="0"/>
        <v>6</v>
      </c>
      <c r="C230" s="13">
        <f>VLOOKUP(D230,'Species Data'!A$2:E$152,2,FALSE)</f>
        <v>41</v>
      </c>
      <c r="D230" s="10" t="s">
        <v>155</v>
      </c>
      <c r="E230" s="16" t="s">
        <v>28</v>
      </c>
      <c r="F230" s="27" t="s">
        <v>49</v>
      </c>
      <c r="G230" s="18"/>
      <c r="H230" s="20" t="s">
        <v>62</v>
      </c>
      <c r="I230" s="20" t="s">
        <v>86</v>
      </c>
      <c r="J230" s="21">
        <f t="array" ref="J230">INDEX((Inputs!$N$2:$N$845*Inputs!$H$2:$H$845*Inputs!$F$2:$F$845*1000/Inputs!$L$2:$L$845),MATCH(A230,Inputs!$A$2:$A$845))</f>
        <v>12329100</v>
      </c>
      <c r="K230" s="21" t="str">
        <f ca="1">IF('Dmg over Time (Attack)'!$A$1=$D230,'Dmg over Time (Attack)'!$S$162,K230)</f>
        <v>#REF!</v>
      </c>
      <c r="L230" s="21">
        <v>12851831.329002813</v>
      </c>
      <c r="M230" s="21">
        <f t="shared" si="1"/>
        <v>12851831.329002813</v>
      </c>
      <c r="N230" s="22">
        <f t="shared" si="3"/>
        <v>4.509264266761135E-2</v>
      </c>
      <c r="O230" s="22">
        <f t="shared" si="2"/>
        <v>4.509264266761135E-2</v>
      </c>
      <c r="P230" s="10"/>
      <c r="Q230" s="10"/>
      <c r="R230" s="10"/>
      <c r="S230" s="10"/>
    </row>
    <row r="231" spans="1:19" ht="12.75" customHeight="1">
      <c r="A231" s="10">
        <v>230</v>
      </c>
      <c r="B231" s="10">
        <f t="shared" si="0"/>
        <v>6</v>
      </c>
      <c r="C231" s="13">
        <f>VLOOKUP(D231,'Species Data'!A$2:E$152,2,FALSE)</f>
        <v>41</v>
      </c>
      <c r="D231" s="10" t="s">
        <v>155</v>
      </c>
      <c r="E231" s="16" t="s">
        <v>28</v>
      </c>
      <c r="F231" s="27" t="s">
        <v>49</v>
      </c>
      <c r="G231" s="18"/>
      <c r="H231" s="20" t="s">
        <v>62</v>
      </c>
      <c r="I231" s="20" t="s">
        <v>30</v>
      </c>
      <c r="J231" s="21">
        <f t="array" ref="J231">INDEX((Inputs!$N$2:$N$845*Inputs!$H$2:$H$845*Inputs!$F$2:$F$845*1000/Inputs!$L$2:$L$845),MATCH(A231,Inputs!$A$2:$A$845))</f>
        <v>12329100</v>
      </c>
      <c r="K231" s="21" t="str">
        <f ca="1">IF('Dmg over Time (Attack)'!$A$1=$D231,'Dmg over Time (Attack)'!$W$162,K231)</f>
        <v>#REF!</v>
      </c>
      <c r="L231" s="21">
        <v>18866596.950954862</v>
      </c>
      <c r="M231" s="21">
        <f t="shared" si="1"/>
        <v>18866596.950954862</v>
      </c>
      <c r="N231" s="22">
        <f t="shared" si="3"/>
        <v>6.6196380335569155E-2</v>
      </c>
      <c r="O231" s="22">
        <f t="shared" si="2"/>
        <v>6.6196380335569155E-2</v>
      </c>
      <c r="P231" s="10"/>
      <c r="Q231" s="10"/>
      <c r="R231" s="10"/>
      <c r="S231" s="10"/>
    </row>
    <row r="232" spans="1:19" ht="12.75" customHeight="1">
      <c r="A232" s="10">
        <v>231</v>
      </c>
      <c r="B232" s="10">
        <f t="shared" si="0"/>
        <v>6</v>
      </c>
      <c r="C232" s="13">
        <f>VLOOKUP(D232,'Species Data'!A$2:E$152,2,FALSE)</f>
        <v>42</v>
      </c>
      <c r="D232" s="10" t="s">
        <v>156</v>
      </c>
      <c r="E232" s="16" t="s">
        <v>28</v>
      </c>
      <c r="F232" s="27" t="s">
        <v>49</v>
      </c>
      <c r="G232" s="18">
        <v>1</v>
      </c>
      <c r="H232" s="20" t="s">
        <v>50</v>
      </c>
      <c r="I232" s="20" t="s">
        <v>130</v>
      </c>
      <c r="J232" s="21">
        <f t="array" ref="J232">INDEX((Inputs!$N$2:$N$845*Inputs!$H$2:$H$845*Inputs!$F$2:$F$845*1000/Inputs!$L$2:$L$845),MATCH(A232,Inputs!$A$2:$A$845))</f>
        <v>79301475</v>
      </c>
      <c r="K232" s="21" t="str">
        <f ca="1">IF('Dmg over Time (Attack)'!$A$1=$D232,'Dmg over Time (Attack)'!$C$162,K232)</f>
        <v>#REF!</v>
      </c>
      <c r="L232" s="21">
        <v>74682829.083136797</v>
      </c>
      <c r="M232" s="21">
        <f t="shared" si="1"/>
        <v>79301475</v>
      </c>
      <c r="N232" s="22">
        <f t="shared" si="3"/>
        <v>0.27824151933271396</v>
      </c>
      <c r="O232" s="22">
        <f t="shared" si="2"/>
        <v>0.27824151933271396</v>
      </c>
      <c r="P232" s="10"/>
      <c r="Q232" s="10"/>
      <c r="R232" s="10"/>
      <c r="S232" s="10"/>
    </row>
    <row r="233" spans="1:19" ht="12.75" customHeight="1">
      <c r="A233" s="10">
        <v>232</v>
      </c>
      <c r="B233" s="10">
        <f t="shared" si="0"/>
        <v>6</v>
      </c>
      <c r="C233" s="13">
        <f>VLOOKUP(D233,'Species Data'!A$2:E$152,2,FALSE)</f>
        <v>42</v>
      </c>
      <c r="D233" s="10" t="s">
        <v>156</v>
      </c>
      <c r="E233" s="16" t="s">
        <v>28</v>
      </c>
      <c r="F233" s="27" t="s">
        <v>49</v>
      </c>
      <c r="G233" s="18">
        <v>1</v>
      </c>
      <c r="H233" s="20" t="s">
        <v>50</v>
      </c>
      <c r="I233" s="20" t="s">
        <v>86</v>
      </c>
      <c r="J233" s="21">
        <f t="array" ref="J233">INDEX((Inputs!$N$2:$N$845*Inputs!$H$2:$H$845*Inputs!$F$2:$F$845*1000/Inputs!$L$2:$L$845),MATCH(A233,Inputs!$A$2:$A$845))</f>
        <v>79301475</v>
      </c>
      <c r="K233" s="21" t="str">
        <f ca="1">IF('Dmg over Time (Attack)'!$A$1=$D233,'Dmg over Time (Attack)'!$G$162,K233)</f>
        <v>#REF!</v>
      </c>
      <c r="L233" s="21">
        <v>72835136.088709682</v>
      </c>
      <c r="M233" s="21">
        <f t="shared" si="1"/>
        <v>79301475</v>
      </c>
      <c r="N233" s="22">
        <f t="shared" si="3"/>
        <v>0.27824151933271396</v>
      </c>
      <c r="O233" s="22">
        <f t="shared" si="2"/>
        <v>0.27824151933271396</v>
      </c>
      <c r="P233" s="10"/>
      <c r="Q233" s="10"/>
      <c r="R233" s="10"/>
      <c r="S233" s="10"/>
    </row>
    <row r="234" spans="1:19" ht="12.75" customHeight="1">
      <c r="A234" s="10">
        <v>233</v>
      </c>
      <c r="B234" s="10">
        <f t="shared" si="0"/>
        <v>6</v>
      </c>
      <c r="C234" s="13">
        <f>VLOOKUP(D234,'Species Data'!A$2:E$152,2,FALSE)</f>
        <v>42</v>
      </c>
      <c r="D234" s="10" t="s">
        <v>156</v>
      </c>
      <c r="E234" s="16" t="s">
        <v>28</v>
      </c>
      <c r="F234" s="27" t="s">
        <v>49</v>
      </c>
      <c r="G234" s="18">
        <v>1</v>
      </c>
      <c r="H234" s="20" t="s">
        <v>50</v>
      </c>
      <c r="I234" s="20" t="s">
        <v>157</v>
      </c>
      <c r="J234" s="21">
        <f t="array" ref="J234">INDEX((Inputs!$N$2:$N$845*Inputs!$H$2:$H$845*Inputs!$F$2:$F$845*1000/Inputs!$L$2:$L$845),MATCH(A234,Inputs!$A$2:$A$845))</f>
        <v>79301475</v>
      </c>
      <c r="K234" s="21" t="str">
        <f ca="1">IF('Dmg over Time (Attack)'!$A$1=$D234,'Dmg over Time (Attack)'!$K$162,K234)</f>
        <v>#REF!</v>
      </c>
      <c r="L234" s="21">
        <v>64891936.279357225</v>
      </c>
      <c r="M234" s="21">
        <f t="shared" si="1"/>
        <v>79301475</v>
      </c>
      <c r="N234" s="22">
        <f t="shared" si="3"/>
        <v>0.27824151933271396</v>
      </c>
      <c r="O234" s="22">
        <f t="shared" si="2"/>
        <v>0.27824151933271396</v>
      </c>
      <c r="P234" s="10"/>
      <c r="Q234" s="10"/>
      <c r="R234" s="10"/>
      <c r="S234" s="10"/>
    </row>
    <row r="235" spans="1:19" ht="12.75" customHeight="1">
      <c r="A235" s="10">
        <v>234</v>
      </c>
      <c r="B235" s="10">
        <f t="shared" si="0"/>
        <v>6</v>
      </c>
      <c r="C235" s="13">
        <f>VLOOKUP(D235,'Species Data'!A$2:E$152,2,FALSE)</f>
        <v>42</v>
      </c>
      <c r="D235" s="10" t="s">
        <v>156</v>
      </c>
      <c r="E235" s="16" t="s">
        <v>28</v>
      </c>
      <c r="F235" s="27" t="s">
        <v>49</v>
      </c>
      <c r="G235" s="18">
        <v>1</v>
      </c>
      <c r="H235" s="20" t="s">
        <v>62</v>
      </c>
      <c r="I235" s="20" t="s">
        <v>130</v>
      </c>
      <c r="J235" s="21">
        <f t="array" ref="J235">INDEX((Inputs!$N$2:$N$845*Inputs!$H$2:$H$845*Inputs!$F$2:$F$845*1000/Inputs!$L$2:$L$845),MATCH(A235,Inputs!$A$2:$A$845))</f>
        <v>63441180</v>
      </c>
      <c r="K235" s="21" t="str">
        <f ca="1">IF('Dmg over Time (Attack)'!$A$1=$D235,'Dmg over Time (Attack)'!$O$162,K235)</f>
        <v>#REF!</v>
      </c>
      <c r="L235" s="21">
        <v>67903120.889692172</v>
      </c>
      <c r="M235" s="21">
        <f t="shared" si="1"/>
        <v>67903120.889692172</v>
      </c>
      <c r="N235" s="22">
        <f t="shared" si="3"/>
        <v>0.2382486268229046</v>
      </c>
      <c r="O235" s="22">
        <f t="shared" si="2"/>
        <v>0.2382486268229046</v>
      </c>
      <c r="P235" s="10"/>
      <c r="Q235" s="10"/>
      <c r="R235" s="10"/>
      <c r="S235" s="10"/>
    </row>
    <row r="236" spans="1:19" ht="12.75" customHeight="1">
      <c r="A236" s="10">
        <v>235</v>
      </c>
      <c r="B236" s="10">
        <f t="shared" si="0"/>
        <v>6</v>
      </c>
      <c r="C236" s="13">
        <f>VLOOKUP(D236,'Species Data'!A$2:E$152,2,FALSE)</f>
        <v>42</v>
      </c>
      <c r="D236" s="10" t="s">
        <v>156</v>
      </c>
      <c r="E236" s="16" t="s">
        <v>28</v>
      </c>
      <c r="F236" s="27" t="s">
        <v>49</v>
      </c>
      <c r="G236" s="18">
        <v>1</v>
      </c>
      <c r="H236" s="20" t="s">
        <v>62</v>
      </c>
      <c r="I236" s="20" t="s">
        <v>86</v>
      </c>
      <c r="J236" s="21">
        <f t="array" ref="J236">INDEX((Inputs!$N$2:$N$845*Inputs!$H$2:$H$845*Inputs!$F$2:$F$845*1000/Inputs!$L$2:$L$845),MATCH(A236,Inputs!$A$2:$A$845))</f>
        <v>63441180</v>
      </c>
      <c r="K236" s="21" t="str">
        <f ca="1">IF('Dmg over Time (Attack)'!$A$1=$D236,'Dmg over Time (Attack)'!$S$162,K236)</f>
        <v>#REF!</v>
      </c>
      <c r="L236" s="21">
        <v>66130970.198384844</v>
      </c>
      <c r="M236" s="21">
        <f t="shared" si="1"/>
        <v>66130970.198384844</v>
      </c>
      <c r="N236" s="22">
        <f t="shared" si="3"/>
        <v>0.23203076138174009</v>
      </c>
      <c r="O236" s="22">
        <f t="shared" si="2"/>
        <v>0.23203076138174009</v>
      </c>
      <c r="P236" s="10"/>
      <c r="Q236" s="10"/>
      <c r="R236" s="10"/>
      <c r="S236" s="10"/>
    </row>
    <row r="237" spans="1:19" ht="12.75" customHeight="1">
      <c r="A237" s="10">
        <v>236</v>
      </c>
      <c r="B237" s="10">
        <f t="shared" si="0"/>
        <v>6</v>
      </c>
      <c r="C237" s="13">
        <f>VLOOKUP(D237,'Species Data'!A$2:E$152,2,FALSE)</f>
        <v>42</v>
      </c>
      <c r="D237" s="10" t="s">
        <v>156</v>
      </c>
      <c r="E237" s="16" t="s">
        <v>28</v>
      </c>
      <c r="F237" s="27" t="s">
        <v>49</v>
      </c>
      <c r="G237" s="18">
        <v>1</v>
      </c>
      <c r="H237" s="20" t="s">
        <v>62</v>
      </c>
      <c r="I237" s="20" t="s">
        <v>157</v>
      </c>
      <c r="J237" s="21">
        <f t="array" ref="J237">INDEX((Inputs!$N$2:$N$845*Inputs!$H$2:$H$845*Inputs!$F$2:$F$845*1000/Inputs!$L$2:$L$845),MATCH(A237,Inputs!$A$2:$A$845))</f>
        <v>63441180</v>
      </c>
      <c r="K237" s="21" t="str">
        <f ca="1">IF('Dmg over Time (Attack)'!$A$1=$D237,'Dmg over Time (Attack)'!$W$162,K237)</f>
        <v>#REF!</v>
      </c>
      <c r="L237" s="21">
        <v>56461722.697368413</v>
      </c>
      <c r="M237" s="21">
        <f t="shared" si="1"/>
        <v>63441180</v>
      </c>
      <c r="N237" s="22">
        <f t="shared" si="3"/>
        <v>0.22259321546617117</v>
      </c>
      <c r="O237" s="22">
        <f t="shared" si="2"/>
        <v>0.22259321546617117</v>
      </c>
      <c r="P237" s="10"/>
      <c r="Q237" s="10"/>
      <c r="R237" s="10"/>
      <c r="S237" s="10"/>
    </row>
    <row r="238" spans="1:19" ht="12.75" customHeight="1">
      <c r="A238" s="10">
        <v>237</v>
      </c>
      <c r="B238" s="10">
        <f t="shared" si="0"/>
        <v>6</v>
      </c>
      <c r="C238" s="13">
        <f>VLOOKUP(D238,'Species Data'!A$2:E$152,2,FALSE)</f>
        <v>43</v>
      </c>
      <c r="D238" s="10" t="s">
        <v>158</v>
      </c>
      <c r="E238" s="15" t="s">
        <v>24</v>
      </c>
      <c r="F238" s="16" t="s">
        <v>28</v>
      </c>
      <c r="G238" s="18"/>
      <c r="H238" s="20" t="s">
        <v>36</v>
      </c>
      <c r="I238" s="20" t="s">
        <v>32</v>
      </c>
      <c r="J238" s="21">
        <f t="array" ref="J238">INDEX((Inputs!$N$2:$N$845*Inputs!$H$2:$H$845*Inputs!$F$2:$F$845*1000/Inputs!$L$2:$L$845),MATCH(A238,Inputs!$A$2:$A$845))</f>
        <v>29334375</v>
      </c>
      <c r="K238" s="21" t="str">
        <f ca="1">IF('Dmg over Time (Attack)'!$A$1=$D238,'Dmg over Time (Attack)'!$C$162,K238)</f>
        <v>#REF!</v>
      </c>
      <c r="L238" s="21">
        <v>36513929.794520557</v>
      </c>
      <c r="M238" s="21">
        <f t="shared" si="1"/>
        <v>36513929.794520557</v>
      </c>
      <c r="N238" s="22">
        <f t="shared" si="3"/>
        <v>0.12811478352496536</v>
      </c>
      <c r="O238" s="22">
        <f t="shared" si="2"/>
        <v>0.12811478352496536</v>
      </c>
      <c r="P238" s="10"/>
      <c r="Q238" s="10"/>
      <c r="R238" s="10"/>
      <c r="S238" s="10"/>
    </row>
    <row r="239" spans="1:19" ht="12.75" customHeight="1">
      <c r="A239" s="10">
        <v>238</v>
      </c>
      <c r="B239" s="10">
        <f t="shared" si="0"/>
        <v>6</v>
      </c>
      <c r="C239" s="13">
        <f>VLOOKUP(D239,'Species Data'!A$2:E$152,2,FALSE)</f>
        <v>43</v>
      </c>
      <c r="D239" s="10" t="s">
        <v>158</v>
      </c>
      <c r="E239" s="15" t="s">
        <v>24</v>
      </c>
      <c r="F239" s="16" t="s">
        <v>28</v>
      </c>
      <c r="G239" s="18"/>
      <c r="H239" s="20" t="s">
        <v>36</v>
      </c>
      <c r="I239" s="20" t="s">
        <v>30</v>
      </c>
      <c r="J239" s="21">
        <f t="array" ref="J239">INDEX((Inputs!$N$2:$N$845*Inputs!$H$2:$H$845*Inputs!$F$2:$F$845*1000/Inputs!$L$2:$L$845),MATCH(A239,Inputs!$A$2:$A$845))</f>
        <v>29334375</v>
      </c>
      <c r="K239" s="21" t="str">
        <f ca="1">IF('Dmg over Time (Attack)'!$A$1=$D239,'Dmg over Time (Attack)'!$G$162,K239)</f>
        <v>#REF!</v>
      </c>
      <c r="L239" s="21">
        <v>39007363.940453209</v>
      </c>
      <c r="M239" s="21">
        <f t="shared" si="1"/>
        <v>39007363.940453209</v>
      </c>
      <c r="N239" s="22">
        <f t="shared" si="3"/>
        <v>0.13686338378896257</v>
      </c>
      <c r="O239" s="22">
        <f t="shared" si="2"/>
        <v>0.13686338378896257</v>
      </c>
      <c r="P239" s="10"/>
      <c r="Q239" s="10"/>
      <c r="R239" s="10"/>
      <c r="S239" s="10"/>
    </row>
    <row r="240" spans="1:19" ht="12.75" customHeight="1">
      <c r="A240" s="10">
        <v>239</v>
      </c>
      <c r="B240" s="10">
        <f t="shared" si="0"/>
        <v>6</v>
      </c>
      <c r="C240" s="13">
        <f>VLOOKUP(D240,'Species Data'!A$2:E$152,2,FALSE)</f>
        <v>43</v>
      </c>
      <c r="D240" s="10" t="s">
        <v>158</v>
      </c>
      <c r="E240" s="15" t="s">
        <v>24</v>
      </c>
      <c r="F240" s="16" t="s">
        <v>28</v>
      </c>
      <c r="G240" s="18"/>
      <c r="H240" s="20" t="s">
        <v>36</v>
      </c>
      <c r="I240" s="20" t="s">
        <v>143</v>
      </c>
      <c r="J240" s="21">
        <f t="array" ref="J240">INDEX((Inputs!$N$2:$N$845*Inputs!$H$2:$H$845*Inputs!$F$2:$F$845*1000/Inputs!$L$2:$L$845),MATCH(A240,Inputs!$A$2:$A$845))</f>
        <v>29334375</v>
      </c>
      <c r="K240" s="21" t="str">
        <f ca="1">IF('Dmg over Time (Attack)'!$A$1=$D240,'Dmg over Time (Attack)'!$K$162,K240)</f>
        <v>#REF!</v>
      </c>
      <c r="L240" s="21">
        <v>33845996.173469387</v>
      </c>
      <c r="M240" s="21">
        <f t="shared" si="1"/>
        <v>33845996.173469387</v>
      </c>
      <c r="N240" s="22">
        <f t="shared" si="3"/>
        <v>0.1187539247994485</v>
      </c>
      <c r="O240" s="22">
        <f t="shared" si="2"/>
        <v>0.1187539247994485</v>
      </c>
      <c r="P240" s="10"/>
      <c r="Q240" s="10"/>
      <c r="R240" s="10"/>
      <c r="S240" s="10"/>
    </row>
    <row r="241" spans="1:19" ht="12.75" customHeight="1">
      <c r="A241" s="10">
        <v>240</v>
      </c>
      <c r="B241" s="10">
        <f t="shared" si="0"/>
        <v>6</v>
      </c>
      <c r="C241" s="13">
        <f>VLOOKUP(D241,'Species Data'!A$2:E$152,2,FALSE)</f>
        <v>43</v>
      </c>
      <c r="D241" s="10" t="s">
        <v>158</v>
      </c>
      <c r="E241" s="15" t="s">
        <v>24</v>
      </c>
      <c r="F241" s="16" t="s">
        <v>28</v>
      </c>
      <c r="G241" s="18"/>
      <c r="H241" s="20" t="s">
        <v>105</v>
      </c>
      <c r="I241" s="20" t="s">
        <v>32</v>
      </c>
      <c r="J241" s="21">
        <f t="array" ref="J241">INDEX((Inputs!$N$2:$N$845*Inputs!$H$2:$H$845*Inputs!$F$2:$F$845*1000/Inputs!$L$2:$L$845),MATCH(A241,Inputs!$A$2:$A$845))</f>
        <v>27006250</v>
      </c>
      <c r="K241" s="21" t="str">
        <f ca="1">IF('Dmg over Time (Attack)'!$A$1=$D241,'Dmg over Time (Attack)'!$O$162,K241)</f>
        <v>#REF!</v>
      </c>
      <c r="L241" s="21">
        <v>35778101.023017928</v>
      </c>
      <c r="M241" s="21">
        <f t="shared" si="1"/>
        <v>35778101.023017928</v>
      </c>
      <c r="N241" s="22">
        <f t="shared" si="3"/>
        <v>0.12553301420287372</v>
      </c>
      <c r="O241" s="22">
        <f t="shared" si="2"/>
        <v>0.12553301420287372</v>
      </c>
      <c r="P241" s="10"/>
      <c r="Q241" s="10"/>
      <c r="R241" s="10"/>
      <c r="S241" s="10"/>
    </row>
    <row r="242" spans="1:19" ht="12.75" customHeight="1">
      <c r="A242" s="10">
        <v>241</v>
      </c>
      <c r="B242" s="10">
        <f t="shared" si="0"/>
        <v>6</v>
      </c>
      <c r="C242" s="13">
        <f>VLOOKUP(D242,'Species Data'!A$2:E$152,2,FALSE)</f>
        <v>43</v>
      </c>
      <c r="D242" s="10" t="s">
        <v>158</v>
      </c>
      <c r="E242" s="15" t="s">
        <v>24</v>
      </c>
      <c r="F242" s="16" t="s">
        <v>28</v>
      </c>
      <c r="G242" s="18"/>
      <c r="H242" s="20" t="s">
        <v>105</v>
      </c>
      <c r="I242" s="20" t="s">
        <v>30</v>
      </c>
      <c r="J242" s="21">
        <f t="array" ref="J242">INDEX((Inputs!$N$2:$N$845*Inputs!$H$2:$H$845*Inputs!$F$2:$F$845*1000/Inputs!$L$2:$L$845),MATCH(A242,Inputs!$A$2:$A$845))</f>
        <v>27006250</v>
      </c>
      <c r="K242" s="21" t="str">
        <f ca="1">IF('Dmg over Time (Attack)'!$A$1=$D242,'Dmg over Time (Attack)'!$S$162,K242)</f>
        <v>#REF!</v>
      </c>
      <c r="L242" s="21">
        <v>38425851.413216561</v>
      </c>
      <c r="M242" s="21">
        <f t="shared" si="1"/>
        <v>38425851.413216561</v>
      </c>
      <c r="N242" s="22">
        <f t="shared" si="3"/>
        <v>0.13482305693389043</v>
      </c>
      <c r="O242" s="22">
        <f t="shared" si="2"/>
        <v>0.13482305693389043</v>
      </c>
      <c r="P242" s="10"/>
      <c r="Q242" s="10"/>
      <c r="R242" s="10"/>
      <c r="S242" s="10"/>
    </row>
    <row r="243" spans="1:19" ht="12.75" customHeight="1">
      <c r="A243" s="10">
        <v>242</v>
      </c>
      <c r="B243" s="10">
        <f t="shared" si="0"/>
        <v>6</v>
      </c>
      <c r="C243" s="13">
        <f>VLOOKUP(D243,'Species Data'!A$2:E$152,2,FALSE)</f>
        <v>43</v>
      </c>
      <c r="D243" s="10" t="s">
        <v>158</v>
      </c>
      <c r="E243" s="15" t="s">
        <v>24</v>
      </c>
      <c r="F243" s="16" t="s">
        <v>28</v>
      </c>
      <c r="G243" s="18"/>
      <c r="H243" s="20" t="s">
        <v>105</v>
      </c>
      <c r="I243" s="20" t="s">
        <v>143</v>
      </c>
      <c r="J243" s="21">
        <f t="array" ref="J243">INDEX((Inputs!$N$2:$N$845*Inputs!$H$2:$H$845*Inputs!$F$2:$F$845*1000/Inputs!$L$2:$L$845),MATCH(A243,Inputs!$A$2:$A$845))</f>
        <v>27006250</v>
      </c>
      <c r="K243" s="21" t="str">
        <f ca="1">IF('Dmg over Time (Attack)'!$A$1=$D243,'Dmg over Time (Attack)'!$W$162,K243)</f>
        <v>#REF!</v>
      </c>
      <c r="L243" s="21">
        <v>32959648.330479447</v>
      </c>
      <c r="M243" s="21">
        <f t="shared" si="1"/>
        <v>32959648.330479447</v>
      </c>
      <c r="N243" s="22">
        <f t="shared" si="3"/>
        <v>0.11564403597971602</v>
      </c>
      <c r="O243" s="22">
        <f t="shared" si="2"/>
        <v>0.11564403597971602</v>
      </c>
      <c r="P243" s="10"/>
      <c r="Q243" s="10"/>
      <c r="R243" s="10"/>
      <c r="S243" s="10"/>
    </row>
    <row r="244" spans="1:19" ht="12.75" customHeight="1">
      <c r="A244" s="10">
        <v>243</v>
      </c>
      <c r="B244" s="10">
        <f t="shared" si="0"/>
        <v>6</v>
      </c>
      <c r="C244" s="13">
        <f>VLOOKUP(D244,'Species Data'!A$2:E$152,2,FALSE)</f>
        <v>44</v>
      </c>
      <c r="D244" s="10" t="s">
        <v>159</v>
      </c>
      <c r="E244" s="15" t="s">
        <v>24</v>
      </c>
      <c r="F244" s="16" t="s">
        <v>28</v>
      </c>
      <c r="G244" s="18"/>
      <c r="H244" s="20" t="s">
        <v>36</v>
      </c>
      <c r="I244" s="20" t="s">
        <v>38</v>
      </c>
      <c r="J244" s="21">
        <f t="array" ref="J244">INDEX((Inputs!$N$2:$N$845*Inputs!$H$2:$H$845*Inputs!$F$2:$F$845*1000/Inputs!$L$2:$L$845),MATCH(A244,Inputs!$A$2:$A$845))</f>
        <v>53454762.931034483</v>
      </c>
      <c r="K244" s="21" t="str">
        <f ca="1">IF('Dmg over Time (Attack)'!$A$1=$D244,'Dmg over Time (Attack)'!$C$162,K244)</f>
        <v>#REF!</v>
      </c>
      <c r="L244" s="21">
        <v>72197670.564697877</v>
      </c>
      <c r="M244" s="21">
        <f t="shared" si="1"/>
        <v>72197670.564697877</v>
      </c>
      <c r="N244" s="22">
        <f t="shared" si="3"/>
        <v>0.25331672015185464</v>
      </c>
      <c r="O244" s="22">
        <f t="shared" si="2"/>
        <v>0.25331672015185464</v>
      </c>
      <c r="P244" s="10"/>
      <c r="Q244" s="10"/>
      <c r="R244" s="10"/>
      <c r="S244" s="10"/>
    </row>
    <row r="245" spans="1:19" ht="12.75" customHeight="1">
      <c r="A245" s="10">
        <v>244</v>
      </c>
      <c r="B245" s="10">
        <f t="shared" si="0"/>
        <v>6</v>
      </c>
      <c r="C245" s="13">
        <f>VLOOKUP(D245,'Species Data'!A$2:E$152,2,FALSE)</f>
        <v>44</v>
      </c>
      <c r="D245" s="10" t="s">
        <v>159</v>
      </c>
      <c r="E245" s="15" t="s">
        <v>24</v>
      </c>
      <c r="F245" s="16" t="s">
        <v>28</v>
      </c>
      <c r="G245" s="18"/>
      <c r="H245" s="20" t="s">
        <v>36</v>
      </c>
      <c r="I245" s="20" t="s">
        <v>30</v>
      </c>
      <c r="J245" s="21">
        <f t="array" ref="J245">INDEX((Inputs!$N$2:$N$845*Inputs!$H$2:$H$845*Inputs!$F$2:$F$845*1000/Inputs!$L$2:$L$845),MATCH(A245,Inputs!$A$2:$A$845))</f>
        <v>53454762.931034483</v>
      </c>
      <c r="K245" s="21" t="str">
        <f ca="1">IF('Dmg over Time (Attack)'!$A$1=$D245,'Dmg over Time (Attack)'!$G$162,K245)</f>
        <v>#REF!</v>
      </c>
      <c r="L245" s="21">
        <v>71081432.346914157</v>
      </c>
      <c r="M245" s="21">
        <f t="shared" si="1"/>
        <v>71081432.346914157</v>
      </c>
      <c r="N245" s="22">
        <f t="shared" si="3"/>
        <v>0.24940022531170972</v>
      </c>
      <c r="O245" s="22">
        <f t="shared" si="2"/>
        <v>0.24940022531170972</v>
      </c>
      <c r="P245" s="10"/>
      <c r="Q245" s="10"/>
      <c r="R245" s="10"/>
      <c r="S245" s="10"/>
    </row>
    <row r="246" spans="1:19" ht="12.75" customHeight="1">
      <c r="A246" s="10">
        <v>245</v>
      </c>
      <c r="B246" s="10">
        <f t="shared" si="0"/>
        <v>6</v>
      </c>
      <c r="C246" s="13">
        <f>VLOOKUP(D246,'Species Data'!A$2:E$152,2,FALSE)</f>
        <v>44</v>
      </c>
      <c r="D246" s="10" t="s">
        <v>159</v>
      </c>
      <c r="E246" s="15" t="s">
        <v>24</v>
      </c>
      <c r="F246" s="16" t="s">
        <v>28</v>
      </c>
      <c r="G246" s="18"/>
      <c r="H246" s="20" t="s">
        <v>36</v>
      </c>
      <c r="I246" s="20" t="s">
        <v>143</v>
      </c>
      <c r="J246" s="21">
        <f t="array" ref="J246">INDEX((Inputs!$N$2:$N$845*Inputs!$H$2:$H$845*Inputs!$F$2:$F$845*1000/Inputs!$L$2:$L$845),MATCH(A246,Inputs!$A$2:$A$845))</f>
        <v>53454762.931034483</v>
      </c>
      <c r="K246" s="21" t="str">
        <f ca="1">IF('Dmg over Time (Attack)'!$A$1=$D246,'Dmg over Time (Attack)'!$K$162,K246)</f>
        <v>#REF!</v>
      </c>
      <c r="L246" s="21">
        <v>61676095.080174938</v>
      </c>
      <c r="M246" s="21">
        <f t="shared" si="1"/>
        <v>61676095.080174938</v>
      </c>
      <c r="N246" s="22">
        <f t="shared" si="3"/>
        <v>0.21640014137967545</v>
      </c>
      <c r="O246" s="22">
        <f t="shared" si="2"/>
        <v>0.21640014137967545</v>
      </c>
      <c r="P246" s="10"/>
      <c r="Q246" s="10"/>
      <c r="R246" s="10"/>
      <c r="S246" s="10"/>
    </row>
    <row r="247" spans="1:19" ht="12.75" customHeight="1">
      <c r="A247" s="10">
        <v>246</v>
      </c>
      <c r="B247" s="10">
        <f t="shared" si="0"/>
        <v>6</v>
      </c>
      <c r="C247" s="13">
        <f>VLOOKUP(D247,'Species Data'!A$2:E$152,2,FALSE)</f>
        <v>44</v>
      </c>
      <c r="D247" s="10" t="s">
        <v>159</v>
      </c>
      <c r="E247" s="15" t="s">
        <v>24</v>
      </c>
      <c r="F247" s="16" t="s">
        <v>28</v>
      </c>
      <c r="G247" s="18"/>
      <c r="H247" s="20" t="s">
        <v>105</v>
      </c>
      <c r="I247" s="20" t="s">
        <v>38</v>
      </c>
      <c r="J247" s="21">
        <f t="array" ref="J247">INDEX((Inputs!$N$2:$N$845*Inputs!$H$2:$H$845*Inputs!$F$2:$F$845*1000/Inputs!$L$2:$L$845),MATCH(A247,Inputs!$A$2:$A$845))</f>
        <v>49212321.428571425</v>
      </c>
      <c r="K247" s="21" t="str">
        <f ca="1">IF('Dmg over Time (Attack)'!$A$1=$D247,'Dmg over Time (Attack)'!$O$162,K247)</f>
        <v>#REF!</v>
      </c>
      <c r="L247" s="21">
        <v>71317826.46079883</v>
      </c>
      <c r="M247" s="21">
        <f t="shared" si="1"/>
        <v>71317826.46079883</v>
      </c>
      <c r="N247" s="22">
        <f t="shared" si="3"/>
        <v>0.2502296507090126</v>
      </c>
      <c r="O247" s="22">
        <f t="shared" si="2"/>
        <v>0.2502296507090126</v>
      </c>
      <c r="P247" s="10"/>
      <c r="Q247" s="10"/>
      <c r="R247" s="10"/>
      <c r="S247" s="10"/>
    </row>
    <row r="248" spans="1:19" ht="12.75" customHeight="1">
      <c r="A248" s="10">
        <v>247</v>
      </c>
      <c r="B248" s="10">
        <f t="shared" si="0"/>
        <v>6</v>
      </c>
      <c r="C248" s="13">
        <f>VLOOKUP(D248,'Species Data'!A$2:E$152,2,FALSE)</f>
        <v>44</v>
      </c>
      <c r="D248" s="10" t="s">
        <v>159</v>
      </c>
      <c r="E248" s="15" t="s">
        <v>24</v>
      </c>
      <c r="F248" s="16" t="s">
        <v>28</v>
      </c>
      <c r="G248" s="18"/>
      <c r="H248" s="20" t="s">
        <v>105</v>
      </c>
      <c r="I248" s="20" t="s">
        <v>30</v>
      </c>
      <c r="J248" s="21">
        <f t="array" ref="J248">INDEX((Inputs!$N$2:$N$845*Inputs!$H$2:$H$845*Inputs!$F$2:$F$845*1000/Inputs!$L$2:$L$845),MATCH(A248,Inputs!$A$2:$A$845))</f>
        <v>49212321.428571425</v>
      </c>
      <c r="K248" s="21" t="str">
        <f ca="1">IF('Dmg over Time (Attack)'!$A$1=$D248,'Dmg over Time (Attack)'!$S$162,K248)</f>
        <v>#REF!</v>
      </c>
      <c r="L248" s="21">
        <v>70021767.217356697</v>
      </c>
      <c r="M248" s="21">
        <f t="shared" si="1"/>
        <v>70021767.217356697</v>
      </c>
      <c r="N248" s="22">
        <f t="shared" si="3"/>
        <v>0.24568222592226627</v>
      </c>
      <c r="O248" s="22">
        <f t="shared" si="2"/>
        <v>0.24568222592226627</v>
      </c>
      <c r="P248" s="10"/>
      <c r="Q248" s="10"/>
      <c r="R248" s="10"/>
      <c r="S248" s="10"/>
    </row>
    <row r="249" spans="1:19" ht="12.75" customHeight="1">
      <c r="A249" s="10">
        <v>248</v>
      </c>
      <c r="B249" s="10">
        <f t="shared" si="0"/>
        <v>6</v>
      </c>
      <c r="C249" s="13">
        <f>VLOOKUP(D249,'Species Data'!A$2:E$152,2,FALSE)</f>
        <v>44</v>
      </c>
      <c r="D249" s="10" t="s">
        <v>159</v>
      </c>
      <c r="E249" s="15" t="s">
        <v>24</v>
      </c>
      <c r="F249" s="16" t="s">
        <v>28</v>
      </c>
      <c r="G249" s="18"/>
      <c r="H249" s="20" t="s">
        <v>105</v>
      </c>
      <c r="I249" s="20" t="s">
        <v>143</v>
      </c>
      <c r="J249" s="21">
        <f t="array" ref="J249">INDEX((Inputs!$N$2:$N$845*Inputs!$H$2:$H$845*Inputs!$F$2:$F$845*1000/Inputs!$L$2:$L$845),MATCH(A249,Inputs!$A$2:$A$845))</f>
        <v>49212321.428571425</v>
      </c>
      <c r="K249" s="21" t="str">
        <f ca="1">IF('Dmg over Time (Attack)'!$A$1=$D249,'Dmg over Time (Attack)'!$W$162,K249)</f>
        <v>#REF!</v>
      </c>
      <c r="L249" s="21">
        <v>60060941.738013692</v>
      </c>
      <c r="M249" s="21">
        <f t="shared" si="1"/>
        <v>60060941.738013692</v>
      </c>
      <c r="N249" s="22">
        <f t="shared" si="3"/>
        <v>0.21073312547766032</v>
      </c>
      <c r="O249" s="22">
        <f t="shared" si="2"/>
        <v>0.21073312547766032</v>
      </c>
      <c r="P249" s="10"/>
      <c r="Q249" s="10"/>
      <c r="R249" s="10"/>
      <c r="S249" s="10"/>
    </row>
    <row r="250" spans="1:19" ht="12.75" customHeight="1">
      <c r="A250" s="10">
        <v>249</v>
      </c>
      <c r="B250" s="10">
        <f t="shared" si="0"/>
        <v>6</v>
      </c>
      <c r="C250" s="13">
        <f>VLOOKUP(D250,'Species Data'!A$2:E$152,2,FALSE)</f>
        <v>45</v>
      </c>
      <c r="D250" s="10" t="s">
        <v>160</v>
      </c>
      <c r="E250" s="15" t="s">
        <v>24</v>
      </c>
      <c r="F250" s="16" t="s">
        <v>28</v>
      </c>
      <c r="G250" s="18">
        <v>1</v>
      </c>
      <c r="H250" s="20" t="s">
        <v>36</v>
      </c>
      <c r="I250" s="20" t="s">
        <v>38</v>
      </c>
      <c r="J250" s="21">
        <f t="array" ref="J250">INDEX((Inputs!$N$2:$N$845*Inputs!$H$2:$H$845*Inputs!$F$2:$F$845*1000/Inputs!$L$2:$L$845),MATCH(A250,Inputs!$A$2:$A$845))</f>
        <v>94914116.37931034</v>
      </c>
      <c r="K250" s="21" t="str">
        <f ca="1">IF('Dmg over Time (Attack)'!$A$1=$D250,'Dmg over Time (Attack)'!$C$162,K250)</f>
        <v>#REF!</v>
      </c>
      <c r="L250" s="21">
        <v>128193966.83385929</v>
      </c>
      <c r="M250" s="21">
        <f t="shared" si="1"/>
        <v>128193966.83385929</v>
      </c>
      <c r="N250" s="22">
        <f t="shared" si="3"/>
        <v>0.44978840685044702</v>
      </c>
      <c r="O250" s="22">
        <f t="shared" si="2"/>
        <v>0.44978840685044702</v>
      </c>
      <c r="P250" s="10"/>
      <c r="Q250" s="10"/>
      <c r="R250" s="10"/>
      <c r="S250" s="10"/>
    </row>
    <row r="251" spans="1:19" ht="12.75" customHeight="1">
      <c r="A251" s="10">
        <v>250</v>
      </c>
      <c r="B251" s="10">
        <f t="shared" si="0"/>
        <v>6</v>
      </c>
      <c r="C251" s="13">
        <f>VLOOKUP(D251,'Species Data'!A$2:E$152,2,FALSE)</f>
        <v>45</v>
      </c>
      <c r="D251" s="10" t="s">
        <v>160</v>
      </c>
      <c r="E251" s="15" t="s">
        <v>24</v>
      </c>
      <c r="F251" s="16" t="s">
        <v>28</v>
      </c>
      <c r="G251" s="18">
        <v>1</v>
      </c>
      <c r="H251" s="20" t="s">
        <v>36</v>
      </c>
      <c r="I251" s="20" t="s">
        <v>35</v>
      </c>
      <c r="J251" s="21">
        <f t="array" ref="J251">INDEX((Inputs!$N$2:$N$845*Inputs!$H$2:$H$845*Inputs!$F$2:$F$845*1000/Inputs!$L$2:$L$845),MATCH(A251,Inputs!$A$2:$A$845))</f>
        <v>94914116.37931034</v>
      </c>
      <c r="K251" s="21" t="str">
        <f ca="1">IF('Dmg over Time (Attack)'!$A$1=$D251,'Dmg over Time (Attack)'!$G$162,K251)</f>
        <v>#REF!</v>
      </c>
      <c r="L251" s="21">
        <v>131875100.97493039</v>
      </c>
      <c r="M251" s="21">
        <f t="shared" si="1"/>
        <v>131875100.97493039</v>
      </c>
      <c r="N251" s="22">
        <f t="shared" si="3"/>
        <v>0.46270423667932659</v>
      </c>
      <c r="O251" s="22">
        <f t="shared" si="2"/>
        <v>0.46270423667932659</v>
      </c>
      <c r="P251" s="10"/>
      <c r="Q251" s="10"/>
      <c r="R251" s="10"/>
      <c r="S251" s="10"/>
    </row>
    <row r="252" spans="1:19" ht="12.75" customHeight="1">
      <c r="A252" s="10">
        <v>251</v>
      </c>
      <c r="B252" s="10">
        <f t="shared" si="0"/>
        <v>6</v>
      </c>
      <c r="C252" s="13">
        <f>VLOOKUP(D252,'Species Data'!A$2:E$152,2,FALSE)</f>
        <v>45</v>
      </c>
      <c r="D252" s="10" t="s">
        <v>160</v>
      </c>
      <c r="E252" s="15" t="s">
        <v>24</v>
      </c>
      <c r="F252" s="16" t="s">
        <v>28</v>
      </c>
      <c r="G252" s="18">
        <v>1</v>
      </c>
      <c r="H252" s="20" t="s">
        <v>36</v>
      </c>
      <c r="I252" s="20" t="s">
        <v>143</v>
      </c>
      <c r="J252" s="21">
        <f t="array" ref="J252">INDEX((Inputs!$N$2:$N$845*Inputs!$H$2:$H$845*Inputs!$F$2:$F$845*1000/Inputs!$L$2:$L$845),MATCH(A252,Inputs!$A$2:$A$845))</f>
        <v>94914116.37931034</v>
      </c>
      <c r="K252" s="21" t="str">
        <f ca="1">IF('Dmg over Time (Attack)'!$A$1=$D252,'Dmg over Time (Attack)'!$K$162,K252)</f>
        <v>#REF!</v>
      </c>
      <c r="L252" s="21">
        <v>109511889.03061225</v>
      </c>
      <c r="M252" s="21">
        <f t="shared" si="1"/>
        <v>109511889.03061225</v>
      </c>
      <c r="N252" s="22">
        <f t="shared" si="3"/>
        <v>0.38423944055105058</v>
      </c>
      <c r="O252" s="22">
        <f t="shared" si="2"/>
        <v>0.38423944055105058</v>
      </c>
      <c r="P252" s="10"/>
      <c r="Q252" s="10"/>
      <c r="R252" s="10"/>
      <c r="S252" s="10"/>
    </row>
    <row r="253" spans="1:19" ht="12.75" customHeight="1">
      <c r="A253" s="10">
        <v>252</v>
      </c>
      <c r="B253" s="10">
        <f t="shared" si="0"/>
        <v>6</v>
      </c>
      <c r="C253" s="13">
        <f>VLOOKUP(D253,'Species Data'!A$2:E$152,2,FALSE)</f>
        <v>45</v>
      </c>
      <c r="D253" s="10" t="s">
        <v>160</v>
      </c>
      <c r="E253" s="15" t="s">
        <v>24</v>
      </c>
      <c r="F253" s="16" t="s">
        <v>28</v>
      </c>
      <c r="G253" s="18">
        <v>1</v>
      </c>
      <c r="H253" s="20" t="s">
        <v>105</v>
      </c>
      <c r="I253" s="20" t="s">
        <v>38</v>
      </c>
      <c r="J253" s="21">
        <f t="array" ref="J253">INDEX((Inputs!$N$2:$N$845*Inputs!$H$2:$H$845*Inputs!$F$2:$F$845*1000/Inputs!$L$2:$L$845),MATCH(A253,Inputs!$A$2:$A$845))</f>
        <v>87381250</v>
      </c>
      <c r="K253" s="21" t="str">
        <f ca="1">IF('Dmg over Time (Attack)'!$A$1=$D253,'Dmg over Time (Attack)'!$O$162,K253)</f>
        <v>#REF!</v>
      </c>
      <c r="L253" s="21">
        <v>126631718.2877219</v>
      </c>
      <c r="M253" s="21">
        <f t="shared" si="1"/>
        <v>126631718.2877219</v>
      </c>
      <c r="N253" s="22">
        <f t="shared" si="3"/>
        <v>0.44430701562723723</v>
      </c>
      <c r="O253" s="22">
        <f t="shared" si="2"/>
        <v>0.44430701562723723</v>
      </c>
      <c r="P253" s="10"/>
      <c r="Q253" s="10"/>
      <c r="R253" s="10"/>
      <c r="S253" s="10"/>
    </row>
    <row r="254" spans="1:19" ht="12.75" customHeight="1">
      <c r="A254" s="10">
        <v>253</v>
      </c>
      <c r="B254" s="10">
        <f t="shared" si="0"/>
        <v>6</v>
      </c>
      <c r="C254" s="13">
        <f>VLOOKUP(D254,'Species Data'!A$2:E$152,2,FALSE)</f>
        <v>45</v>
      </c>
      <c r="D254" s="10" t="s">
        <v>160</v>
      </c>
      <c r="E254" s="15" t="s">
        <v>24</v>
      </c>
      <c r="F254" s="16" t="s">
        <v>28</v>
      </c>
      <c r="G254" s="18">
        <v>1</v>
      </c>
      <c r="H254" s="20" t="s">
        <v>105</v>
      </c>
      <c r="I254" s="20" t="s">
        <v>35</v>
      </c>
      <c r="J254" s="21">
        <f t="array" ref="J254">INDEX((Inputs!$N$2:$N$845*Inputs!$H$2:$H$845*Inputs!$F$2:$F$845*1000/Inputs!$L$2:$L$845),MATCH(A254,Inputs!$A$2:$A$845))</f>
        <v>87381250</v>
      </c>
      <c r="K254" s="21" t="str">
        <f ca="1">IF('Dmg over Time (Attack)'!$A$1=$D254,'Dmg over Time (Attack)'!$S$162,K254)</f>
        <v>#REF!</v>
      </c>
      <c r="L254" s="21">
        <v>132859218.74999999</v>
      </c>
      <c r="M254" s="21">
        <f t="shared" si="1"/>
        <v>132859218.74999999</v>
      </c>
      <c r="N254" s="22">
        <f t="shared" si="3"/>
        <v>0.46615716646326433</v>
      </c>
      <c r="O254" s="22">
        <f t="shared" si="2"/>
        <v>0.46615716646326433</v>
      </c>
      <c r="P254" s="10"/>
      <c r="Q254" s="10"/>
      <c r="R254" s="10"/>
      <c r="S254" s="10"/>
    </row>
    <row r="255" spans="1:19" ht="12.75" customHeight="1">
      <c r="A255" s="10">
        <v>254</v>
      </c>
      <c r="B255" s="10">
        <f t="shared" si="0"/>
        <v>6</v>
      </c>
      <c r="C255" s="13">
        <f>VLOOKUP(D255,'Species Data'!A$2:E$152,2,FALSE)</f>
        <v>45</v>
      </c>
      <c r="D255" s="10" t="s">
        <v>160</v>
      </c>
      <c r="E255" s="15" t="s">
        <v>24</v>
      </c>
      <c r="F255" s="16" t="s">
        <v>28</v>
      </c>
      <c r="G255" s="18">
        <v>1</v>
      </c>
      <c r="H255" s="20" t="s">
        <v>105</v>
      </c>
      <c r="I255" s="20" t="s">
        <v>143</v>
      </c>
      <c r="J255" s="21">
        <f t="array" ref="J255">INDEX((Inputs!$N$2:$N$845*Inputs!$H$2:$H$845*Inputs!$F$2:$F$845*1000/Inputs!$L$2:$L$845),MATCH(A255,Inputs!$A$2:$A$845))</f>
        <v>87381250</v>
      </c>
      <c r="K255" s="21" t="str">
        <f ca="1">IF('Dmg over Time (Attack)'!$A$1=$D255,'Dmg over Time (Attack)'!$W$162,K255)</f>
        <v>#REF!</v>
      </c>
      <c r="L255" s="21">
        <v>106644027.61130135</v>
      </c>
      <c r="M255" s="21">
        <f t="shared" si="1"/>
        <v>106644027.61130135</v>
      </c>
      <c r="N255" s="22">
        <f t="shared" si="3"/>
        <v>0.37417710415006006</v>
      </c>
      <c r="O255" s="22">
        <f t="shared" si="2"/>
        <v>0.37417710415006006</v>
      </c>
      <c r="P255" s="10"/>
      <c r="Q255" s="10"/>
      <c r="R255" s="10"/>
      <c r="S255" s="10"/>
    </row>
    <row r="256" spans="1:19" ht="12.75" customHeight="1">
      <c r="A256" s="10">
        <v>255</v>
      </c>
      <c r="B256" s="10">
        <f t="shared" si="0"/>
        <v>6</v>
      </c>
      <c r="C256" s="13">
        <f>VLOOKUP(D256,'Species Data'!A$2:E$152,2,FALSE)</f>
        <v>46</v>
      </c>
      <c r="D256" s="10" t="s">
        <v>161</v>
      </c>
      <c r="E256" s="30" t="s">
        <v>67</v>
      </c>
      <c r="F256" s="15" t="s">
        <v>24</v>
      </c>
      <c r="G256" s="18"/>
      <c r="H256" s="20" t="s">
        <v>41</v>
      </c>
      <c r="I256" s="20" t="s">
        <v>162</v>
      </c>
      <c r="J256" s="21">
        <f t="array" ref="J256">INDEX((Inputs!$N$2:$N$845*Inputs!$H$2:$H$845*Inputs!$F$2:$F$845*1000/Inputs!$L$2:$L$845),MATCH(A256,Inputs!$A$2:$A$845))</f>
        <v>18864900</v>
      </c>
      <c r="K256" s="21" t="str">
        <f ca="1">IF('Dmg over Time (Attack)'!$A$1=$D256,'Dmg over Time (Attack)'!$C$162,K256)</f>
        <v>#REF!</v>
      </c>
      <c r="L256" s="21">
        <v>23709283.28804348</v>
      </c>
      <c r="M256" s="21">
        <f t="shared" si="1"/>
        <v>23709283.28804348</v>
      </c>
      <c r="N256" s="22">
        <f t="shared" si="3"/>
        <v>8.3187696122360169E-2</v>
      </c>
      <c r="O256" s="22">
        <f t="shared" si="2"/>
        <v>8.3187696122360169E-2</v>
      </c>
      <c r="P256" s="10"/>
      <c r="Q256" s="10"/>
      <c r="R256" s="10"/>
      <c r="S256" s="10"/>
    </row>
    <row r="257" spans="1:19" ht="12.75" customHeight="1">
      <c r="A257" s="10">
        <v>256</v>
      </c>
      <c r="B257" s="10">
        <f t="shared" si="0"/>
        <v>6</v>
      </c>
      <c r="C257" s="13">
        <f>VLOOKUP(D257,'Species Data'!A$2:E$152,2,FALSE)</f>
        <v>46</v>
      </c>
      <c r="D257" s="10" t="s">
        <v>161</v>
      </c>
      <c r="E257" s="30" t="s">
        <v>67</v>
      </c>
      <c r="F257" s="15" t="s">
        <v>24</v>
      </c>
      <c r="G257" s="18"/>
      <c r="H257" s="20" t="s">
        <v>41</v>
      </c>
      <c r="I257" s="20" t="s">
        <v>81</v>
      </c>
      <c r="J257" s="21">
        <f t="array" ref="J257">INDEX((Inputs!$N$2:$N$845*Inputs!$H$2:$H$845*Inputs!$F$2:$F$845*1000/Inputs!$L$2:$L$845),MATCH(A257,Inputs!$A$2:$A$845))</f>
        <v>18864900</v>
      </c>
      <c r="K257" s="21" t="str">
        <f ca="1">IF('Dmg over Time (Attack)'!$A$1=$D257,'Dmg over Time (Attack)'!$G$162,K257)</f>
        <v>#REF!</v>
      </c>
      <c r="L257" s="21">
        <v>25793430.06310096</v>
      </c>
      <c r="M257" s="21">
        <f t="shared" si="1"/>
        <v>25793430.06310096</v>
      </c>
      <c r="N257" s="22">
        <f t="shared" si="3"/>
        <v>9.0500248192852795E-2</v>
      </c>
      <c r="O257" s="22">
        <f t="shared" si="2"/>
        <v>9.0500248192852795E-2</v>
      </c>
      <c r="P257" s="10"/>
      <c r="Q257" s="10"/>
      <c r="R257" s="10"/>
      <c r="S257" s="10"/>
    </row>
    <row r="258" spans="1:19" ht="12.75" customHeight="1">
      <c r="A258" s="10">
        <v>257</v>
      </c>
      <c r="B258" s="10">
        <f t="shared" si="0"/>
        <v>6</v>
      </c>
      <c r="C258" s="13">
        <f>VLOOKUP(D258,'Species Data'!A$2:E$152,2,FALSE)</f>
        <v>46</v>
      </c>
      <c r="D258" s="10" t="s">
        <v>161</v>
      </c>
      <c r="E258" s="30" t="s">
        <v>67</v>
      </c>
      <c r="F258" s="15" t="s">
        <v>24</v>
      </c>
      <c r="G258" s="18"/>
      <c r="H258" s="20" t="s">
        <v>41</v>
      </c>
      <c r="I258" s="20" t="s">
        <v>32</v>
      </c>
      <c r="J258" s="21">
        <f t="array" ref="J258">INDEX((Inputs!$N$2:$N$845*Inputs!$H$2:$H$845*Inputs!$F$2:$F$845*1000/Inputs!$L$2:$L$845),MATCH(A258,Inputs!$A$2:$A$845))</f>
        <v>18864900</v>
      </c>
      <c r="K258" s="21" t="str">
        <f ca="1">IF('Dmg over Time (Attack)'!$A$1=$D258,'Dmg over Time (Attack)'!$K$162,K258)</f>
        <v>#REF!</v>
      </c>
      <c r="L258" s="21">
        <v>26283866.554054055</v>
      </c>
      <c r="M258" s="21">
        <f t="shared" si="1"/>
        <v>26283866.554054055</v>
      </c>
      <c r="N258" s="22">
        <f t="shared" si="3"/>
        <v>9.2221020654890781E-2</v>
      </c>
      <c r="O258" s="22">
        <f t="shared" si="2"/>
        <v>9.2221020654890781E-2</v>
      </c>
      <c r="P258" s="10"/>
      <c r="Q258" s="10"/>
      <c r="R258" s="10"/>
      <c r="S258" s="10"/>
    </row>
    <row r="259" spans="1:19" ht="12.75" customHeight="1">
      <c r="A259" s="10">
        <v>258</v>
      </c>
      <c r="B259" s="10">
        <f t="shared" si="0"/>
        <v>6</v>
      </c>
      <c r="C259" s="13">
        <f>VLOOKUP(D259,'Species Data'!A$2:E$152,2,FALSE)</f>
        <v>46</v>
      </c>
      <c r="D259" s="10" t="s">
        <v>161</v>
      </c>
      <c r="E259" s="30" t="s">
        <v>67</v>
      </c>
      <c r="F259" s="15" t="s">
        <v>24</v>
      </c>
      <c r="G259" s="18"/>
      <c r="H259" s="20" t="s">
        <v>68</v>
      </c>
      <c r="I259" s="20" t="s">
        <v>162</v>
      </c>
      <c r="J259" s="21">
        <f t="array" ref="J259">INDEX((Inputs!$N$2:$N$845*Inputs!$H$2:$H$845*Inputs!$F$2:$F$845*1000/Inputs!$L$2:$L$845),MATCH(A259,Inputs!$A$2:$A$845))</f>
        <v>21834375</v>
      </c>
      <c r="K259" s="21" t="str">
        <f ca="1">IF('Dmg over Time (Attack)'!$A$1=$D259,'Dmg over Time (Attack)'!$O$162,K259)</f>
        <v>#REF!</v>
      </c>
      <c r="L259" s="21">
        <v>25523631.465517249</v>
      </c>
      <c r="M259" s="21">
        <f t="shared" si="1"/>
        <v>25523631.465517249</v>
      </c>
      <c r="N259" s="22">
        <f t="shared" si="3"/>
        <v>8.9553617985715706E-2</v>
      </c>
      <c r="O259" s="22">
        <f t="shared" si="2"/>
        <v>8.9553617985715706E-2</v>
      </c>
      <c r="P259" s="10"/>
      <c r="Q259" s="10"/>
      <c r="R259" s="10"/>
      <c r="S259" s="10"/>
    </row>
    <row r="260" spans="1:19" ht="12.75" customHeight="1">
      <c r="A260" s="10">
        <v>259</v>
      </c>
      <c r="B260" s="10">
        <f t="shared" si="0"/>
        <v>6</v>
      </c>
      <c r="C260" s="13">
        <f>VLOOKUP(D260,'Species Data'!A$2:E$152,2,FALSE)</f>
        <v>46</v>
      </c>
      <c r="D260" s="10" t="s">
        <v>161</v>
      </c>
      <c r="E260" s="30" t="s">
        <v>67</v>
      </c>
      <c r="F260" s="15" t="s">
        <v>24</v>
      </c>
      <c r="G260" s="18"/>
      <c r="H260" s="20" t="s">
        <v>68</v>
      </c>
      <c r="I260" s="20" t="s">
        <v>81</v>
      </c>
      <c r="J260" s="21">
        <f t="array" ref="J260">INDEX((Inputs!$N$2:$N$845*Inputs!$H$2:$H$845*Inputs!$F$2:$F$845*1000/Inputs!$L$2:$L$845),MATCH(A260,Inputs!$A$2:$A$845))</f>
        <v>21834375</v>
      </c>
      <c r="K260" s="21" t="str">
        <f ca="1">IF('Dmg over Time (Attack)'!$A$1=$D260,'Dmg over Time (Attack)'!$S$162,K260)</f>
        <v>#REF!</v>
      </c>
      <c r="L260" s="21">
        <v>27672576.538705595</v>
      </c>
      <c r="M260" s="21">
        <f t="shared" si="1"/>
        <v>27672576.538705595</v>
      </c>
      <c r="N260" s="22">
        <f t="shared" si="3"/>
        <v>9.7093524931033875E-2</v>
      </c>
      <c r="O260" s="22">
        <f t="shared" si="2"/>
        <v>9.7093524931033875E-2</v>
      </c>
      <c r="P260" s="10"/>
      <c r="Q260" s="10"/>
      <c r="R260" s="10"/>
      <c r="S260" s="10"/>
    </row>
    <row r="261" spans="1:19" ht="12.75" customHeight="1">
      <c r="A261" s="10">
        <v>260</v>
      </c>
      <c r="B261" s="10">
        <f t="shared" si="0"/>
        <v>6</v>
      </c>
      <c r="C261" s="13">
        <f>VLOOKUP(D261,'Species Data'!A$2:E$152,2,FALSE)</f>
        <v>46</v>
      </c>
      <c r="D261" s="10" t="s">
        <v>161</v>
      </c>
      <c r="E261" s="30" t="s">
        <v>67</v>
      </c>
      <c r="F261" s="15" t="s">
        <v>24</v>
      </c>
      <c r="G261" s="18"/>
      <c r="H261" s="20" t="s">
        <v>68</v>
      </c>
      <c r="I261" s="20" t="s">
        <v>32</v>
      </c>
      <c r="J261" s="21">
        <f t="array" ref="J261">INDEX((Inputs!$N$2:$N$845*Inputs!$H$2:$H$845*Inputs!$F$2:$F$845*1000/Inputs!$L$2:$L$845),MATCH(A261,Inputs!$A$2:$A$845))</f>
        <v>21834375</v>
      </c>
      <c r="K261" s="21" t="str">
        <f ca="1">IF('Dmg over Time (Attack)'!$A$1=$D261,'Dmg over Time (Attack)'!$W$162,K261)</f>
        <v>#REF!</v>
      </c>
      <c r="L261" s="21">
        <v>28063898.104265422</v>
      </c>
      <c r="M261" s="21">
        <f t="shared" si="1"/>
        <v>28063898.104265422</v>
      </c>
      <c r="N261" s="22">
        <f t="shared" si="3"/>
        <v>9.8466537311308291E-2</v>
      </c>
      <c r="O261" s="22">
        <f t="shared" si="2"/>
        <v>9.8466537311308291E-2</v>
      </c>
      <c r="P261" s="10"/>
      <c r="Q261" s="10"/>
      <c r="R261" s="10"/>
      <c r="S261" s="10"/>
    </row>
    <row r="262" spans="1:19" ht="12.75" customHeight="1">
      <c r="A262" s="10">
        <v>261</v>
      </c>
      <c r="B262" s="10">
        <f t="shared" si="0"/>
        <v>6</v>
      </c>
      <c r="C262" s="13">
        <f>VLOOKUP(D262,'Species Data'!A$2:E$152,2,FALSE)</f>
        <v>47</v>
      </c>
      <c r="D262" s="10" t="s">
        <v>163</v>
      </c>
      <c r="E262" s="30" t="s">
        <v>67</v>
      </c>
      <c r="F262" s="15" t="s">
        <v>24</v>
      </c>
      <c r="G262" s="18">
        <v>1</v>
      </c>
      <c r="H262" s="20" t="s">
        <v>68</v>
      </c>
      <c r="I262" s="20" t="s">
        <v>162</v>
      </c>
      <c r="J262" s="21">
        <f t="array" ref="J262">INDEX((Inputs!$N$2:$N$845*Inputs!$H$2:$H$845*Inputs!$F$2:$F$845*1000/Inputs!$L$2:$L$845),MATCH(A262,Inputs!$A$2:$A$845))</f>
        <v>61396875</v>
      </c>
      <c r="K262" s="21" t="str">
        <f ca="1">IF('Dmg over Time (Attack)'!$A$1=$D262,'Dmg over Time (Attack)'!$C$162,K262)</f>
        <v>#REF!</v>
      </c>
      <c r="L262" s="21">
        <v>71770829.741379336</v>
      </c>
      <c r="M262" s="21">
        <f t="shared" si="1"/>
        <v>71770829.741379336</v>
      </c>
      <c r="N262" s="22">
        <f t="shared" si="3"/>
        <v>0.25181908294909927</v>
      </c>
      <c r="O262" s="22">
        <f t="shared" si="2"/>
        <v>0.25181908294909927</v>
      </c>
      <c r="P262" s="10"/>
      <c r="Q262" s="10"/>
      <c r="R262" s="10"/>
      <c r="S262" s="10"/>
    </row>
    <row r="263" spans="1:19" ht="12.75" customHeight="1">
      <c r="A263" s="10">
        <v>262</v>
      </c>
      <c r="B263" s="10">
        <f t="shared" si="0"/>
        <v>6</v>
      </c>
      <c r="C263" s="13">
        <f>VLOOKUP(D263,'Species Data'!A$2:E$152,2,FALSE)</f>
        <v>47</v>
      </c>
      <c r="D263" s="10" t="s">
        <v>163</v>
      </c>
      <c r="E263" s="30" t="s">
        <v>67</v>
      </c>
      <c r="F263" s="15" t="s">
        <v>24</v>
      </c>
      <c r="G263" s="18">
        <v>1</v>
      </c>
      <c r="H263" s="20" t="s">
        <v>68</v>
      </c>
      <c r="I263" s="20" t="s">
        <v>81</v>
      </c>
      <c r="J263" s="21">
        <f t="array" ref="J263">INDEX((Inputs!$N$2:$N$845*Inputs!$H$2:$H$845*Inputs!$F$2:$F$845*1000/Inputs!$L$2:$L$845),MATCH(A263,Inputs!$A$2:$A$845))</f>
        <v>61396875</v>
      </c>
      <c r="K263" s="21" t="str">
        <f ca="1">IF('Dmg over Time (Attack)'!$A$1=$D263,'Dmg over Time (Attack)'!$G$162,K263)</f>
        <v>#REF!</v>
      </c>
      <c r="L263" s="21">
        <v>77813526.729060948</v>
      </c>
      <c r="M263" s="21">
        <f t="shared" si="1"/>
        <v>77813526.729060948</v>
      </c>
      <c r="N263" s="22">
        <f t="shared" si="3"/>
        <v>0.27302082214398493</v>
      </c>
      <c r="O263" s="22">
        <f t="shared" si="2"/>
        <v>0.27302082214398493</v>
      </c>
      <c r="P263" s="10"/>
      <c r="Q263" s="10"/>
      <c r="R263" s="10"/>
      <c r="S263" s="10"/>
    </row>
    <row r="264" spans="1:19" ht="12.75" customHeight="1">
      <c r="A264" s="10">
        <v>263</v>
      </c>
      <c r="B264" s="10">
        <f t="shared" si="0"/>
        <v>6</v>
      </c>
      <c r="C264" s="13">
        <f>VLOOKUP(D264,'Species Data'!A$2:E$152,2,FALSE)</f>
        <v>47</v>
      </c>
      <c r="D264" s="10" t="s">
        <v>163</v>
      </c>
      <c r="E264" s="30" t="s">
        <v>67</v>
      </c>
      <c r="F264" s="15" t="s">
        <v>24</v>
      </c>
      <c r="G264" s="18">
        <v>1</v>
      </c>
      <c r="H264" s="20" t="s">
        <v>68</v>
      </c>
      <c r="I264" s="20" t="s">
        <v>35</v>
      </c>
      <c r="J264" s="21">
        <f t="array" ref="J264">INDEX((Inputs!$N$2:$N$845*Inputs!$H$2:$H$845*Inputs!$F$2:$F$845*1000/Inputs!$L$2:$L$845),MATCH(A264,Inputs!$A$2:$A$845))</f>
        <v>61396875</v>
      </c>
      <c r="K264" s="21" t="str">
        <f ca="1">IF('Dmg over Time (Attack)'!$A$1=$D264,'Dmg over Time (Attack)'!$K$162,K264)</f>
        <v>#REF!</v>
      </c>
      <c r="L264" s="21">
        <v>93913503.218884096</v>
      </c>
      <c r="M264" s="21">
        <f t="shared" si="1"/>
        <v>93913503.218884096</v>
      </c>
      <c r="N264" s="22">
        <f t="shared" si="3"/>
        <v>0.32951008567596041</v>
      </c>
      <c r="O264" s="22">
        <f t="shared" si="2"/>
        <v>0.32951008567596041</v>
      </c>
      <c r="P264" s="10"/>
      <c r="Q264" s="10"/>
      <c r="R264" s="10"/>
      <c r="S264" s="10"/>
    </row>
    <row r="265" spans="1:19" ht="12.75" customHeight="1">
      <c r="A265" s="10">
        <v>264</v>
      </c>
      <c r="B265" s="10">
        <f t="shared" si="0"/>
        <v>6</v>
      </c>
      <c r="C265" s="13">
        <f>VLOOKUP(D265,'Species Data'!A$2:E$152,2,FALSE)</f>
        <v>47</v>
      </c>
      <c r="D265" s="10" t="s">
        <v>163</v>
      </c>
      <c r="E265" s="30" t="s">
        <v>67</v>
      </c>
      <c r="F265" s="15" t="s">
        <v>24</v>
      </c>
      <c r="G265" s="18">
        <v>1</v>
      </c>
      <c r="H265" s="20" t="s">
        <v>139</v>
      </c>
      <c r="I265" s="20" t="s">
        <v>162</v>
      </c>
      <c r="J265" s="21">
        <f t="array" ref="J265">INDEX((Inputs!$N$2:$N$845*Inputs!$H$2:$H$845*Inputs!$F$2:$F$845*1000/Inputs!$L$2:$L$845),MATCH(A265,Inputs!$A$2:$A$845))</f>
        <v>41442890.625</v>
      </c>
      <c r="K265" s="21" t="str">
        <f ca="1">IF('Dmg over Time (Attack)'!$A$1=$D265,'Dmg over Time (Attack)'!$O$162,K265)</f>
        <v>#REF!</v>
      </c>
      <c r="L265" s="21">
        <v>61073733.552631579</v>
      </c>
      <c r="M265" s="21">
        <f t="shared" si="1"/>
        <v>61073733.552631579</v>
      </c>
      <c r="N265" s="22">
        <f t="shared" si="3"/>
        <v>0.21428666257475742</v>
      </c>
      <c r="O265" s="22">
        <f t="shared" si="2"/>
        <v>0.21428666257475742</v>
      </c>
      <c r="P265" s="10"/>
      <c r="Q265" s="10"/>
      <c r="R265" s="10"/>
      <c r="S265" s="10"/>
    </row>
    <row r="266" spans="1:19" ht="12.75" customHeight="1">
      <c r="A266" s="10">
        <v>265</v>
      </c>
      <c r="B266" s="10">
        <f t="shared" si="0"/>
        <v>6</v>
      </c>
      <c r="C266" s="13">
        <f>VLOOKUP(D266,'Species Data'!A$2:E$152,2,FALSE)</f>
        <v>47</v>
      </c>
      <c r="D266" s="10" t="s">
        <v>163</v>
      </c>
      <c r="E266" s="30" t="s">
        <v>67</v>
      </c>
      <c r="F266" s="15" t="s">
        <v>24</v>
      </c>
      <c r="G266" s="18">
        <v>1</v>
      </c>
      <c r="H266" s="20" t="s">
        <v>139</v>
      </c>
      <c r="I266" s="20" t="s">
        <v>81</v>
      </c>
      <c r="J266" s="21">
        <f t="array" ref="J266">INDEX((Inputs!$N$2:$N$845*Inputs!$H$2:$H$845*Inputs!$F$2:$F$845*1000/Inputs!$L$2:$L$845),MATCH(A266,Inputs!$A$2:$A$845))</f>
        <v>41442890.625</v>
      </c>
      <c r="K266" s="21" t="str">
        <f ca="1">IF('Dmg over Time (Attack)'!$A$1=$D266,'Dmg over Time (Attack)'!$S$162,K266)</f>
        <v>#REF!</v>
      </c>
      <c r="L266" s="21">
        <v>67304539.425872087</v>
      </c>
      <c r="M266" s="21">
        <f t="shared" si="1"/>
        <v>67304539.425872087</v>
      </c>
      <c r="N266" s="22">
        <f t="shared" si="3"/>
        <v>0.23614841095759187</v>
      </c>
      <c r="O266" s="22">
        <f t="shared" si="2"/>
        <v>0.23614841095759187</v>
      </c>
      <c r="P266" s="10"/>
      <c r="Q266" s="10"/>
      <c r="R266" s="10"/>
      <c r="S266" s="10"/>
    </row>
    <row r="267" spans="1:19" ht="12.75" customHeight="1">
      <c r="A267" s="10">
        <v>266</v>
      </c>
      <c r="B267" s="10">
        <f t="shared" si="0"/>
        <v>6</v>
      </c>
      <c r="C267" s="13">
        <f>VLOOKUP(D267,'Species Data'!A$2:E$152,2,FALSE)</f>
        <v>47</v>
      </c>
      <c r="D267" s="10" t="s">
        <v>163</v>
      </c>
      <c r="E267" s="30" t="s">
        <v>67</v>
      </c>
      <c r="F267" s="15" t="s">
        <v>24</v>
      </c>
      <c r="G267" s="18">
        <v>1</v>
      </c>
      <c r="H267" s="20" t="s">
        <v>139</v>
      </c>
      <c r="I267" s="20" t="s">
        <v>35</v>
      </c>
      <c r="J267" s="21">
        <f t="array" ref="J267">INDEX((Inputs!$N$2:$N$845*Inputs!$H$2:$H$845*Inputs!$F$2:$F$845*1000/Inputs!$L$2:$L$845),MATCH(A267,Inputs!$A$2:$A$845))</f>
        <v>41442890.625</v>
      </c>
      <c r="K267" s="21" t="str">
        <f ca="1">IF('Dmg over Time (Attack)'!$A$1=$D267,'Dmg over Time (Attack)'!$W$162,K267)</f>
        <v>#REF!</v>
      </c>
      <c r="L267" s="21">
        <v>82177355.769230753</v>
      </c>
      <c r="M267" s="21">
        <f t="shared" si="1"/>
        <v>82177355.769230753</v>
      </c>
      <c r="N267" s="22">
        <f t="shared" si="3"/>
        <v>0.28833199286615707</v>
      </c>
      <c r="O267" s="22">
        <f t="shared" si="2"/>
        <v>0.28833199286615707</v>
      </c>
      <c r="P267" s="10"/>
      <c r="Q267" s="10"/>
      <c r="R267" s="10"/>
      <c r="S267" s="10"/>
    </row>
    <row r="268" spans="1:19" ht="12.75" customHeight="1">
      <c r="A268" s="10">
        <v>267</v>
      </c>
      <c r="B268" s="10">
        <f t="shared" si="0"/>
        <v>6</v>
      </c>
      <c r="C268" s="13">
        <f>VLOOKUP(D268,'Species Data'!A$2:E$152,2,FALSE)</f>
        <v>48</v>
      </c>
      <c r="D268" s="10" t="s">
        <v>164</v>
      </c>
      <c r="E268" s="30" t="s">
        <v>67</v>
      </c>
      <c r="F268" s="16" t="s">
        <v>28</v>
      </c>
      <c r="G268" s="18"/>
      <c r="H268" s="20" t="s">
        <v>68</v>
      </c>
      <c r="I268" s="20" t="s">
        <v>130</v>
      </c>
      <c r="J268" s="21">
        <f t="array" ref="J268">INDEX((Inputs!$N$2:$N$845*Inputs!$H$2:$H$845*Inputs!$F$2:$F$845*1000/Inputs!$L$2:$L$845),MATCH(A268,Inputs!$A$2:$A$845))</f>
        <v>30673125</v>
      </c>
      <c r="K268" s="21" t="str">
        <f ca="1">IF('Dmg over Time (Attack)'!$A$1=$D268,'Dmg over Time (Attack)'!$C$162,K268)</f>
        <v>#REF!</v>
      </c>
      <c r="L268" s="21">
        <v>29892921.965843033</v>
      </c>
      <c r="M268" s="21">
        <f t="shared" si="1"/>
        <v>30673125</v>
      </c>
      <c r="N268" s="22">
        <f t="shared" si="3"/>
        <v>0.10762141438960943</v>
      </c>
      <c r="O268" s="22">
        <f t="shared" si="2"/>
        <v>0.10762141438960943</v>
      </c>
      <c r="P268" s="10"/>
      <c r="Q268" s="10"/>
      <c r="R268" s="10"/>
      <c r="S268" s="10"/>
    </row>
    <row r="269" spans="1:19" ht="12.75" customHeight="1">
      <c r="A269" s="10">
        <v>268</v>
      </c>
      <c r="B269" s="10">
        <f t="shared" si="0"/>
        <v>6</v>
      </c>
      <c r="C269" s="13">
        <f>VLOOKUP(D269,'Species Data'!A$2:E$152,2,FALSE)</f>
        <v>48</v>
      </c>
      <c r="D269" s="10" t="s">
        <v>164</v>
      </c>
      <c r="E269" s="30" t="s">
        <v>67</v>
      </c>
      <c r="F269" s="16" t="s">
        <v>28</v>
      </c>
      <c r="G269" s="18"/>
      <c r="H269" s="20" t="s">
        <v>68</v>
      </c>
      <c r="I269" s="20" t="s">
        <v>165</v>
      </c>
      <c r="J269" s="21">
        <f t="array" ref="J269">INDEX((Inputs!$N$2:$N$845*Inputs!$H$2:$H$845*Inputs!$F$2:$F$845*1000/Inputs!$L$2:$L$845),MATCH(A269,Inputs!$A$2:$A$845))</f>
        <v>30673125</v>
      </c>
      <c r="K269" s="21" t="str">
        <f ca="1">IF('Dmg over Time (Attack)'!$A$1=$D269,'Dmg over Time (Attack)'!$G$162,K269)</f>
        <v>#REF!</v>
      </c>
      <c r="L269" s="21">
        <v>25862671.367239106</v>
      </c>
      <c r="M269" s="21">
        <f t="shared" si="1"/>
        <v>30673125</v>
      </c>
      <c r="N269" s="22">
        <f t="shared" si="3"/>
        <v>0.10762141438960943</v>
      </c>
      <c r="O269" s="22">
        <f t="shared" si="2"/>
        <v>0.10762141438960943</v>
      </c>
      <c r="P269" s="10"/>
      <c r="Q269" s="10"/>
      <c r="R269" s="10"/>
      <c r="S269" s="10"/>
    </row>
    <row r="270" spans="1:19" ht="12.75" customHeight="1">
      <c r="A270" s="10">
        <v>269</v>
      </c>
      <c r="B270" s="10">
        <f t="shared" si="0"/>
        <v>6</v>
      </c>
      <c r="C270" s="13">
        <f>VLOOKUP(D270,'Species Data'!A$2:E$152,2,FALSE)</f>
        <v>48</v>
      </c>
      <c r="D270" s="10" t="s">
        <v>164</v>
      </c>
      <c r="E270" s="30" t="s">
        <v>67</v>
      </c>
      <c r="F270" s="16" t="s">
        <v>28</v>
      </c>
      <c r="G270" s="18"/>
      <c r="H270" s="20" t="s">
        <v>68</v>
      </c>
      <c r="I270" s="20" t="s">
        <v>74</v>
      </c>
      <c r="J270" s="21">
        <f t="array" ref="J270">INDEX((Inputs!$N$2:$N$845*Inputs!$H$2:$H$845*Inputs!$F$2:$F$845*1000/Inputs!$L$2:$L$845),MATCH(A270,Inputs!$A$2:$A$845))</f>
        <v>30673125</v>
      </c>
      <c r="K270" s="21" t="str">
        <f ca="1">IF('Dmg over Time (Attack)'!$A$1=$D270,'Dmg over Time (Attack)'!$K$162,K270)</f>
        <v>#REF!</v>
      </c>
      <c r="L270" s="21">
        <v>36848661.486833096</v>
      </c>
      <c r="M270" s="21">
        <f t="shared" si="1"/>
        <v>36848661.486833096</v>
      </c>
      <c r="N270" s="22">
        <f t="shared" si="3"/>
        <v>0.12928924156168978</v>
      </c>
      <c r="O270" s="22">
        <f t="shared" si="2"/>
        <v>0.12928924156168978</v>
      </c>
      <c r="P270" s="10"/>
      <c r="Q270" s="10"/>
      <c r="R270" s="10"/>
      <c r="S270" s="10"/>
    </row>
    <row r="271" spans="1:19" ht="12.75" customHeight="1">
      <c r="A271" s="10">
        <v>270</v>
      </c>
      <c r="B271" s="10">
        <f t="shared" si="0"/>
        <v>6</v>
      </c>
      <c r="C271" s="13">
        <f>VLOOKUP(D271,'Species Data'!A$2:E$152,2,FALSE)</f>
        <v>48</v>
      </c>
      <c r="D271" s="10" t="s">
        <v>164</v>
      </c>
      <c r="E271" s="30" t="s">
        <v>67</v>
      </c>
      <c r="F271" s="16" t="s">
        <v>28</v>
      </c>
      <c r="G271" s="18"/>
      <c r="H271" s="20" t="s">
        <v>75</v>
      </c>
      <c r="I271" s="20" t="s">
        <v>130</v>
      </c>
      <c r="J271" s="21">
        <f t="array" ref="J271">INDEX((Inputs!$N$2:$N$845*Inputs!$H$2:$H$845*Inputs!$F$2:$F$845*1000/Inputs!$L$2:$L$845),MATCH(A271,Inputs!$A$2:$A$845))</f>
        <v>21938394.039735101</v>
      </c>
      <c r="K271" s="21" t="str">
        <f ca="1">IF('Dmg over Time (Attack)'!$A$1=$D271,'Dmg over Time (Attack)'!$O$162,K271)</f>
        <v>#REF!</v>
      </c>
      <c r="L271" s="21">
        <v>25907492.530368339</v>
      </c>
      <c r="M271" s="21">
        <f t="shared" si="1"/>
        <v>25907492.530368339</v>
      </c>
      <c r="N271" s="22">
        <f t="shared" si="3"/>
        <v>9.0900454042634443E-2</v>
      </c>
      <c r="O271" s="22">
        <f t="shared" si="2"/>
        <v>9.0900454042634443E-2</v>
      </c>
      <c r="P271" s="10"/>
      <c r="Q271" s="10"/>
      <c r="R271" s="10"/>
      <c r="S271" s="10"/>
    </row>
    <row r="272" spans="1:19" ht="12.75" customHeight="1">
      <c r="A272" s="10">
        <v>271</v>
      </c>
      <c r="B272" s="10">
        <f t="shared" si="0"/>
        <v>6</v>
      </c>
      <c r="C272" s="13">
        <f>VLOOKUP(D272,'Species Data'!A$2:E$152,2,FALSE)</f>
        <v>48</v>
      </c>
      <c r="D272" s="10" t="s">
        <v>164</v>
      </c>
      <c r="E272" s="30" t="s">
        <v>67</v>
      </c>
      <c r="F272" s="16" t="s">
        <v>28</v>
      </c>
      <c r="G272" s="18"/>
      <c r="H272" s="20" t="s">
        <v>75</v>
      </c>
      <c r="I272" s="20" t="s">
        <v>165</v>
      </c>
      <c r="J272" s="21">
        <f t="array" ref="J272">INDEX((Inputs!$N$2:$N$845*Inputs!$H$2:$H$845*Inputs!$F$2:$F$845*1000/Inputs!$L$2:$L$845),MATCH(A272,Inputs!$A$2:$A$845))</f>
        <v>21938394.039735101</v>
      </c>
      <c r="K272" s="21" t="str">
        <f ca="1">IF('Dmg over Time (Attack)'!$A$1=$D272,'Dmg over Time (Attack)'!$S$162,K272)</f>
        <v>#REF!</v>
      </c>
      <c r="L272" s="21">
        <v>23043796.426608026</v>
      </c>
      <c r="M272" s="21">
        <f t="shared" si="1"/>
        <v>23043796.426608026</v>
      </c>
      <c r="N272" s="22">
        <f t="shared" si="3"/>
        <v>8.0852732297011898E-2</v>
      </c>
      <c r="O272" s="22">
        <f t="shared" si="2"/>
        <v>8.0852732297011898E-2</v>
      </c>
      <c r="P272" s="10"/>
      <c r="Q272" s="10"/>
      <c r="R272" s="10"/>
      <c r="S272" s="10"/>
    </row>
    <row r="273" spans="1:19" ht="12.75" customHeight="1">
      <c r="A273" s="10">
        <v>272</v>
      </c>
      <c r="B273" s="10">
        <f t="shared" si="0"/>
        <v>6</v>
      </c>
      <c r="C273" s="13">
        <f>VLOOKUP(D273,'Species Data'!A$2:E$152,2,FALSE)</f>
        <v>48</v>
      </c>
      <c r="D273" s="10" t="s">
        <v>164</v>
      </c>
      <c r="E273" s="30" t="s">
        <v>67</v>
      </c>
      <c r="F273" s="16" t="s">
        <v>28</v>
      </c>
      <c r="G273" s="18"/>
      <c r="H273" s="20" t="s">
        <v>75</v>
      </c>
      <c r="I273" s="20" t="s">
        <v>74</v>
      </c>
      <c r="J273" s="21">
        <f t="array" ref="J273">INDEX((Inputs!$N$2:$N$845*Inputs!$H$2:$H$845*Inputs!$F$2:$F$845*1000/Inputs!$L$2:$L$845),MATCH(A273,Inputs!$A$2:$A$845))</f>
        <v>21938394.039735101</v>
      </c>
      <c r="K273" s="21" t="str">
        <f ca="1">IF('Dmg over Time (Attack)'!$A$1=$D273,'Dmg over Time (Attack)'!$W$162,K273)</f>
        <v>#REF!</v>
      </c>
      <c r="L273" s="21">
        <v>30846675.074412733</v>
      </c>
      <c r="M273" s="21">
        <f t="shared" si="1"/>
        <v>30846675.074412733</v>
      </c>
      <c r="N273" s="22">
        <f t="shared" si="3"/>
        <v>0.10823034173156497</v>
      </c>
      <c r="O273" s="22">
        <f t="shared" si="2"/>
        <v>0.10823034173156497</v>
      </c>
      <c r="P273" s="10"/>
      <c r="Q273" s="10"/>
      <c r="R273" s="10"/>
      <c r="S273" s="10"/>
    </row>
    <row r="274" spans="1:19" ht="12.75" customHeight="1">
      <c r="A274" s="10">
        <v>273</v>
      </c>
      <c r="B274" s="10">
        <f t="shared" si="0"/>
        <v>6</v>
      </c>
      <c r="C274" s="13">
        <f>VLOOKUP(D274,'Species Data'!A$2:E$152,2,FALSE)</f>
        <v>49</v>
      </c>
      <c r="D274" s="10" t="s">
        <v>166</v>
      </c>
      <c r="E274" s="30" t="s">
        <v>67</v>
      </c>
      <c r="F274" s="16" t="s">
        <v>28</v>
      </c>
      <c r="G274" s="18">
        <v>1</v>
      </c>
      <c r="H274" s="20" t="s">
        <v>68</v>
      </c>
      <c r="I274" s="20" t="s">
        <v>130</v>
      </c>
      <c r="J274" s="21">
        <f t="array" ref="J274">INDEX((Inputs!$N$2:$N$845*Inputs!$H$2:$H$845*Inputs!$F$2:$F$845*1000/Inputs!$L$2:$L$845),MATCH(A274,Inputs!$A$2:$A$845))</f>
        <v>68034236.111111104</v>
      </c>
      <c r="K274" s="21" t="str">
        <f ca="1">IF('Dmg over Time (Attack)'!$A$1=$D274,'Dmg over Time (Attack)'!$C$162,K274)</f>
        <v>#REF!</v>
      </c>
      <c r="L274" s="21">
        <v>66303714.11700584</v>
      </c>
      <c r="M274" s="21">
        <f t="shared" si="1"/>
        <v>68034236.111111104</v>
      </c>
      <c r="N274" s="22">
        <f t="shared" si="3"/>
        <v>0.23870866490435577</v>
      </c>
      <c r="O274" s="22">
        <f t="shared" si="2"/>
        <v>0.23870866490435577</v>
      </c>
      <c r="P274" s="10"/>
      <c r="Q274" s="10"/>
      <c r="R274" s="10"/>
      <c r="S274" s="10"/>
    </row>
    <row r="275" spans="1:19" ht="12.75" customHeight="1">
      <c r="A275" s="10">
        <v>274</v>
      </c>
      <c r="B275" s="10">
        <f t="shared" si="0"/>
        <v>6</v>
      </c>
      <c r="C275" s="13">
        <f>VLOOKUP(D275,'Species Data'!A$2:E$152,2,FALSE)</f>
        <v>49</v>
      </c>
      <c r="D275" s="10" t="s">
        <v>166</v>
      </c>
      <c r="E275" s="30" t="s">
        <v>67</v>
      </c>
      <c r="F275" s="16" t="s">
        <v>28</v>
      </c>
      <c r="G275" s="18">
        <v>1</v>
      </c>
      <c r="H275" s="20" t="s">
        <v>68</v>
      </c>
      <c r="I275" s="20" t="s">
        <v>73</v>
      </c>
      <c r="J275" s="21">
        <f t="array" ref="J275">INDEX((Inputs!$N$2:$N$845*Inputs!$H$2:$H$845*Inputs!$F$2:$F$845*1000/Inputs!$L$2:$L$845),MATCH(A275,Inputs!$A$2:$A$845))</f>
        <v>68034236.111111104</v>
      </c>
      <c r="K275" s="21" t="str">
        <f ca="1">IF('Dmg over Time (Attack)'!$A$1=$D275,'Dmg over Time (Attack)'!$G$162,K275)</f>
        <v>#REF!</v>
      </c>
      <c r="L275" s="21">
        <v>82276177.271377668</v>
      </c>
      <c r="M275" s="21">
        <f t="shared" si="1"/>
        <v>82276177.271377668</v>
      </c>
      <c r="N275" s="22">
        <f t="shared" si="3"/>
        <v>0.28867872342697071</v>
      </c>
      <c r="O275" s="22">
        <f t="shared" si="2"/>
        <v>0.28867872342697071</v>
      </c>
      <c r="P275" s="10"/>
      <c r="Q275" s="10"/>
      <c r="R275" s="10"/>
      <c r="S275" s="10"/>
    </row>
    <row r="276" spans="1:19" ht="12.75" customHeight="1">
      <c r="A276" s="10">
        <v>275</v>
      </c>
      <c r="B276" s="10">
        <f t="shared" si="0"/>
        <v>6</v>
      </c>
      <c r="C276" s="13">
        <f>VLOOKUP(D276,'Species Data'!A$2:E$152,2,FALSE)</f>
        <v>49</v>
      </c>
      <c r="D276" s="10" t="s">
        <v>166</v>
      </c>
      <c r="E276" s="30" t="s">
        <v>67</v>
      </c>
      <c r="F276" s="16" t="s">
        <v>28</v>
      </c>
      <c r="G276" s="18">
        <v>1</v>
      </c>
      <c r="H276" s="20" t="s">
        <v>68</v>
      </c>
      <c r="I276" s="20" t="s">
        <v>72</v>
      </c>
      <c r="J276" s="21">
        <f t="array" ref="J276">INDEX((Inputs!$N$2:$N$845*Inputs!$H$2:$H$845*Inputs!$F$2:$F$845*1000/Inputs!$L$2:$L$845),MATCH(A276,Inputs!$A$2:$A$845))</f>
        <v>68034236.111111104</v>
      </c>
      <c r="K276" s="21" t="str">
        <f ca="1">IF('Dmg over Time (Attack)'!$A$1=$D276,'Dmg over Time (Attack)'!$K$162,K276)</f>
        <v>#REF!</v>
      </c>
      <c r="L276" s="21">
        <v>92358916.940789416</v>
      </c>
      <c r="M276" s="21">
        <f t="shared" si="1"/>
        <v>92358916.940789416</v>
      </c>
      <c r="N276" s="22">
        <f t="shared" si="3"/>
        <v>0.324055578708078</v>
      </c>
      <c r="O276" s="22">
        <f t="shared" si="2"/>
        <v>0.324055578708078</v>
      </c>
      <c r="P276" s="10"/>
      <c r="Q276" s="10"/>
      <c r="R276" s="10"/>
      <c r="S276" s="10"/>
    </row>
    <row r="277" spans="1:19" ht="12.75" customHeight="1">
      <c r="A277" s="10">
        <v>276</v>
      </c>
      <c r="B277" s="10">
        <f t="shared" si="0"/>
        <v>6</v>
      </c>
      <c r="C277" s="13">
        <f>VLOOKUP(D277,'Species Data'!A$2:E$152,2,FALSE)</f>
        <v>49</v>
      </c>
      <c r="D277" s="10" t="s">
        <v>166</v>
      </c>
      <c r="E277" s="30" t="s">
        <v>67</v>
      </c>
      <c r="F277" s="16" t="s">
        <v>28</v>
      </c>
      <c r="G277" s="18">
        <v>1</v>
      </c>
      <c r="H277" s="20" t="s">
        <v>75</v>
      </c>
      <c r="I277" s="20" t="s">
        <v>130</v>
      </c>
      <c r="J277" s="21">
        <f t="array" ref="J277">INDEX((Inputs!$N$2:$N$845*Inputs!$H$2:$H$845*Inputs!$F$2:$F$845*1000/Inputs!$L$2:$L$845),MATCH(A277,Inputs!$A$2:$A$845))</f>
        <v>48660248.344370864</v>
      </c>
      <c r="K277" s="21" t="str">
        <f ca="1">IF('Dmg over Time (Attack)'!$A$1=$D277,'Dmg over Time (Attack)'!$O$162,K277)</f>
        <v>#REF!</v>
      </c>
      <c r="L277" s="21">
        <v>57463869.88146551</v>
      </c>
      <c r="M277" s="21">
        <f t="shared" si="1"/>
        <v>57463869.88146551</v>
      </c>
      <c r="N277" s="22">
        <f t="shared" si="3"/>
        <v>0.20162089623876914</v>
      </c>
      <c r="O277" s="22">
        <f t="shared" si="2"/>
        <v>0.20162089623876914</v>
      </c>
      <c r="P277" s="10"/>
      <c r="Q277" s="10"/>
      <c r="R277" s="10"/>
      <c r="S277" s="10"/>
    </row>
    <row r="278" spans="1:19" ht="12.75" customHeight="1">
      <c r="A278" s="10">
        <v>277</v>
      </c>
      <c r="B278" s="10">
        <f t="shared" si="0"/>
        <v>6</v>
      </c>
      <c r="C278" s="13">
        <f>VLOOKUP(D278,'Species Data'!A$2:E$152,2,FALSE)</f>
        <v>49</v>
      </c>
      <c r="D278" s="10" t="s">
        <v>166</v>
      </c>
      <c r="E278" s="30" t="s">
        <v>67</v>
      </c>
      <c r="F278" s="16" t="s">
        <v>28</v>
      </c>
      <c r="G278" s="18">
        <v>1</v>
      </c>
      <c r="H278" s="20" t="s">
        <v>75</v>
      </c>
      <c r="I278" s="20" t="s">
        <v>73</v>
      </c>
      <c r="J278" s="21">
        <f t="array" ref="J278">INDEX((Inputs!$N$2:$N$845*Inputs!$H$2:$H$845*Inputs!$F$2:$F$845*1000/Inputs!$L$2:$L$845),MATCH(A278,Inputs!$A$2:$A$845))</f>
        <v>48660248.344370864</v>
      </c>
      <c r="K278" s="21" t="str">
        <f ca="1">IF('Dmg over Time (Attack)'!$A$1=$D278,'Dmg over Time (Attack)'!$S$162,K278)</f>
        <v>#REF!</v>
      </c>
      <c r="L278" s="21">
        <v>65736375.33783786</v>
      </c>
      <c r="M278" s="21">
        <f t="shared" si="1"/>
        <v>65736375.33783786</v>
      </c>
      <c r="N278" s="22">
        <f t="shared" si="3"/>
        <v>0.23064626413853656</v>
      </c>
      <c r="O278" s="22">
        <f t="shared" si="2"/>
        <v>0.23064626413853656</v>
      </c>
      <c r="P278" s="10"/>
      <c r="Q278" s="10"/>
      <c r="R278" s="10"/>
      <c r="S278" s="10"/>
    </row>
    <row r="279" spans="1:19" ht="12.75" customHeight="1">
      <c r="A279" s="10">
        <v>278</v>
      </c>
      <c r="B279" s="10">
        <f t="shared" si="0"/>
        <v>6</v>
      </c>
      <c r="C279" s="13">
        <f>VLOOKUP(D279,'Species Data'!A$2:E$152,2,FALSE)</f>
        <v>49</v>
      </c>
      <c r="D279" s="10" t="s">
        <v>166</v>
      </c>
      <c r="E279" s="30" t="s">
        <v>67</v>
      </c>
      <c r="F279" s="16" t="s">
        <v>28</v>
      </c>
      <c r="G279" s="18">
        <v>1</v>
      </c>
      <c r="H279" s="20" t="s">
        <v>75</v>
      </c>
      <c r="I279" s="20" t="s">
        <v>72</v>
      </c>
      <c r="J279" s="21">
        <f t="array" ref="J279">INDEX((Inputs!$N$2:$N$845*Inputs!$H$2:$H$845*Inputs!$F$2:$F$845*1000/Inputs!$L$2:$L$845),MATCH(A279,Inputs!$A$2:$A$845))</f>
        <v>48660248.344370864</v>
      </c>
      <c r="K279" s="21" t="str">
        <f ca="1">IF('Dmg over Time (Attack)'!$A$1=$D279,'Dmg over Time (Attack)'!$W$162,K279)</f>
        <v>#REF!</v>
      </c>
      <c r="L279" s="21">
        <v>76028258.854166687</v>
      </c>
      <c r="M279" s="21">
        <f t="shared" si="1"/>
        <v>76028258.854166687</v>
      </c>
      <c r="N279" s="22">
        <f t="shared" si="3"/>
        <v>0.26675693303061765</v>
      </c>
      <c r="O279" s="22">
        <f t="shared" si="2"/>
        <v>0.26675693303061765</v>
      </c>
      <c r="P279" s="10"/>
      <c r="Q279" s="10"/>
      <c r="R279" s="10"/>
      <c r="S279" s="10"/>
    </row>
    <row r="280" spans="1:19" ht="12.75" customHeight="1">
      <c r="A280" s="10">
        <v>279</v>
      </c>
      <c r="B280" s="10">
        <f t="shared" si="0"/>
        <v>6</v>
      </c>
      <c r="C280" s="13">
        <f>VLOOKUP(D280,'Species Data'!A$2:E$152,2,FALSE)</f>
        <v>50</v>
      </c>
      <c r="D280" s="10" t="s">
        <v>167</v>
      </c>
      <c r="E280" s="37" t="s">
        <v>121</v>
      </c>
      <c r="F280" s="38"/>
      <c r="G280" s="20"/>
      <c r="H280" s="20" t="s">
        <v>122</v>
      </c>
      <c r="I280" s="20" t="s">
        <v>95</v>
      </c>
      <c r="J280" s="21">
        <f t="array" ref="J280">INDEX((Inputs!$N$2:$N$845*Inputs!$H$2:$H$845*Inputs!$F$2:$F$845*1000/Inputs!$L$2:$L$845),MATCH(A280,Inputs!$A$2:$A$845))</f>
        <v>5929159.0909090908</v>
      </c>
      <c r="K280" s="21" t="str">
        <f ca="1">IF('Dmg over Time (Attack)'!$A$1=$D280,'Dmg over Time (Attack)'!$C$162,K280)</f>
        <v>#REF!</v>
      </c>
      <c r="L280" s="21">
        <v>6478131.9414893659</v>
      </c>
      <c r="M280" s="21">
        <f t="shared" si="1"/>
        <v>6478131.9414893659</v>
      </c>
      <c r="N280" s="22">
        <f t="shared" si="3"/>
        <v>2.2729530236830844E-2</v>
      </c>
      <c r="O280" s="22">
        <f t="shared" si="2"/>
        <v>2.2729530236830844E-2</v>
      </c>
      <c r="P280" s="10"/>
      <c r="Q280" s="10"/>
      <c r="R280" s="10"/>
      <c r="S280" s="10"/>
    </row>
    <row r="281" spans="1:19" ht="12.75" customHeight="1">
      <c r="A281" s="10">
        <v>280</v>
      </c>
      <c r="B281" s="10">
        <f t="shared" si="0"/>
        <v>6</v>
      </c>
      <c r="C281" s="13">
        <f>VLOOKUP(D281,'Species Data'!A$2:E$152,2,FALSE)</f>
        <v>50</v>
      </c>
      <c r="D281" s="10" t="s">
        <v>167</v>
      </c>
      <c r="E281" s="37" t="s">
        <v>121</v>
      </c>
      <c r="F281" s="38"/>
      <c r="G281" s="20"/>
      <c r="H281" s="20" t="s">
        <v>122</v>
      </c>
      <c r="I281" s="20" t="s">
        <v>168</v>
      </c>
      <c r="J281" s="21">
        <f t="array" ref="J281">INDEX((Inputs!$N$2:$N$845*Inputs!$H$2:$H$845*Inputs!$F$2:$F$845*1000/Inputs!$L$2:$L$845),MATCH(A281,Inputs!$A$2:$A$845))</f>
        <v>5929159.0909090908</v>
      </c>
      <c r="K281" s="21" t="str">
        <f ca="1">IF('Dmg over Time (Attack)'!$A$1=$D281,'Dmg over Time (Attack)'!$G$162,K281)</f>
        <v>#REF!</v>
      </c>
      <c r="L281" s="21">
        <v>6213322.6232394334</v>
      </c>
      <c r="M281" s="21">
        <f t="shared" si="1"/>
        <v>6213322.6232394334</v>
      </c>
      <c r="N281" s="22">
        <f t="shared" si="3"/>
        <v>2.1800405689736083E-2</v>
      </c>
      <c r="O281" s="22">
        <f t="shared" si="2"/>
        <v>2.1800405689736083E-2</v>
      </c>
      <c r="P281" s="10"/>
      <c r="Q281" s="10"/>
      <c r="R281" s="10"/>
      <c r="S281" s="10"/>
    </row>
    <row r="282" spans="1:19" ht="12.75" customHeight="1">
      <c r="A282" s="10">
        <v>281</v>
      </c>
      <c r="B282" s="10">
        <f t="shared" si="0"/>
        <v>6</v>
      </c>
      <c r="C282" s="13">
        <f>VLOOKUP(D282,'Species Data'!A$2:E$152,2,FALSE)</f>
        <v>50</v>
      </c>
      <c r="D282" s="10" t="s">
        <v>167</v>
      </c>
      <c r="E282" s="37" t="s">
        <v>121</v>
      </c>
      <c r="F282" s="38"/>
      <c r="G282" s="20"/>
      <c r="H282" s="20" t="s">
        <v>122</v>
      </c>
      <c r="I282" s="20" t="s">
        <v>124</v>
      </c>
      <c r="J282" s="21">
        <f t="array" ref="J282">INDEX((Inputs!$N$2:$N$845*Inputs!$H$2:$H$845*Inputs!$F$2:$F$845*1000/Inputs!$L$2:$L$845),MATCH(A282,Inputs!$A$2:$A$845))</f>
        <v>5929159.0909090908</v>
      </c>
      <c r="K282" s="21" t="str">
        <f ca="1">IF('Dmg over Time (Attack)'!$A$1=$D282,'Dmg over Time (Attack)'!$K$162,K282)</f>
        <v>#REF!</v>
      </c>
      <c r="L282" s="21">
        <v>4906754.1611185092</v>
      </c>
      <c r="M282" s="21">
        <f t="shared" si="1"/>
        <v>5929159.0909090908</v>
      </c>
      <c r="N282" s="22">
        <f t="shared" si="3"/>
        <v>2.0803373882010624E-2</v>
      </c>
      <c r="O282" s="22">
        <f t="shared" si="2"/>
        <v>2.0803373882010624E-2</v>
      </c>
      <c r="P282" s="10"/>
      <c r="Q282" s="10"/>
      <c r="R282" s="10"/>
      <c r="S282" s="10"/>
    </row>
    <row r="283" spans="1:19" ht="12.75" customHeight="1">
      <c r="A283" s="10">
        <v>282</v>
      </c>
      <c r="B283" s="10">
        <f t="shared" si="0"/>
        <v>6</v>
      </c>
      <c r="C283" s="13">
        <f>VLOOKUP(D283,'Species Data'!A$2:E$152,2,FALSE)</f>
        <v>50</v>
      </c>
      <c r="D283" s="10" t="s">
        <v>167</v>
      </c>
      <c r="E283" s="37" t="s">
        <v>121</v>
      </c>
      <c r="F283" s="38"/>
      <c r="G283" s="20"/>
      <c r="H283" s="20" t="s">
        <v>41</v>
      </c>
      <c r="I283" s="20" t="s">
        <v>95</v>
      </c>
      <c r="J283" s="21">
        <f t="array" ref="J283">INDEX((Inputs!$N$2:$N$845*Inputs!$H$2:$H$845*Inputs!$F$2:$F$845*1000/Inputs!$L$2:$L$845),MATCH(A283,Inputs!$A$2:$A$845))</f>
        <v>5217660</v>
      </c>
      <c r="K283" s="21" t="str">
        <f ca="1">IF('Dmg over Time (Attack)'!$A$1=$D283,'Dmg over Time (Attack)'!$O$162,K283)</f>
        <v>#REF!</v>
      </c>
      <c r="L283" s="21">
        <v>6288395.8679947462</v>
      </c>
      <c r="M283" s="21">
        <f t="shared" si="1"/>
        <v>6288395.8679947462</v>
      </c>
      <c r="N283" s="22">
        <f t="shared" si="3"/>
        <v>2.2063811807742778E-2</v>
      </c>
      <c r="O283" s="22">
        <f t="shared" si="2"/>
        <v>2.2063811807742778E-2</v>
      </c>
      <c r="P283" s="10"/>
      <c r="Q283" s="10"/>
      <c r="R283" s="10"/>
      <c r="S283" s="10"/>
    </row>
    <row r="284" spans="1:19" ht="12.75" customHeight="1">
      <c r="A284" s="10">
        <v>283</v>
      </c>
      <c r="B284" s="10">
        <f t="shared" si="0"/>
        <v>6</v>
      </c>
      <c r="C284" s="13">
        <f>VLOOKUP(D284,'Species Data'!A$2:E$152,2,FALSE)</f>
        <v>50</v>
      </c>
      <c r="D284" s="10" t="s">
        <v>167</v>
      </c>
      <c r="E284" s="37" t="s">
        <v>121</v>
      </c>
      <c r="F284" s="38"/>
      <c r="G284" s="20"/>
      <c r="H284" s="20" t="s">
        <v>41</v>
      </c>
      <c r="I284" s="20" t="s">
        <v>168</v>
      </c>
      <c r="J284" s="21">
        <f t="array" ref="J284">INDEX((Inputs!$N$2:$N$845*Inputs!$H$2:$H$845*Inputs!$F$2:$F$845*1000/Inputs!$L$2:$L$845),MATCH(A284,Inputs!$A$2:$A$845))</f>
        <v>5217660</v>
      </c>
      <c r="K284" s="21" t="str">
        <f ca="1">IF('Dmg over Time (Attack)'!$A$1=$D284,'Dmg over Time (Attack)'!$S$162,K284)</f>
        <v>#REF!</v>
      </c>
      <c r="L284" s="21">
        <v>5935194.4727198686</v>
      </c>
      <c r="M284" s="21">
        <f t="shared" si="1"/>
        <v>5935194.4727198686</v>
      </c>
      <c r="N284" s="22">
        <f t="shared" si="3"/>
        <v>2.0824549954773255E-2</v>
      </c>
      <c r="O284" s="22">
        <f t="shared" si="2"/>
        <v>2.0824549954773255E-2</v>
      </c>
      <c r="P284" s="10"/>
      <c r="Q284" s="10"/>
      <c r="R284" s="10"/>
      <c r="S284" s="10"/>
    </row>
    <row r="285" spans="1:19" ht="12.75" customHeight="1">
      <c r="A285" s="10">
        <v>284</v>
      </c>
      <c r="B285" s="10">
        <f t="shared" si="0"/>
        <v>6</v>
      </c>
      <c r="C285" s="13">
        <f>VLOOKUP(D285,'Species Data'!A$2:E$152,2,FALSE)</f>
        <v>50</v>
      </c>
      <c r="D285" s="10" t="s">
        <v>167</v>
      </c>
      <c r="E285" s="37" t="s">
        <v>121</v>
      </c>
      <c r="F285" s="38"/>
      <c r="G285" s="20"/>
      <c r="H285" s="20" t="s">
        <v>41</v>
      </c>
      <c r="I285" s="20" t="s">
        <v>124</v>
      </c>
      <c r="J285" s="21">
        <f t="array" ref="J285">INDEX((Inputs!$N$2:$N$845*Inputs!$H$2:$H$845*Inputs!$F$2:$F$845*1000/Inputs!$L$2:$L$845),MATCH(A285,Inputs!$A$2:$A$845))</f>
        <v>5217660</v>
      </c>
      <c r="K285" s="21" t="str">
        <f ca="1">IF('Dmg over Time (Attack)'!$A$1=$D285,'Dmg over Time (Attack)'!$W$162,K285)</f>
        <v>#REF!</v>
      </c>
      <c r="L285" s="21">
        <v>4626540.8057851242</v>
      </c>
      <c r="M285" s="21">
        <f t="shared" si="1"/>
        <v>5217660</v>
      </c>
      <c r="N285" s="22">
        <f t="shared" si="3"/>
        <v>1.830696901616935E-2</v>
      </c>
      <c r="O285" s="22">
        <f t="shared" si="2"/>
        <v>1.830696901616935E-2</v>
      </c>
      <c r="P285" s="10"/>
      <c r="Q285" s="10"/>
      <c r="R285" s="10"/>
      <c r="S285" s="10"/>
    </row>
    <row r="286" spans="1:19" ht="12.75" customHeight="1">
      <c r="A286" s="10">
        <v>285</v>
      </c>
      <c r="B286" s="10">
        <f t="shared" si="0"/>
        <v>6</v>
      </c>
      <c r="C286" s="13">
        <f>VLOOKUP(D286,'Species Data'!A$2:E$152,2,FALSE)</f>
        <v>51</v>
      </c>
      <c r="D286" s="10" t="s">
        <v>169</v>
      </c>
      <c r="E286" s="37" t="s">
        <v>121</v>
      </c>
      <c r="F286" s="38"/>
      <c r="G286" s="20">
        <v>1</v>
      </c>
      <c r="H286" s="20" t="s">
        <v>170</v>
      </c>
      <c r="I286" s="20" t="s">
        <v>126</v>
      </c>
      <c r="J286" s="21">
        <f t="array" ref="J286">INDEX((Inputs!$N$2:$N$845*Inputs!$H$2:$H$845*Inputs!$F$2:$F$845*1000/Inputs!$L$2:$L$845),MATCH(A286,Inputs!$A$2:$A$845))</f>
        <v>21475250</v>
      </c>
      <c r="K286" s="21" t="str">
        <f ca="1">IF('Dmg over Time (Attack)'!$A$1=$D286,'Dmg over Time (Attack)'!$C$162,K286)</f>
        <v>#REF!</v>
      </c>
      <c r="L286" s="21">
        <v>36154265.128968254</v>
      </c>
      <c r="M286" s="21">
        <f t="shared" si="1"/>
        <v>36154265.128968254</v>
      </c>
      <c r="N286" s="22">
        <f t="shared" si="3"/>
        <v>0.12685284428621141</v>
      </c>
      <c r="O286" s="22">
        <f t="shared" si="2"/>
        <v>0.12685284428621141</v>
      </c>
      <c r="P286" s="10"/>
      <c r="Q286" s="10"/>
      <c r="R286" s="10"/>
      <c r="S286" s="10"/>
    </row>
    <row r="287" spans="1:19" ht="12.75" customHeight="1">
      <c r="A287" s="10">
        <v>286</v>
      </c>
      <c r="B287" s="10">
        <f t="shared" si="0"/>
        <v>6</v>
      </c>
      <c r="C287" s="13">
        <f>VLOOKUP(D287,'Species Data'!A$2:E$152,2,FALSE)</f>
        <v>51</v>
      </c>
      <c r="D287" s="10" t="s">
        <v>169</v>
      </c>
      <c r="E287" s="37" t="s">
        <v>121</v>
      </c>
      <c r="F287" s="38"/>
      <c r="G287" s="20">
        <v>1</v>
      </c>
      <c r="H287" s="20" t="s">
        <v>170</v>
      </c>
      <c r="I287" s="20" t="s">
        <v>168</v>
      </c>
      <c r="J287" s="21">
        <f t="array" ref="J287">INDEX((Inputs!$N$2:$N$845*Inputs!$H$2:$H$845*Inputs!$F$2:$F$845*1000/Inputs!$L$2:$L$845),MATCH(A287,Inputs!$A$2:$A$845))</f>
        <v>21475250</v>
      </c>
      <c r="K287" s="21" t="str">
        <f ca="1">IF('Dmg over Time (Attack)'!$A$1=$D287,'Dmg over Time (Attack)'!$G$162,K287)</f>
        <v>#REF!</v>
      </c>
      <c r="L287" s="21">
        <v>27352721.386002436</v>
      </c>
      <c r="M287" s="21">
        <f t="shared" si="1"/>
        <v>27352721.386002436</v>
      </c>
      <c r="N287" s="22">
        <f t="shared" si="3"/>
        <v>9.5971263539874077E-2</v>
      </c>
      <c r="O287" s="22">
        <f t="shared" si="2"/>
        <v>9.5971263539874077E-2</v>
      </c>
      <c r="P287" s="10"/>
      <c r="Q287" s="10"/>
      <c r="R287" s="10"/>
      <c r="S287" s="10"/>
    </row>
    <row r="288" spans="1:19" ht="12.75" customHeight="1">
      <c r="A288" s="10">
        <v>287</v>
      </c>
      <c r="B288" s="10">
        <f t="shared" si="0"/>
        <v>6</v>
      </c>
      <c r="C288" s="13">
        <f>VLOOKUP(D288,'Species Data'!A$2:E$152,2,FALSE)</f>
        <v>51</v>
      </c>
      <c r="D288" s="10" t="s">
        <v>169</v>
      </c>
      <c r="E288" s="37" t="s">
        <v>121</v>
      </c>
      <c r="F288" s="38"/>
      <c r="G288" s="20">
        <v>1</v>
      </c>
      <c r="H288" s="20" t="s">
        <v>170</v>
      </c>
      <c r="I288" s="20" t="s">
        <v>133</v>
      </c>
      <c r="J288" s="21">
        <f t="array" ref="J288">INDEX((Inputs!$N$2:$N$845*Inputs!$H$2:$H$845*Inputs!$F$2:$F$845*1000/Inputs!$L$2:$L$845),MATCH(A288,Inputs!$A$2:$A$845))</f>
        <v>21475250</v>
      </c>
      <c r="K288" s="21" t="str">
        <f ca="1">IF('Dmg over Time (Attack)'!$A$1=$D288,'Dmg over Time (Attack)'!$K$162,K288)</f>
        <v>#REF!</v>
      </c>
      <c r="L288" s="21">
        <v>34360400</v>
      </c>
      <c r="M288" s="21">
        <f t="shared" si="1"/>
        <v>34360400</v>
      </c>
      <c r="N288" s="22">
        <f t="shared" si="3"/>
        <v>0.12055879037407292</v>
      </c>
      <c r="O288" s="22">
        <f t="shared" si="2"/>
        <v>0.12055879037407292</v>
      </c>
      <c r="P288" s="10"/>
      <c r="Q288" s="10"/>
      <c r="R288" s="10"/>
      <c r="S288" s="10"/>
    </row>
    <row r="289" spans="1:19" ht="12.75" customHeight="1">
      <c r="A289" s="10">
        <v>288</v>
      </c>
      <c r="B289" s="10">
        <f t="shared" si="0"/>
        <v>6</v>
      </c>
      <c r="C289" s="13">
        <f>VLOOKUP(D289,'Species Data'!A$2:E$152,2,FALSE)</f>
        <v>51</v>
      </c>
      <c r="D289" s="10" t="s">
        <v>169</v>
      </c>
      <c r="E289" s="37" t="s">
        <v>121</v>
      </c>
      <c r="F289" s="38"/>
      <c r="G289" s="20">
        <v>1</v>
      </c>
      <c r="H289" s="20" t="s">
        <v>122</v>
      </c>
      <c r="I289" s="20" t="s">
        <v>126</v>
      </c>
      <c r="J289" s="21">
        <f t="array" ref="J289">INDEX((Inputs!$N$2:$N$845*Inputs!$H$2:$H$845*Inputs!$F$2:$F$845*1000/Inputs!$L$2:$L$845),MATCH(A289,Inputs!$A$2:$A$845))</f>
        <v>29284431.818181816</v>
      </c>
      <c r="K289" s="21" t="str">
        <f ca="1">IF('Dmg over Time (Attack)'!$A$1=$D289,'Dmg over Time (Attack)'!$O$162,K289)</f>
        <v>#REF!</v>
      </c>
      <c r="L289" s="21">
        <v>41505879.76907631</v>
      </c>
      <c r="M289" s="21">
        <f t="shared" si="1"/>
        <v>41505879.76907631</v>
      </c>
      <c r="N289" s="22">
        <f t="shared" si="3"/>
        <v>0.14562981392450453</v>
      </c>
      <c r="O289" s="22">
        <f t="shared" si="2"/>
        <v>0.14562981392450453</v>
      </c>
      <c r="P289" s="10"/>
      <c r="Q289" s="10"/>
      <c r="R289" s="10"/>
      <c r="S289" s="10"/>
    </row>
    <row r="290" spans="1:19" ht="12.75" customHeight="1">
      <c r="A290" s="10">
        <v>289</v>
      </c>
      <c r="B290" s="10">
        <f t="shared" si="0"/>
        <v>6</v>
      </c>
      <c r="C290" s="13">
        <f>VLOOKUP(D290,'Species Data'!A$2:E$152,2,FALSE)</f>
        <v>51</v>
      </c>
      <c r="D290" s="10" t="s">
        <v>169</v>
      </c>
      <c r="E290" s="37" t="s">
        <v>121</v>
      </c>
      <c r="F290" s="38"/>
      <c r="G290" s="20">
        <v>1</v>
      </c>
      <c r="H290" s="20" t="s">
        <v>122</v>
      </c>
      <c r="I290" s="20" t="s">
        <v>168</v>
      </c>
      <c r="J290" s="21">
        <f t="array" ref="J290">INDEX((Inputs!$N$2:$N$845*Inputs!$H$2:$H$845*Inputs!$F$2:$F$845*1000/Inputs!$L$2:$L$845),MATCH(A290,Inputs!$A$2:$A$845))</f>
        <v>29284431.818181816</v>
      </c>
      <c r="K290" s="21" t="str">
        <f ca="1">IF('Dmg over Time (Attack)'!$A$1=$D290,'Dmg over Time (Attack)'!$S$162,K290)</f>
        <v>#REF!</v>
      </c>
      <c r="L290" s="21">
        <v>30687930.604460075</v>
      </c>
      <c r="M290" s="21">
        <f t="shared" si="1"/>
        <v>30687930.604460075</v>
      </c>
      <c r="N290" s="22">
        <f t="shared" si="3"/>
        <v>0.10767336214820547</v>
      </c>
      <c r="O290" s="22">
        <f t="shared" si="2"/>
        <v>0.10767336214820547</v>
      </c>
      <c r="P290" s="10"/>
      <c r="Q290" s="10"/>
      <c r="R290" s="10"/>
      <c r="S290" s="10"/>
    </row>
    <row r="291" spans="1:19" ht="12.75" customHeight="1">
      <c r="A291" s="10">
        <v>290</v>
      </c>
      <c r="B291" s="10">
        <f t="shared" si="0"/>
        <v>6</v>
      </c>
      <c r="C291" s="13">
        <f>VLOOKUP(D291,'Species Data'!A$2:E$152,2,FALSE)</f>
        <v>51</v>
      </c>
      <c r="D291" s="10" t="s">
        <v>169</v>
      </c>
      <c r="E291" s="37" t="s">
        <v>121</v>
      </c>
      <c r="F291" s="38"/>
      <c r="G291" s="20">
        <v>1</v>
      </c>
      <c r="H291" s="20" t="s">
        <v>122</v>
      </c>
      <c r="I291" s="20" t="s">
        <v>133</v>
      </c>
      <c r="J291" s="21">
        <f t="array" ref="J291">INDEX((Inputs!$N$2:$N$845*Inputs!$H$2:$H$845*Inputs!$F$2:$F$845*1000/Inputs!$L$2:$L$845),MATCH(A291,Inputs!$A$2:$A$845))</f>
        <v>29284431.818181816</v>
      </c>
      <c r="K291" s="21" t="str">
        <f ca="1">IF('Dmg over Time (Attack)'!$A$1=$D291,'Dmg over Time (Attack)'!$W$162,K291)</f>
        <v>#REF!</v>
      </c>
      <c r="L291" s="21">
        <v>40206965.85903085</v>
      </c>
      <c r="M291" s="21">
        <f t="shared" si="1"/>
        <v>40206965.85903085</v>
      </c>
      <c r="N291" s="22">
        <f t="shared" si="3"/>
        <v>0.14107237309741466</v>
      </c>
      <c r="O291" s="22">
        <f t="shared" si="2"/>
        <v>0.14107237309741466</v>
      </c>
      <c r="P291" s="10"/>
      <c r="Q291" s="10"/>
      <c r="R291" s="10"/>
      <c r="S291" s="10"/>
    </row>
    <row r="292" spans="1:19" ht="12.75" customHeight="1">
      <c r="A292" s="10">
        <v>291</v>
      </c>
      <c r="B292" s="10">
        <f t="shared" si="0"/>
        <v>6</v>
      </c>
      <c r="C292" s="13">
        <f>VLOOKUP(D292,'Species Data'!A$2:E$152,2,FALSE)</f>
        <v>52</v>
      </c>
      <c r="D292" s="10" t="s">
        <v>171</v>
      </c>
      <c r="E292" s="32" t="s">
        <v>84</v>
      </c>
      <c r="F292" s="33"/>
      <c r="G292" s="20"/>
      <c r="H292" s="20" t="s">
        <v>41</v>
      </c>
      <c r="I292" s="20" t="s">
        <v>172</v>
      </c>
      <c r="J292" s="21">
        <f t="array" ref="J292">INDEX((Inputs!$N$2:$N$845*Inputs!$H$2:$H$845*Inputs!$F$2:$F$845*1000/Inputs!$L$2:$L$845),MATCH(A292,Inputs!$A$2:$A$845))</f>
        <v>18483675</v>
      </c>
      <c r="K292" s="21" t="str">
        <f ca="1">IF('Dmg over Time (Attack)'!$A$1=$D292,'Dmg over Time (Attack)'!$C$162,K292)</f>
        <v>#REF!</v>
      </c>
      <c r="L292" s="21">
        <v>16629420.979299365</v>
      </c>
      <c r="M292" s="21">
        <f t="shared" si="1"/>
        <v>18483675</v>
      </c>
      <c r="N292" s="22">
        <f t="shared" si="3"/>
        <v>6.4852839305348381E-2</v>
      </c>
      <c r="O292" s="22">
        <f t="shared" si="2"/>
        <v>6.4852839305348381E-2</v>
      </c>
      <c r="P292" s="10"/>
      <c r="Q292" s="10"/>
      <c r="R292" s="10"/>
      <c r="S292" s="10"/>
    </row>
    <row r="293" spans="1:19" ht="12.75" customHeight="1">
      <c r="A293" s="10">
        <v>292</v>
      </c>
      <c r="B293" s="10">
        <f t="shared" si="0"/>
        <v>6</v>
      </c>
      <c r="C293" s="13">
        <f>VLOOKUP(D293,'Species Data'!A$2:E$152,2,FALSE)</f>
        <v>52</v>
      </c>
      <c r="D293" s="10" t="s">
        <v>171</v>
      </c>
      <c r="E293" s="32" t="s">
        <v>84</v>
      </c>
      <c r="F293" s="33"/>
      <c r="G293" s="20"/>
      <c r="H293" s="20" t="s">
        <v>41</v>
      </c>
      <c r="I293" s="20" t="s">
        <v>109</v>
      </c>
      <c r="J293" s="21">
        <f t="array" ref="J293">INDEX((Inputs!$N$2:$N$845*Inputs!$H$2:$H$845*Inputs!$F$2:$F$845*1000/Inputs!$L$2:$L$845),MATCH(A293,Inputs!$A$2:$A$845))</f>
        <v>18483675</v>
      </c>
      <c r="K293" s="21" t="str">
        <f ca="1">IF('Dmg over Time (Attack)'!$A$1=$D293,'Dmg over Time (Attack)'!$G$162,K293)</f>
        <v>#REF!</v>
      </c>
      <c r="L293" s="21">
        <v>17142481.50914634</v>
      </c>
      <c r="M293" s="21">
        <f t="shared" si="1"/>
        <v>18483675</v>
      </c>
      <c r="N293" s="22">
        <f t="shared" si="3"/>
        <v>6.4852839305348381E-2</v>
      </c>
      <c r="O293" s="22">
        <f t="shared" si="2"/>
        <v>6.4852839305348381E-2</v>
      </c>
      <c r="P293" s="10"/>
      <c r="Q293" s="10"/>
      <c r="R293" s="10"/>
      <c r="S293" s="10"/>
    </row>
    <row r="294" spans="1:19" ht="12.75" customHeight="1">
      <c r="A294" s="10">
        <v>293</v>
      </c>
      <c r="B294" s="10">
        <f t="shared" si="0"/>
        <v>6</v>
      </c>
      <c r="C294" s="13">
        <f>VLOOKUP(D294,'Species Data'!A$2:E$152,2,FALSE)</f>
        <v>52</v>
      </c>
      <c r="D294" s="10" t="s">
        <v>171</v>
      </c>
      <c r="E294" s="32" t="s">
        <v>84</v>
      </c>
      <c r="F294" s="33"/>
      <c r="G294" s="20"/>
      <c r="H294" s="20" t="s">
        <v>41</v>
      </c>
      <c r="I294" s="20" t="s">
        <v>93</v>
      </c>
      <c r="J294" s="21">
        <f t="array" ref="J294">INDEX((Inputs!$N$2:$N$845*Inputs!$H$2:$H$845*Inputs!$F$2:$F$845*1000/Inputs!$L$2:$L$845),MATCH(A294,Inputs!$A$2:$A$845))</f>
        <v>18483675</v>
      </c>
      <c r="K294" s="21" t="str">
        <f ca="1">IF('Dmg over Time (Attack)'!$A$1=$D294,'Dmg over Time (Attack)'!$K$162,K294)</f>
        <v>#REF!</v>
      </c>
      <c r="L294" s="21">
        <v>25171485.766982187</v>
      </c>
      <c r="M294" s="21">
        <f t="shared" si="1"/>
        <v>25171485.766982187</v>
      </c>
      <c r="N294" s="22">
        <f t="shared" si="3"/>
        <v>8.8318060208424976E-2</v>
      </c>
      <c r="O294" s="22">
        <f t="shared" si="2"/>
        <v>8.8318060208424976E-2</v>
      </c>
      <c r="P294" s="10"/>
      <c r="Q294" s="10"/>
      <c r="R294" s="10"/>
      <c r="S294" s="10"/>
    </row>
    <row r="295" spans="1:19" ht="12.75" customHeight="1">
      <c r="A295" s="10">
        <v>294</v>
      </c>
      <c r="B295" s="10">
        <f t="shared" si="0"/>
        <v>6</v>
      </c>
      <c r="C295" s="13">
        <f>VLOOKUP(D295,'Species Data'!A$2:E$152,2,FALSE)</f>
        <v>52</v>
      </c>
      <c r="D295" s="10" t="s">
        <v>171</v>
      </c>
      <c r="E295" s="32" t="s">
        <v>84</v>
      </c>
      <c r="F295" s="33"/>
      <c r="G295" s="20"/>
      <c r="H295" s="20" t="s">
        <v>62</v>
      </c>
      <c r="I295" s="20" t="s">
        <v>172</v>
      </c>
      <c r="J295" s="21">
        <f t="array" ref="J295">INDEX((Inputs!$N$2:$N$845*Inputs!$H$2:$H$845*Inputs!$F$2:$F$845*1000/Inputs!$L$2:$L$845),MATCH(A295,Inputs!$A$2:$A$845))</f>
        <v>14786940</v>
      </c>
      <c r="K295" s="21" t="str">
        <f ca="1">IF('Dmg over Time (Attack)'!$A$1=$D295,'Dmg over Time (Attack)'!$O$162,K295)</f>
        <v>#REF!</v>
      </c>
      <c r="L295" s="21">
        <v>15157790.80414013</v>
      </c>
      <c r="M295" s="21">
        <f t="shared" si="1"/>
        <v>15157790.80414013</v>
      </c>
      <c r="N295" s="22">
        <f t="shared" si="3"/>
        <v>5.3183458984481562E-2</v>
      </c>
      <c r="O295" s="22">
        <f t="shared" si="2"/>
        <v>5.3183458984481562E-2</v>
      </c>
      <c r="P295" s="10"/>
      <c r="Q295" s="10"/>
      <c r="R295" s="10"/>
      <c r="S295" s="10"/>
    </row>
    <row r="296" spans="1:19" ht="12.75" customHeight="1">
      <c r="A296" s="10">
        <v>295</v>
      </c>
      <c r="B296" s="10">
        <f t="shared" si="0"/>
        <v>6</v>
      </c>
      <c r="C296" s="13">
        <f>VLOOKUP(D296,'Species Data'!A$2:E$152,2,FALSE)</f>
        <v>52</v>
      </c>
      <c r="D296" s="10" t="s">
        <v>171</v>
      </c>
      <c r="E296" s="32" t="s">
        <v>84</v>
      </c>
      <c r="F296" s="33"/>
      <c r="G296" s="20"/>
      <c r="H296" s="20" t="s">
        <v>62</v>
      </c>
      <c r="I296" s="20" t="s">
        <v>109</v>
      </c>
      <c r="J296" s="21">
        <f t="array" ref="J296">INDEX((Inputs!$N$2:$N$845*Inputs!$H$2:$H$845*Inputs!$F$2:$F$845*1000/Inputs!$L$2:$L$845),MATCH(A296,Inputs!$A$2:$A$845))</f>
        <v>14786940</v>
      </c>
      <c r="K296" s="21" t="str">
        <f ca="1">IF('Dmg over Time (Attack)'!$A$1=$D296,'Dmg over Time (Attack)'!$S$162,K296)</f>
        <v>#REF!</v>
      </c>
      <c r="L296" s="21">
        <v>15654771.082317073</v>
      </c>
      <c r="M296" s="21">
        <f t="shared" si="1"/>
        <v>15654771.082317073</v>
      </c>
      <c r="N296" s="22">
        <f t="shared" si="3"/>
        <v>5.4927191338493227E-2</v>
      </c>
      <c r="O296" s="22">
        <f t="shared" si="2"/>
        <v>5.4927191338493227E-2</v>
      </c>
      <c r="P296" s="10"/>
      <c r="Q296" s="10"/>
      <c r="R296" s="10"/>
      <c r="S296" s="10"/>
    </row>
    <row r="297" spans="1:19" ht="12.75" customHeight="1">
      <c r="A297" s="10">
        <v>296</v>
      </c>
      <c r="B297" s="10">
        <f t="shared" si="0"/>
        <v>6</v>
      </c>
      <c r="C297" s="13">
        <f>VLOOKUP(D297,'Species Data'!A$2:E$152,2,FALSE)</f>
        <v>52</v>
      </c>
      <c r="D297" s="10" t="s">
        <v>171</v>
      </c>
      <c r="E297" s="32" t="s">
        <v>84</v>
      </c>
      <c r="F297" s="33"/>
      <c r="G297" s="20"/>
      <c r="H297" s="20" t="s">
        <v>62</v>
      </c>
      <c r="I297" s="20" t="s">
        <v>93</v>
      </c>
      <c r="J297" s="21">
        <f t="array" ref="J297">INDEX((Inputs!$N$2:$N$845*Inputs!$H$2:$H$845*Inputs!$F$2:$F$845*1000/Inputs!$L$2:$L$845),MATCH(A297,Inputs!$A$2:$A$845))</f>
        <v>14786940</v>
      </c>
      <c r="K297" s="21" t="str">
        <f ca="1">IF('Dmg over Time (Attack)'!$A$1=$D297,'Dmg over Time (Attack)'!$W$162,K297)</f>
        <v>#REF!</v>
      </c>
      <c r="L297" s="21">
        <v>22598591.140033405</v>
      </c>
      <c r="M297" s="21">
        <f t="shared" si="1"/>
        <v>22598591.140033405</v>
      </c>
      <c r="N297" s="22">
        <f t="shared" si="3"/>
        <v>7.9290660527836371E-2</v>
      </c>
      <c r="O297" s="22">
        <f t="shared" si="2"/>
        <v>7.9290660527836371E-2</v>
      </c>
      <c r="P297" s="10"/>
      <c r="Q297" s="10"/>
      <c r="R297" s="10"/>
      <c r="S297" s="10"/>
    </row>
    <row r="298" spans="1:19" ht="12.75" customHeight="1">
      <c r="A298" s="10">
        <v>297</v>
      </c>
      <c r="B298" s="10">
        <f t="shared" si="0"/>
        <v>6</v>
      </c>
      <c r="C298" s="13">
        <f>VLOOKUP(D298,'Species Data'!A$2:E$152,2,FALSE)</f>
        <v>53</v>
      </c>
      <c r="D298" s="10" t="s">
        <v>173</v>
      </c>
      <c r="E298" s="32" t="s">
        <v>84</v>
      </c>
      <c r="F298" s="33"/>
      <c r="G298" s="20">
        <v>1</v>
      </c>
      <c r="H298" s="20" t="s">
        <v>41</v>
      </c>
      <c r="I298" s="20" t="s">
        <v>172</v>
      </c>
      <c r="J298" s="21">
        <f t="array" ref="J298">INDEX((Inputs!$N$2:$N$845*Inputs!$H$2:$H$845*Inputs!$F$2:$F$845*1000/Inputs!$L$2:$L$845),MATCH(A298,Inputs!$A$2:$A$845))</f>
        <v>59879925</v>
      </c>
      <c r="K298" s="21" t="str">
        <f ca="1">IF('Dmg over Time (Attack)'!$A$1=$D298,'Dmg over Time (Attack)'!$C$162,K298)</f>
        <v>#REF!</v>
      </c>
      <c r="L298" s="21">
        <v>53872862.460191086</v>
      </c>
      <c r="M298" s="21">
        <f t="shared" si="1"/>
        <v>59879925</v>
      </c>
      <c r="N298" s="22">
        <f t="shared" si="3"/>
        <v>0.2100980001888863</v>
      </c>
      <c r="O298" s="22">
        <f t="shared" si="2"/>
        <v>0.2100980001888863</v>
      </c>
      <c r="P298" s="10"/>
      <c r="Q298" s="10"/>
      <c r="R298" s="10"/>
      <c r="S298" s="10"/>
    </row>
    <row r="299" spans="1:19" ht="12.75" customHeight="1">
      <c r="A299" s="10">
        <v>298</v>
      </c>
      <c r="B299" s="10">
        <f t="shared" si="0"/>
        <v>6</v>
      </c>
      <c r="C299" s="13">
        <f>VLOOKUP(D299,'Species Data'!A$2:E$152,2,FALSE)</f>
        <v>53</v>
      </c>
      <c r="D299" s="10" t="s">
        <v>173</v>
      </c>
      <c r="E299" s="32" t="s">
        <v>84</v>
      </c>
      <c r="F299" s="33"/>
      <c r="G299" s="20">
        <v>1</v>
      </c>
      <c r="H299" s="20" t="s">
        <v>41</v>
      </c>
      <c r="I299" s="20" t="s">
        <v>174</v>
      </c>
      <c r="J299" s="21">
        <f t="array" ref="J299">INDEX((Inputs!$N$2:$N$845*Inputs!$H$2:$H$845*Inputs!$F$2:$F$845*1000/Inputs!$L$2:$L$845),MATCH(A299,Inputs!$A$2:$A$845))</f>
        <v>59879925</v>
      </c>
      <c r="K299" s="21" t="str">
        <f ca="1">IF('Dmg over Time (Attack)'!$A$1=$D299,'Dmg over Time (Attack)'!$G$162,K299)</f>
        <v>#REF!</v>
      </c>
      <c r="L299" s="21">
        <v>57981557.812500015</v>
      </c>
      <c r="M299" s="21">
        <f t="shared" si="1"/>
        <v>59879925</v>
      </c>
      <c r="N299" s="22">
        <f t="shared" si="3"/>
        <v>0.2100980001888863</v>
      </c>
      <c r="O299" s="22">
        <f t="shared" si="2"/>
        <v>0.2100980001888863</v>
      </c>
      <c r="P299" s="10"/>
      <c r="Q299" s="10"/>
      <c r="R299" s="10"/>
      <c r="S299" s="10"/>
    </row>
    <row r="300" spans="1:19" ht="12.75" customHeight="1">
      <c r="A300" s="10">
        <v>299</v>
      </c>
      <c r="B300" s="10">
        <f t="shared" si="0"/>
        <v>6</v>
      </c>
      <c r="C300" s="13">
        <f>VLOOKUP(D300,'Species Data'!A$2:E$152,2,FALSE)</f>
        <v>53</v>
      </c>
      <c r="D300" s="10" t="s">
        <v>173</v>
      </c>
      <c r="E300" s="32" t="s">
        <v>84</v>
      </c>
      <c r="F300" s="33"/>
      <c r="G300" s="20">
        <v>1</v>
      </c>
      <c r="H300" s="20" t="s">
        <v>41</v>
      </c>
      <c r="I300" s="20" t="s">
        <v>153</v>
      </c>
      <c r="J300" s="21">
        <f t="array" ref="J300">INDEX((Inputs!$N$2:$N$845*Inputs!$H$2:$H$845*Inputs!$F$2:$F$845*1000/Inputs!$L$2:$L$845),MATCH(A300,Inputs!$A$2:$A$845))</f>
        <v>59879925</v>
      </c>
      <c r="K300" s="21" t="str">
        <f ca="1">IF('Dmg over Time (Attack)'!$A$1=$D300,'Dmg over Time (Attack)'!$K$162,K300)</f>
        <v>#REF!</v>
      </c>
      <c r="L300" s="21">
        <v>67822056.332781449</v>
      </c>
      <c r="M300" s="21">
        <f t="shared" si="1"/>
        <v>67822056.332781449</v>
      </c>
      <c r="N300" s="22">
        <f t="shared" si="3"/>
        <v>0.23796419925735335</v>
      </c>
      <c r="O300" s="22">
        <f t="shared" si="2"/>
        <v>0.23796419925735335</v>
      </c>
      <c r="P300" s="10"/>
      <c r="Q300" s="10"/>
      <c r="R300" s="10"/>
      <c r="S300" s="10"/>
    </row>
    <row r="301" spans="1:19" ht="12.75" customHeight="1">
      <c r="A301" s="10">
        <v>300</v>
      </c>
      <c r="B301" s="10">
        <f t="shared" si="0"/>
        <v>6</v>
      </c>
      <c r="C301" s="13">
        <f>VLOOKUP(D301,'Species Data'!A$2:E$152,2,FALSE)</f>
        <v>53</v>
      </c>
      <c r="D301" s="10" t="s">
        <v>173</v>
      </c>
      <c r="E301" s="32" t="s">
        <v>84</v>
      </c>
      <c r="F301" s="33"/>
      <c r="G301" s="20">
        <v>1</v>
      </c>
      <c r="H301" s="20" t="s">
        <v>150</v>
      </c>
      <c r="I301" s="20" t="s">
        <v>172</v>
      </c>
      <c r="J301" s="21">
        <f t="array" ref="J301">INDEX((Inputs!$N$2:$N$845*Inputs!$H$2:$H$845*Inputs!$F$2:$F$845*1000/Inputs!$L$2:$L$845),MATCH(A301,Inputs!$A$2:$A$845))</f>
        <v>46061480.769230768</v>
      </c>
      <c r="K301" s="21" t="str">
        <f ca="1">IF('Dmg over Time (Attack)'!$A$1=$D301,'Dmg over Time (Attack)'!$O$162,K301)</f>
        <v>#REF!</v>
      </c>
      <c r="L301" s="21">
        <v>48016920.990566038</v>
      </c>
      <c r="M301" s="21">
        <f t="shared" si="1"/>
        <v>48016920.990566038</v>
      </c>
      <c r="N301" s="22">
        <f t="shared" si="3"/>
        <v>0.16847481147222015</v>
      </c>
      <c r="O301" s="22">
        <f t="shared" si="2"/>
        <v>0.16847481147222015</v>
      </c>
      <c r="P301" s="10"/>
      <c r="Q301" s="10"/>
      <c r="R301" s="10"/>
      <c r="S301" s="10"/>
    </row>
    <row r="302" spans="1:19" ht="12.75" customHeight="1">
      <c r="A302" s="10">
        <v>301</v>
      </c>
      <c r="B302" s="10">
        <f t="shared" si="0"/>
        <v>6</v>
      </c>
      <c r="C302" s="13">
        <f>VLOOKUP(D302,'Species Data'!A$2:E$152,2,FALSE)</f>
        <v>53</v>
      </c>
      <c r="D302" s="10" t="s">
        <v>173</v>
      </c>
      <c r="E302" s="32" t="s">
        <v>84</v>
      </c>
      <c r="F302" s="33"/>
      <c r="G302" s="20">
        <v>1</v>
      </c>
      <c r="H302" s="20" t="s">
        <v>150</v>
      </c>
      <c r="I302" s="20" t="s">
        <v>174</v>
      </c>
      <c r="J302" s="21">
        <f t="array" ref="J302">INDEX((Inputs!$N$2:$N$845*Inputs!$H$2:$H$845*Inputs!$F$2:$F$845*1000/Inputs!$L$2:$L$845),MATCH(A302,Inputs!$A$2:$A$845))</f>
        <v>46061480.769230768</v>
      </c>
      <c r="K302" s="21" t="str">
        <f ca="1">IF('Dmg over Time (Attack)'!$A$1=$D302,'Dmg over Time (Attack)'!$S$162,K302)</f>
        <v>#REF!</v>
      </c>
      <c r="L302" s="21">
        <v>50814086.702463694</v>
      </c>
      <c r="M302" s="21">
        <f t="shared" si="1"/>
        <v>50814086.702463694</v>
      </c>
      <c r="N302" s="22">
        <f t="shared" si="3"/>
        <v>0.17828910102362858</v>
      </c>
      <c r="O302" s="22">
        <f t="shared" si="2"/>
        <v>0.17828910102362858</v>
      </c>
      <c r="P302" s="10"/>
      <c r="Q302" s="10"/>
      <c r="R302" s="10"/>
      <c r="S302" s="10"/>
    </row>
    <row r="303" spans="1:19" ht="12.75" customHeight="1">
      <c r="A303" s="10">
        <v>302</v>
      </c>
      <c r="B303" s="10">
        <f t="shared" si="0"/>
        <v>6</v>
      </c>
      <c r="C303" s="13">
        <f>VLOOKUP(D303,'Species Data'!A$2:E$152,2,FALSE)</f>
        <v>53</v>
      </c>
      <c r="D303" s="10" t="s">
        <v>173</v>
      </c>
      <c r="E303" s="32" t="s">
        <v>84</v>
      </c>
      <c r="F303" s="33"/>
      <c r="G303" s="20">
        <v>1</v>
      </c>
      <c r="H303" s="20" t="s">
        <v>150</v>
      </c>
      <c r="I303" s="20" t="s">
        <v>153</v>
      </c>
      <c r="J303" s="21">
        <f t="array" ref="J303">INDEX((Inputs!$N$2:$N$845*Inputs!$H$2:$H$845*Inputs!$F$2:$F$845*1000/Inputs!$L$2:$L$845),MATCH(A303,Inputs!$A$2:$A$845))</f>
        <v>46061480.769230768</v>
      </c>
      <c r="K303" s="21" t="str">
        <f ca="1">IF('Dmg over Time (Attack)'!$A$1=$D303,'Dmg over Time (Attack)'!$W$162,K303)</f>
        <v>#REF!</v>
      </c>
      <c r="L303" s="21">
        <v>57354125.69444444</v>
      </c>
      <c r="M303" s="21">
        <f t="shared" si="1"/>
        <v>57354125.69444444</v>
      </c>
      <c r="N303" s="22">
        <f t="shared" si="3"/>
        <v>0.20123584174470485</v>
      </c>
      <c r="O303" s="22">
        <f t="shared" si="2"/>
        <v>0.20123584174470485</v>
      </c>
      <c r="P303" s="10"/>
      <c r="Q303" s="10"/>
      <c r="R303" s="10"/>
      <c r="S303" s="10"/>
    </row>
    <row r="304" spans="1:19" ht="12.75" customHeight="1">
      <c r="A304" s="10">
        <v>303</v>
      </c>
      <c r="B304" s="10">
        <f t="shared" si="0"/>
        <v>6</v>
      </c>
      <c r="C304" s="13">
        <f>VLOOKUP(D304,'Species Data'!A$2:E$152,2,FALSE)</f>
        <v>54</v>
      </c>
      <c r="D304" s="10" t="s">
        <v>175</v>
      </c>
      <c r="E304" s="28" t="s">
        <v>54</v>
      </c>
      <c r="F304" s="29"/>
      <c r="G304" s="20"/>
      <c r="H304" s="20" t="s">
        <v>60</v>
      </c>
      <c r="I304" s="20" t="s">
        <v>165</v>
      </c>
      <c r="J304" s="21">
        <f t="array" ref="J304">INDEX((Inputs!$N$2:$N$845*Inputs!$H$2:$H$845*Inputs!$F$2:$F$845*1000/Inputs!$L$2:$L$845),MATCH(A304,Inputs!$A$2:$A$845))</f>
        <v>32204025</v>
      </c>
      <c r="K304" s="21" t="str">
        <f ca="1">IF('Dmg over Time (Attack)'!$A$1=$D304,'Dmg over Time (Attack)'!$C$162,K304)</f>
        <v>#REF!</v>
      </c>
      <c r="L304" s="21">
        <v>26054236.764705889</v>
      </c>
      <c r="M304" s="21">
        <f t="shared" si="1"/>
        <v>32204025</v>
      </c>
      <c r="N304" s="22">
        <f t="shared" si="3"/>
        <v>0.11299281437865694</v>
      </c>
      <c r="O304" s="22">
        <f t="shared" si="2"/>
        <v>0.11299281437865694</v>
      </c>
      <c r="P304" s="10"/>
      <c r="Q304" s="10"/>
      <c r="R304" s="10"/>
      <c r="S304" s="10"/>
    </row>
    <row r="305" spans="1:19" ht="12.75" customHeight="1">
      <c r="A305" s="10">
        <v>304</v>
      </c>
      <c r="B305" s="10">
        <f t="shared" si="0"/>
        <v>6</v>
      </c>
      <c r="C305" s="13">
        <f>VLOOKUP(D305,'Species Data'!A$2:E$152,2,FALSE)</f>
        <v>54</v>
      </c>
      <c r="D305" s="10" t="s">
        <v>175</v>
      </c>
      <c r="E305" s="28" t="s">
        <v>54</v>
      </c>
      <c r="F305" s="29"/>
      <c r="G305" s="20"/>
      <c r="H305" s="20" t="s">
        <v>60</v>
      </c>
      <c r="I305" s="20" t="s">
        <v>56</v>
      </c>
      <c r="J305" s="21">
        <f t="array" ref="J305">INDEX((Inputs!$N$2:$N$845*Inputs!$H$2:$H$845*Inputs!$F$2:$F$845*1000/Inputs!$L$2:$L$845),MATCH(A305,Inputs!$A$2:$A$845))</f>
        <v>32204025</v>
      </c>
      <c r="K305" s="21" t="str">
        <f ca="1">IF('Dmg over Time (Attack)'!$A$1=$D305,'Dmg over Time (Attack)'!$G$162,K305)</f>
        <v>#REF!</v>
      </c>
      <c r="L305" s="21">
        <v>40327869.062876955</v>
      </c>
      <c r="M305" s="21">
        <f t="shared" si="1"/>
        <v>40327869.062876955</v>
      </c>
      <c r="N305" s="22">
        <f t="shared" si="3"/>
        <v>0.14149658073201835</v>
      </c>
      <c r="O305" s="22">
        <f t="shared" si="2"/>
        <v>0.14149658073201835</v>
      </c>
      <c r="P305" s="10"/>
      <c r="Q305" s="10"/>
      <c r="R305" s="10"/>
      <c r="S305" s="10"/>
    </row>
    <row r="306" spans="1:19" ht="12.75" customHeight="1">
      <c r="A306" s="10">
        <v>305</v>
      </c>
      <c r="B306" s="10">
        <f t="shared" si="0"/>
        <v>6</v>
      </c>
      <c r="C306" s="13">
        <f>VLOOKUP(D306,'Species Data'!A$2:E$152,2,FALSE)</f>
        <v>54</v>
      </c>
      <c r="D306" s="10" t="s">
        <v>175</v>
      </c>
      <c r="E306" s="28" t="s">
        <v>54</v>
      </c>
      <c r="F306" s="29"/>
      <c r="G306" s="20"/>
      <c r="H306" s="20" t="s">
        <v>60</v>
      </c>
      <c r="I306" s="20" t="s">
        <v>176</v>
      </c>
      <c r="J306" s="21">
        <f t="array" ref="J306">INDEX((Inputs!$N$2:$N$845*Inputs!$H$2:$H$845*Inputs!$F$2:$F$845*1000/Inputs!$L$2:$L$845),MATCH(A306,Inputs!$A$2:$A$845))</f>
        <v>32204025</v>
      </c>
      <c r="K306" s="21" t="str">
        <f ca="1">IF('Dmg over Time (Attack)'!$A$1=$D306,'Dmg over Time (Attack)'!$K$162,K306)</f>
        <v>#REF!</v>
      </c>
      <c r="L306" s="21">
        <v>40678768.421052627</v>
      </c>
      <c r="M306" s="21">
        <f t="shared" si="1"/>
        <v>40678768.421052627</v>
      </c>
      <c r="N306" s="22">
        <f t="shared" si="3"/>
        <v>0.14272776553093505</v>
      </c>
      <c r="O306" s="22">
        <f t="shared" si="2"/>
        <v>0.14272776553093505</v>
      </c>
      <c r="P306" s="10"/>
      <c r="Q306" s="10"/>
      <c r="R306" s="10"/>
      <c r="S306" s="10"/>
    </row>
    <row r="307" spans="1:19" ht="12.75" customHeight="1">
      <c r="A307" s="10">
        <v>306</v>
      </c>
      <c r="B307" s="10">
        <f t="shared" si="0"/>
        <v>6</v>
      </c>
      <c r="C307" s="13">
        <f>VLOOKUP(D307,'Species Data'!A$2:E$152,2,FALSE)</f>
        <v>54</v>
      </c>
      <c r="D307" s="10" t="s">
        <v>175</v>
      </c>
      <c r="E307" s="28" t="s">
        <v>54</v>
      </c>
      <c r="F307" s="29"/>
      <c r="G307" s="20"/>
      <c r="H307" s="20" t="s">
        <v>144</v>
      </c>
      <c r="I307" s="20" t="s">
        <v>165</v>
      </c>
      <c r="J307" s="21">
        <f t="array" ref="J307">INDEX((Inputs!$N$2:$N$845*Inputs!$H$2:$H$845*Inputs!$F$2:$F$845*1000/Inputs!$L$2:$L$845),MATCH(A307,Inputs!$A$2:$A$845))</f>
        <v>24536400</v>
      </c>
      <c r="K307" s="21" t="str">
        <f ca="1">IF('Dmg over Time (Attack)'!$A$1=$D307,'Dmg over Time (Attack)'!$O$162,K307)</f>
        <v>#REF!</v>
      </c>
      <c r="L307" s="21">
        <v>23760124.317617878</v>
      </c>
      <c r="M307" s="21">
        <f t="shared" si="1"/>
        <v>24536400</v>
      </c>
      <c r="N307" s="22">
        <f t="shared" si="3"/>
        <v>8.6089763336119576E-2</v>
      </c>
      <c r="O307" s="22">
        <f t="shared" si="2"/>
        <v>8.6089763336119576E-2</v>
      </c>
      <c r="P307" s="10"/>
      <c r="Q307" s="10"/>
      <c r="R307" s="10"/>
      <c r="S307" s="10"/>
    </row>
    <row r="308" spans="1:19" ht="12.75" customHeight="1">
      <c r="A308" s="10">
        <v>307</v>
      </c>
      <c r="B308" s="10">
        <f t="shared" si="0"/>
        <v>6</v>
      </c>
      <c r="C308" s="13">
        <f>VLOOKUP(D308,'Species Data'!A$2:E$152,2,FALSE)</f>
        <v>54</v>
      </c>
      <c r="D308" s="10" t="s">
        <v>175</v>
      </c>
      <c r="E308" s="28" t="s">
        <v>54</v>
      </c>
      <c r="F308" s="29"/>
      <c r="G308" s="20"/>
      <c r="H308" s="20" t="s">
        <v>144</v>
      </c>
      <c r="I308" s="20" t="s">
        <v>56</v>
      </c>
      <c r="J308" s="21">
        <f t="array" ref="J308">INDEX((Inputs!$N$2:$N$845*Inputs!$H$2:$H$845*Inputs!$F$2:$F$845*1000/Inputs!$L$2:$L$845),MATCH(A308,Inputs!$A$2:$A$845))</f>
        <v>24536400</v>
      </c>
      <c r="K308" s="21" t="str">
        <f ca="1">IF('Dmg over Time (Attack)'!$A$1=$D308,'Dmg over Time (Attack)'!$S$162,K308)</f>
        <v>#REF!</v>
      </c>
      <c r="L308" s="21">
        <v>32616686.895366624</v>
      </c>
      <c r="M308" s="21">
        <f t="shared" si="1"/>
        <v>32616686.895366624</v>
      </c>
      <c r="N308" s="22">
        <f t="shared" si="3"/>
        <v>0.1144407026145003</v>
      </c>
      <c r="O308" s="22">
        <f t="shared" si="2"/>
        <v>0.1144407026145003</v>
      </c>
      <c r="P308" s="10"/>
      <c r="Q308" s="10"/>
      <c r="R308" s="10"/>
      <c r="S308" s="10"/>
    </row>
    <row r="309" spans="1:19" ht="12.75" customHeight="1">
      <c r="A309" s="10">
        <v>308</v>
      </c>
      <c r="B309" s="10">
        <f t="shared" si="0"/>
        <v>6</v>
      </c>
      <c r="C309" s="13">
        <f>VLOOKUP(D309,'Species Data'!A$2:E$152,2,FALSE)</f>
        <v>54</v>
      </c>
      <c r="D309" s="10" t="s">
        <v>175</v>
      </c>
      <c r="E309" s="28" t="s">
        <v>54</v>
      </c>
      <c r="F309" s="29"/>
      <c r="G309" s="20"/>
      <c r="H309" s="20" t="s">
        <v>144</v>
      </c>
      <c r="I309" s="20" t="s">
        <v>176</v>
      </c>
      <c r="J309" s="21">
        <f t="array" ref="J309">INDEX((Inputs!$N$2:$N$845*Inputs!$H$2:$H$845*Inputs!$F$2:$F$845*1000/Inputs!$L$2:$L$845),MATCH(A309,Inputs!$A$2:$A$845))</f>
        <v>24536400</v>
      </c>
      <c r="K309" s="21" t="str">
        <f ca="1">IF('Dmg over Time (Attack)'!$A$1=$D309,'Dmg over Time (Attack)'!$W$162,K309)</f>
        <v>#REF!</v>
      </c>
      <c r="L309" s="21">
        <v>31101147.431506846</v>
      </c>
      <c r="M309" s="21">
        <f t="shared" si="1"/>
        <v>31101147.431506846</v>
      </c>
      <c r="N309" s="22">
        <f t="shared" si="3"/>
        <v>0.109123197447881</v>
      </c>
      <c r="O309" s="22">
        <f t="shared" si="2"/>
        <v>0.109123197447881</v>
      </c>
      <c r="P309" s="10"/>
      <c r="Q309" s="10"/>
      <c r="R309" s="10"/>
      <c r="S309" s="10"/>
    </row>
    <row r="310" spans="1:19" ht="12.75" customHeight="1">
      <c r="A310" s="10">
        <v>309</v>
      </c>
      <c r="B310" s="10">
        <f t="shared" si="0"/>
        <v>6</v>
      </c>
      <c r="C310" s="13">
        <f>VLOOKUP(D310,'Species Data'!A$2:E$152,2,FALSE)</f>
        <v>55</v>
      </c>
      <c r="D310" s="10" t="s">
        <v>177</v>
      </c>
      <c r="E310" s="28" t="s">
        <v>54</v>
      </c>
      <c r="F310" s="29"/>
      <c r="G310" s="20">
        <v>1</v>
      </c>
      <c r="H310" s="20" t="s">
        <v>60</v>
      </c>
      <c r="I310" s="20" t="s">
        <v>73</v>
      </c>
      <c r="J310" s="21">
        <f t="array" ref="J310">INDEX((Inputs!$N$2:$N$845*Inputs!$H$2:$H$845*Inputs!$F$2:$F$845*1000/Inputs!$L$2:$L$845),MATCH(A310,Inputs!$A$2:$A$845))</f>
        <v>104787375</v>
      </c>
      <c r="K310" s="21" t="str">
        <f ca="1">IF('Dmg over Time (Attack)'!$A$1=$D310,'Dmg over Time (Attack)'!$C$162,K310)</f>
        <v>#REF!</v>
      </c>
      <c r="L310" s="21">
        <v>120548555.28307177</v>
      </c>
      <c r="M310" s="21">
        <f t="shared" si="1"/>
        <v>120548555.28307177</v>
      </c>
      <c r="N310" s="22">
        <f t="shared" si="3"/>
        <v>0.42296329513827519</v>
      </c>
      <c r="O310" s="22">
        <f t="shared" si="2"/>
        <v>0.42296329513827519</v>
      </c>
      <c r="P310" s="10"/>
      <c r="Q310" s="10"/>
      <c r="R310" s="10"/>
      <c r="S310" s="10"/>
    </row>
    <row r="311" spans="1:19" ht="12.75" customHeight="1">
      <c r="A311" s="10">
        <v>310</v>
      </c>
      <c r="B311" s="10">
        <f t="shared" si="0"/>
        <v>6</v>
      </c>
      <c r="C311" s="13">
        <f>VLOOKUP(D311,'Species Data'!A$2:E$152,2,FALSE)</f>
        <v>55</v>
      </c>
      <c r="D311" s="10" t="s">
        <v>177</v>
      </c>
      <c r="E311" s="28" t="s">
        <v>54</v>
      </c>
      <c r="F311" s="29"/>
      <c r="G311" s="20">
        <v>1</v>
      </c>
      <c r="H311" s="20" t="s">
        <v>60</v>
      </c>
      <c r="I311" s="20" t="s">
        <v>61</v>
      </c>
      <c r="J311" s="21">
        <f t="array" ref="J311">INDEX((Inputs!$N$2:$N$845*Inputs!$H$2:$H$845*Inputs!$F$2:$F$845*1000/Inputs!$L$2:$L$845),MATCH(A311,Inputs!$A$2:$A$845))</f>
        <v>104787375</v>
      </c>
      <c r="K311" s="21" t="str">
        <f ca="1">IF('Dmg over Time (Attack)'!$A$1=$D311,'Dmg over Time (Attack)'!$G$162,K311)</f>
        <v>#REF!</v>
      </c>
      <c r="L311" s="21">
        <v>140837013.96570796</v>
      </c>
      <c r="M311" s="21">
        <f t="shared" si="1"/>
        <v>140837013.96570796</v>
      </c>
      <c r="N311" s="22">
        <f t="shared" si="3"/>
        <v>0.49414849779403519</v>
      </c>
      <c r="O311" s="22">
        <f t="shared" si="2"/>
        <v>0.49414849779403519</v>
      </c>
      <c r="P311" s="10"/>
      <c r="Q311" s="10"/>
      <c r="R311" s="10"/>
      <c r="S311" s="10"/>
    </row>
    <row r="312" spans="1:19" ht="12.75" customHeight="1">
      <c r="A312" s="10">
        <v>311</v>
      </c>
      <c r="B312" s="10">
        <f t="shared" si="0"/>
        <v>6</v>
      </c>
      <c r="C312" s="13">
        <f>VLOOKUP(D312,'Species Data'!A$2:E$152,2,FALSE)</f>
        <v>55</v>
      </c>
      <c r="D312" s="10" t="s">
        <v>177</v>
      </c>
      <c r="E312" s="28" t="s">
        <v>54</v>
      </c>
      <c r="F312" s="29"/>
      <c r="G312" s="20">
        <v>1</v>
      </c>
      <c r="H312" s="20" t="s">
        <v>60</v>
      </c>
      <c r="I312" s="20" t="s">
        <v>63</v>
      </c>
      <c r="J312" s="21">
        <f t="array" ref="J312">INDEX((Inputs!$N$2:$N$845*Inputs!$H$2:$H$845*Inputs!$F$2:$F$845*1000/Inputs!$L$2:$L$845),MATCH(A312,Inputs!$A$2:$A$845))</f>
        <v>104787375</v>
      </c>
      <c r="K312" s="21" t="str">
        <f ca="1">IF('Dmg over Time (Attack)'!$A$1=$D312,'Dmg over Time (Attack)'!$K$162,K312)</f>
        <v>#REF!</v>
      </c>
      <c r="L312" s="21">
        <v>116274945.78387739</v>
      </c>
      <c r="M312" s="21">
        <f t="shared" si="1"/>
        <v>116274945.78387739</v>
      </c>
      <c r="N312" s="22">
        <f t="shared" si="3"/>
        <v>0.40796867366256412</v>
      </c>
      <c r="O312" s="22">
        <f t="shared" si="2"/>
        <v>0.40796867366256412</v>
      </c>
      <c r="P312" s="10"/>
      <c r="Q312" s="10"/>
      <c r="R312" s="10"/>
      <c r="S312" s="10"/>
    </row>
    <row r="313" spans="1:19" ht="12.75" customHeight="1">
      <c r="A313" s="10">
        <v>312</v>
      </c>
      <c r="B313" s="10">
        <f t="shared" si="0"/>
        <v>6</v>
      </c>
      <c r="C313" s="13">
        <f>VLOOKUP(D313,'Species Data'!A$2:E$152,2,FALSE)</f>
        <v>55</v>
      </c>
      <c r="D313" s="10" t="s">
        <v>177</v>
      </c>
      <c r="E313" s="28" t="s">
        <v>54</v>
      </c>
      <c r="F313" s="29"/>
      <c r="G313" s="20">
        <v>1</v>
      </c>
      <c r="H313" s="20" t="s">
        <v>75</v>
      </c>
      <c r="I313" s="20" t="s">
        <v>73</v>
      </c>
      <c r="J313" s="21">
        <f t="array" ref="J313">INDEX((Inputs!$N$2:$N$845*Inputs!$H$2:$H$845*Inputs!$F$2:$F$845*1000/Inputs!$L$2:$L$845),MATCH(A313,Inputs!$A$2:$A$845))</f>
        <v>69395612.582781464</v>
      </c>
      <c r="K313" s="21" t="str">
        <f ca="1">IF('Dmg over Time (Attack)'!$A$1=$D313,'Dmg over Time (Attack)'!$O$162,K313)</f>
        <v>#REF!</v>
      </c>
      <c r="L313" s="21">
        <v>93748309.775501341</v>
      </c>
      <c r="M313" s="21">
        <f t="shared" si="1"/>
        <v>93748309.775501341</v>
      </c>
      <c r="N313" s="22">
        <f t="shared" si="3"/>
        <v>0.32893047886952181</v>
      </c>
      <c r="O313" s="22">
        <f t="shared" si="2"/>
        <v>0.32893047886952181</v>
      </c>
      <c r="P313" s="10"/>
      <c r="Q313" s="10"/>
      <c r="R313" s="10"/>
      <c r="S313" s="10"/>
    </row>
    <row r="314" spans="1:19" ht="12.75" customHeight="1">
      <c r="A314" s="10">
        <v>313</v>
      </c>
      <c r="B314" s="10">
        <f t="shared" si="0"/>
        <v>6</v>
      </c>
      <c r="C314" s="13">
        <f>VLOOKUP(D314,'Species Data'!A$2:E$152,2,FALSE)</f>
        <v>55</v>
      </c>
      <c r="D314" s="10" t="s">
        <v>177</v>
      </c>
      <c r="E314" s="28" t="s">
        <v>54</v>
      </c>
      <c r="F314" s="29"/>
      <c r="G314" s="20">
        <v>1</v>
      </c>
      <c r="H314" s="20" t="s">
        <v>75</v>
      </c>
      <c r="I314" s="20" t="s">
        <v>61</v>
      </c>
      <c r="J314" s="21">
        <f t="array" ref="J314">INDEX((Inputs!$N$2:$N$845*Inputs!$H$2:$H$845*Inputs!$F$2:$F$845*1000/Inputs!$L$2:$L$845),MATCH(A314,Inputs!$A$2:$A$845))</f>
        <v>69395612.582781464</v>
      </c>
      <c r="K314" s="21" t="str">
        <f ca="1">IF('Dmg over Time (Attack)'!$A$1=$D314,'Dmg over Time (Attack)'!$S$162,K314)</f>
        <v>#REF!</v>
      </c>
      <c r="L314" s="21">
        <v>103517125.01967886</v>
      </c>
      <c r="M314" s="21">
        <f t="shared" si="1"/>
        <v>103517125.01967886</v>
      </c>
      <c r="N314" s="22">
        <f t="shared" si="3"/>
        <v>0.36320588163624878</v>
      </c>
      <c r="O314" s="22">
        <f t="shared" si="2"/>
        <v>0.36320588163624878</v>
      </c>
      <c r="P314" s="10"/>
      <c r="Q314" s="10"/>
      <c r="R314" s="10"/>
      <c r="S314" s="10"/>
    </row>
    <row r="315" spans="1:19" ht="12.75" customHeight="1">
      <c r="A315" s="10">
        <v>314</v>
      </c>
      <c r="B315" s="10">
        <f t="shared" si="0"/>
        <v>6</v>
      </c>
      <c r="C315" s="13">
        <f>VLOOKUP(D315,'Species Data'!A$2:E$152,2,FALSE)</f>
        <v>55</v>
      </c>
      <c r="D315" s="10" t="s">
        <v>177</v>
      </c>
      <c r="E315" s="28" t="s">
        <v>54</v>
      </c>
      <c r="F315" s="29"/>
      <c r="G315" s="20">
        <v>1</v>
      </c>
      <c r="H315" s="20" t="s">
        <v>75</v>
      </c>
      <c r="I315" s="20" t="s">
        <v>63</v>
      </c>
      <c r="J315" s="21">
        <f t="array" ref="J315">INDEX((Inputs!$N$2:$N$845*Inputs!$H$2:$H$845*Inputs!$F$2:$F$845*1000/Inputs!$L$2:$L$845),MATCH(A315,Inputs!$A$2:$A$845))</f>
        <v>69395612.582781464</v>
      </c>
      <c r="K315" s="21" t="str">
        <f ca="1">IF('Dmg over Time (Attack)'!$A$1=$D315,'Dmg over Time (Attack)'!$W$162,K315)</f>
        <v>#REF!</v>
      </c>
      <c r="L315" s="21">
        <v>92854636.798973173</v>
      </c>
      <c r="M315" s="21">
        <f t="shared" si="1"/>
        <v>92854636.798973173</v>
      </c>
      <c r="N315" s="22">
        <f t="shared" si="3"/>
        <v>0.32579488868313772</v>
      </c>
      <c r="O315" s="22">
        <f t="shared" si="2"/>
        <v>0.32579488868313772</v>
      </c>
      <c r="P315" s="10"/>
      <c r="Q315" s="10"/>
      <c r="R315" s="10"/>
      <c r="S315" s="10"/>
    </row>
    <row r="316" spans="1:19" ht="12.75" customHeight="1">
      <c r="A316" s="10">
        <v>315</v>
      </c>
      <c r="B316" s="10">
        <f t="shared" si="0"/>
        <v>6</v>
      </c>
      <c r="C316" s="13">
        <f>VLOOKUP(D316,'Species Data'!A$2:E$152,2,FALSE)</f>
        <v>56</v>
      </c>
      <c r="D316" s="10" t="s">
        <v>178</v>
      </c>
      <c r="E316" s="41" t="s">
        <v>179</v>
      </c>
      <c r="F316" s="42"/>
      <c r="G316" s="20"/>
      <c r="H316" s="20" t="s">
        <v>180</v>
      </c>
      <c r="I316" s="20" t="s">
        <v>176</v>
      </c>
      <c r="J316" s="21">
        <f t="array" ref="J316">INDEX((Inputs!$N$2:$N$845*Inputs!$H$2:$H$845*Inputs!$F$2:$F$845*1000/Inputs!$L$2:$L$845),MATCH(A316,Inputs!$A$2:$A$845))</f>
        <v>13543734.375</v>
      </c>
      <c r="K316" s="21" t="str">
        <f ca="1">IF('Dmg over Time (Attack)'!$A$1=$D316,'Dmg over Time (Attack)'!$C$162,K316)</f>
        <v>#REF!</v>
      </c>
      <c r="L316" s="21">
        <v>21189390.877016127</v>
      </c>
      <c r="M316" s="21">
        <f t="shared" si="1"/>
        <v>21189390.877016127</v>
      </c>
      <c r="N316" s="22">
        <f t="shared" si="3"/>
        <v>7.4346262933390778E-2</v>
      </c>
      <c r="O316" s="22">
        <f t="shared" si="2"/>
        <v>7.4346262933390778E-2</v>
      </c>
      <c r="P316" s="10"/>
      <c r="Q316" s="10"/>
      <c r="R316" s="10"/>
      <c r="S316" s="10"/>
    </row>
    <row r="317" spans="1:19" ht="12.75" customHeight="1">
      <c r="A317" s="10">
        <v>316</v>
      </c>
      <c r="B317" s="10">
        <f t="shared" si="0"/>
        <v>6</v>
      </c>
      <c r="C317" s="13">
        <f>VLOOKUP(D317,'Species Data'!A$2:E$152,2,FALSE)</f>
        <v>56</v>
      </c>
      <c r="D317" s="10" t="s">
        <v>178</v>
      </c>
      <c r="E317" s="41" t="s">
        <v>179</v>
      </c>
      <c r="F317" s="42"/>
      <c r="G317" s="20"/>
      <c r="H317" s="20" t="s">
        <v>180</v>
      </c>
      <c r="I317" s="20" t="s">
        <v>181</v>
      </c>
      <c r="J317" s="21">
        <f t="array" ref="J317">INDEX((Inputs!$N$2:$N$845*Inputs!$H$2:$H$845*Inputs!$F$2:$F$845*1000/Inputs!$L$2:$L$845),MATCH(A317,Inputs!$A$2:$A$845))</f>
        <v>13543734.375</v>
      </c>
      <c r="K317" s="21" t="str">
        <f ca="1">IF('Dmg over Time (Attack)'!$A$1=$D317,'Dmg over Time (Attack)'!$G$162,K317)</f>
        <v>#REF!</v>
      </c>
      <c r="L317" s="21">
        <v>18818662.5</v>
      </c>
      <c r="M317" s="21">
        <f t="shared" si="1"/>
        <v>18818662.5</v>
      </c>
      <c r="N317" s="22">
        <f t="shared" si="3"/>
        <v>6.6028194883002739E-2</v>
      </c>
      <c r="O317" s="22">
        <f t="shared" si="2"/>
        <v>6.6028194883002739E-2</v>
      </c>
      <c r="P317" s="10"/>
      <c r="Q317" s="10"/>
      <c r="R317" s="10"/>
      <c r="S317" s="10"/>
    </row>
    <row r="318" spans="1:19" ht="12.75" customHeight="1">
      <c r="A318" s="10">
        <v>317</v>
      </c>
      <c r="B318" s="10">
        <f t="shared" si="0"/>
        <v>6</v>
      </c>
      <c r="C318" s="13">
        <f>VLOOKUP(D318,'Species Data'!A$2:E$152,2,FALSE)</f>
        <v>56</v>
      </c>
      <c r="D318" s="10" t="s">
        <v>178</v>
      </c>
      <c r="E318" s="41" t="s">
        <v>179</v>
      </c>
      <c r="F318" s="42"/>
      <c r="G318" s="20"/>
      <c r="H318" s="20" t="s">
        <v>180</v>
      </c>
      <c r="I318" s="20" t="s">
        <v>119</v>
      </c>
      <c r="J318" s="21">
        <f t="array" ref="J318">INDEX((Inputs!$N$2:$N$845*Inputs!$H$2:$H$845*Inputs!$F$2:$F$845*1000/Inputs!$L$2:$L$845),MATCH(A318,Inputs!$A$2:$A$845))</f>
        <v>13543734.375</v>
      </c>
      <c r="K318" s="21" t="str">
        <f ca="1">IF('Dmg over Time (Attack)'!$A$1=$D318,'Dmg over Time (Attack)'!$K$162,K318)</f>
        <v>#REF!</v>
      </c>
      <c r="L318" s="21">
        <v>21559413.903061226</v>
      </c>
      <c r="M318" s="21">
        <f t="shared" si="1"/>
        <v>21559413.903061226</v>
      </c>
      <c r="N318" s="22">
        <f t="shared" si="3"/>
        <v>7.5644546085814821E-2</v>
      </c>
      <c r="O318" s="22">
        <f t="shared" si="2"/>
        <v>7.5644546085814821E-2</v>
      </c>
      <c r="P318" s="10"/>
      <c r="Q318" s="10"/>
      <c r="R318" s="10"/>
      <c r="S318" s="10"/>
    </row>
    <row r="319" spans="1:19" ht="12.75" customHeight="1">
      <c r="A319" s="10">
        <v>318</v>
      </c>
      <c r="B319" s="10">
        <f t="shared" si="0"/>
        <v>6</v>
      </c>
      <c r="C319" s="13">
        <f>VLOOKUP(D319,'Species Data'!A$2:E$152,2,FALSE)</f>
        <v>56</v>
      </c>
      <c r="D319" s="10" t="s">
        <v>178</v>
      </c>
      <c r="E319" s="41" t="s">
        <v>179</v>
      </c>
      <c r="F319" s="42"/>
      <c r="G319" s="20"/>
      <c r="H319" s="20" t="s">
        <v>41</v>
      </c>
      <c r="I319" s="20" t="s">
        <v>176</v>
      </c>
      <c r="J319" s="21">
        <f t="array" ref="J319">INDEX((Inputs!$N$2:$N$845*Inputs!$H$2:$H$845*Inputs!$F$2:$F$845*1000/Inputs!$L$2:$L$845),MATCH(A319,Inputs!$A$2:$A$845))</f>
        <v>17335980</v>
      </c>
      <c r="K319" s="21" t="str">
        <f ca="1">IF('Dmg over Time (Attack)'!$A$1=$D319,'Dmg over Time (Attack)'!$O$162,K319)</f>
        <v>#REF!</v>
      </c>
      <c r="L319" s="21">
        <v>26517206.249999996</v>
      </c>
      <c r="M319" s="21">
        <f t="shared" si="1"/>
        <v>26517206.249999996</v>
      </c>
      <c r="N319" s="22">
        <f t="shared" si="3"/>
        <v>9.3039729153322023E-2</v>
      </c>
      <c r="O319" s="22">
        <f t="shared" si="2"/>
        <v>9.3039729153322023E-2</v>
      </c>
      <c r="P319" s="10"/>
      <c r="Q319" s="10"/>
      <c r="R319" s="10"/>
      <c r="S319" s="10"/>
    </row>
    <row r="320" spans="1:19" ht="12.75" customHeight="1">
      <c r="A320" s="10">
        <v>319</v>
      </c>
      <c r="B320" s="10">
        <f t="shared" si="0"/>
        <v>6</v>
      </c>
      <c r="C320" s="13">
        <f>VLOOKUP(D320,'Species Data'!A$2:E$152,2,FALSE)</f>
        <v>56</v>
      </c>
      <c r="D320" s="10" t="s">
        <v>178</v>
      </c>
      <c r="E320" s="41" t="s">
        <v>179</v>
      </c>
      <c r="F320" s="42"/>
      <c r="G320" s="20"/>
      <c r="H320" s="20" t="s">
        <v>41</v>
      </c>
      <c r="I320" s="20" t="s">
        <v>181</v>
      </c>
      <c r="J320" s="21">
        <f t="array" ref="J320">INDEX((Inputs!$N$2:$N$845*Inputs!$H$2:$H$845*Inputs!$F$2:$F$845*1000/Inputs!$L$2:$L$845),MATCH(A320,Inputs!$A$2:$A$845))</f>
        <v>17335980</v>
      </c>
      <c r="K320" s="21" t="str">
        <f ca="1">IF('Dmg over Time (Attack)'!$A$1=$D320,'Dmg over Time (Attack)'!$S$162,K320)</f>
        <v>#REF!</v>
      </c>
      <c r="L320" s="21">
        <v>21430262.887168139</v>
      </c>
      <c r="M320" s="21">
        <f t="shared" si="1"/>
        <v>21430262.887168139</v>
      </c>
      <c r="N320" s="22">
        <f t="shared" si="3"/>
        <v>7.5191399723966504E-2</v>
      </c>
      <c r="O320" s="22">
        <f t="shared" si="2"/>
        <v>7.5191399723966504E-2</v>
      </c>
      <c r="P320" s="10"/>
      <c r="Q320" s="10"/>
      <c r="R320" s="10"/>
      <c r="S320" s="10"/>
    </row>
    <row r="321" spans="1:19" ht="12.75" customHeight="1">
      <c r="A321" s="10">
        <v>320</v>
      </c>
      <c r="B321" s="10">
        <f t="shared" si="0"/>
        <v>6</v>
      </c>
      <c r="C321" s="13">
        <f>VLOOKUP(D321,'Species Data'!A$2:E$152,2,FALSE)</f>
        <v>56</v>
      </c>
      <c r="D321" s="10" t="s">
        <v>178</v>
      </c>
      <c r="E321" s="41" t="s">
        <v>179</v>
      </c>
      <c r="F321" s="42"/>
      <c r="G321" s="20"/>
      <c r="H321" s="20" t="s">
        <v>41</v>
      </c>
      <c r="I321" s="20" t="s">
        <v>119</v>
      </c>
      <c r="J321" s="21">
        <f t="array" ref="J321">INDEX((Inputs!$N$2:$N$845*Inputs!$H$2:$H$845*Inputs!$F$2:$F$845*1000/Inputs!$L$2:$L$845),MATCH(A321,Inputs!$A$2:$A$845))</f>
        <v>17335980</v>
      </c>
      <c r="K321" s="21" t="str">
        <f ca="1">IF('Dmg over Time (Attack)'!$A$1=$D321,'Dmg over Time (Attack)'!$W$162,K321)</f>
        <v>#REF!</v>
      </c>
      <c r="L321" s="21">
        <v>25728205.877707578</v>
      </c>
      <c r="M321" s="21">
        <f t="shared" si="1"/>
        <v>25728205.877707578</v>
      </c>
      <c r="N321" s="22">
        <f t="shared" si="3"/>
        <v>9.0271399026540397E-2</v>
      </c>
      <c r="O321" s="22">
        <f t="shared" si="2"/>
        <v>9.0271399026540397E-2</v>
      </c>
      <c r="P321" s="10"/>
      <c r="Q321" s="10"/>
      <c r="R321" s="10"/>
      <c r="S321" s="10"/>
    </row>
    <row r="322" spans="1:19" ht="12.75" customHeight="1">
      <c r="A322" s="10">
        <v>321</v>
      </c>
      <c r="B322" s="10">
        <f t="shared" si="0"/>
        <v>6</v>
      </c>
      <c r="C322" s="13">
        <f>VLOOKUP(D322,'Species Data'!A$2:E$152,2,FALSE)</f>
        <v>57</v>
      </c>
      <c r="D322" s="10" t="s">
        <v>182</v>
      </c>
      <c r="E322" s="41" t="s">
        <v>179</v>
      </c>
      <c r="F322" s="42"/>
      <c r="G322" s="20">
        <v>1</v>
      </c>
      <c r="H322" s="20" t="s">
        <v>183</v>
      </c>
      <c r="I322" s="20" t="s">
        <v>176</v>
      </c>
      <c r="J322" s="21">
        <f t="array" ref="J322">INDEX((Inputs!$N$2:$N$845*Inputs!$H$2:$H$845*Inputs!$F$2:$F$845*1000/Inputs!$L$2:$L$845),MATCH(A322,Inputs!$A$2:$A$845))</f>
        <v>48099218.75</v>
      </c>
      <c r="K322" s="21" t="str">
        <f ca="1">IF('Dmg over Time (Attack)'!$A$1=$D322,'Dmg over Time (Attack)'!$C$162,K322)</f>
        <v>#REF!</v>
      </c>
      <c r="L322" s="21">
        <v>74772421.875000015</v>
      </c>
      <c r="M322" s="21">
        <f t="shared" si="1"/>
        <v>74772421.875000015</v>
      </c>
      <c r="N322" s="22">
        <f t="shared" si="3"/>
        <v>0.26235063429383454</v>
      </c>
      <c r="O322" s="22">
        <f t="shared" si="2"/>
        <v>0.26235063429383454</v>
      </c>
      <c r="P322" s="10"/>
      <c r="Q322" s="10"/>
      <c r="R322" s="10"/>
      <c r="S322" s="10"/>
    </row>
    <row r="323" spans="1:19" ht="12.75" customHeight="1">
      <c r="A323" s="10">
        <v>322</v>
      </c>
      <c r="B323" s="10">
        <f t="shared" si="0"/>
        <v>6</v>
      </c>
      <c r="C323" s="13">
        <f>VLOOKUP(D323,'Species Data'!A$2:E$152,2,FALSE)</f>
        <v>57</v>
      </c>
      <c r="D323" s="10" t="s">
        <v>182</v>
      </c>
      <c r="E323" s="41" t="s">
        <v>179</v>
      </c>
      <c r="F323" s="42"/>
      <c r="G323" s="20">
        <v>1</v>
      </c>
      <c r="H323" s="20" t="s">
        <v>183</v>
      </c>
      <c r="I323" s="20" t="s">
        <v>181</v>
      </c>
      <c r="J323" s="21">
        <f t="array" ref="J323">INDEX((Inputs!$N$2:$N$845*Inputs!$H$2:$H$845*Inputs!$F$2:$F$845*1000/Inputs!$L$2:$L$845),MATCH(A323,Inputs!$A$2:$A$845))</f>
        <v>48099218.75</v>
      </c>
      <c r="K323" s="21" t="str">
        <f ca="1">IF('Dmg over Time (Attack)'!$A$1=$D323,'Dmg over Time (Attack)'!$G$162,K323)</f>
        <v>#REF!</v>
      </c>
      <c r="L323" s="21">
        <v>63866377.286585346</v>
      </c>
      <c r="M323" s="21">
        <f t="shared" si="1"/>
        <v>63866377.286585346</v>
      </c>
      <c r="N323" s="22">
        <f t="shared" si="3"/>
        <v>0.22408508606549676</v>
      </c>
      <c r="O323" s="22">
        <f t="shared" si="2"/>
        <v>0.22408508606549676</v>
      </c>
      <c r="P323" s="10"/>
      <c r="Q323" s="10"/>
      <c r="R323" s="10"/>
      <c r="S323" s="10"/>
    </row>
    <row r="324" spans="1:19" ht="12.75" customHeight="1">
      <c r="A324" s="10">
        <v>323</v>
      </c>
      <c r="B324" s="10">
        <f t="shared" si="0"/>
        <v>6</v>
      </c>
      <c r="C324" s="13">
        <f>VLOOKUP(D324,'Species Data'!A$2:E$152,2,FALSE)</f>
        <v>57</v>
      </c>
      <c r="D324" s="10" t="s">
        <v>182</v>
      </c>
      <c r="E324" s="41" t="s">
        <v>179</v>
      </c>
      <c r="F324" s="42"/>
      <c r="G324" s="20">
        <v>1</v>
      </c>
      <c r="H324" s="20" t="s">
        <v>183</v>
      </c>
      <c r="I324" s="20" t="s">
        <v>172</v>
      </c>
      <c r="J324" s="21">
        <f t="array" ref="J324">INDEX((Inputs!$N$2:$N$845*Inputs!$H$2:$H$845*Inputs!$F$2:$F$845*1000/Inputs!$L$2:$L$845),MATCH(A324,Inputs!$A$2:$A$845))</f>
        <v>48099218.75</v>
      </c>
      <c r="K324" s="21" t="str">
        <f ca="1">IF('Dmg over Time (Attack)'!$A$1=$D324,'Dmg over Time (Attack)'!$K$162,K324)</f>
        <v>#REF!</v>
      </c>
      <c r="L324" s="21">
        <v>53462494.469026536</v>
      </c>
      <c r="M324" s="21">
        <f t="shared" si="1"/>
        <v>53462494.469026536</v>
      </c>
      <c r="N324" s="22">
        <f t="shared" si="3"/>
        <v>0.18758145026153372</v>
      </c>
      <c r="O324" s="22">
        <f t="shared" si="2"/>
        <v>0.18758145026153372</v>
      </c>
      <c r="P324" s="10"/>
      <c r="Q324" s="10"/>
      <c r="R324" s="10"/>
      <c r="S324" s="10"/>
    </row>
    <row r="325" spans="1:19" ht="12.75" customHeight="1">
      <c r="A325" s="10">
        <v>324</v>
      </c>
      <c r="B325" s="10">
        <f t="shared" si="0"/>
        <v>6</v>
      </c>
      <c r="C325" s="13">
        <f>VLOOKUP(D325,'Species Data'!A$2:E$152,2,FALSE)</f>
        <v>57</v>
      </c>
      <c r="D325" s="10" t="s">
        <v>182</v>
      </c>
      <c r="E325" s="41" t="s">
        <v>179</v>
      </c>
      <c r="F325" s="42"/>
      <c r="G325" s="20">
        <v>1</v>
      </c>
      <c r="H325" s="20" t="s">
        <v>180</v>
      </c>
      <c r="I325" s="20" t="s">
        <v>176</v>
      </c>
      <c r="J325" s="21">
        <f t="array" ref="J325">INDEX((Inputs!$N$2:$N$845*Inputs!$H$2:$H$845*Inputs!$F$2:$F$845*1000/Inputs!$L$2:$L$845),MATCH(A325,Inputs!$A$2:$A$845))</f>
        <v>43289296.875</v>
      </c>
      <c r="K325" s="21" t="str">
        <f ca="1">IF('Dmg over Time (Attack)'!$A$1=$D325,'Dmg over Time (Attack)'!$O$162,K325)</f>
        <v>#REF!</v>
      </c>
      <c r="L325" s="21">
        <v>67726803.175403222</v>
      </c>
      <c r="M325" s="21">
        <f t="shared" si="1"/>
        <v>67726803.175403222</v>
      </c>
      <c r="N325" s="22">
        <f t="shared" si="3"/>
        <v>0.23762998878736957</v>
      </c>
      <c r="O325" s="22">
        <f t="shared" si="2"/>
        <v>0.23762998878736957</v>
      </c>
      <c r="P325" s="10"/>
      <c r="Q325" s="10"/>
      <c r="R325" s="10"/>
      <c r="S325" s="10"/>
    </row>
    <row r="326" spans="1:19" ht="12.75" customHeight="1">
      <c r="A326" s="10">
        <v>325</v>
      </c>
      <c r="B326" s="10">
        <f t="shared" si="0"/>
        <v>6</v>
      </c>
      <c r="C326" s="13">
        <f>VLOOKUP(D326,'Species Data'!A$2:E$152,2,FALSE)</f>
        <v>57</v>
      </c>
      <c r="D326" s="10" t="s">
        <v>182</v>
      </c>
      <c r="E326" s="41" t="s">
        <v>179</v>
      </c>
      <c r="F326" s="42"/>
      <c r="G326" s="20">
        <v>1</v>
      </c>
      <c r="H326" s="20" t="s">
        <v>180</v>
      </c>
      <c r="I326" s="20" t="s">
        <v>181</v>
      </c>
      <c r="J326" s="21">
        <f t="array" ref="J326">INDEX((Inputs!$N$2:$N$845*Inputs!$H$2:$H$845*Inputs!$F$2:$F$845*1000/Inputs!$L$2:$L$845),MATCH(A326,Inputs!$A$2:$A$845))</f>
        <v>43289296.875</v>
      </c>
      <c r="K326" s="21" t="str">
        <f ca="1">IF('Dmg over Time (Attack)'!$A$1=$D326,'Dmg over Time (Attack)'!$S$162,K326)</f>
        <v>#REF!</v>
      </c>
      <c r="L326" s="21">
        <v>60149338.815789476</v>
      </c>
      <c r="M326" s="21">
        <f t="shared" si="1"/>
        <v>60149338.815789476</v>
      </c>
      <c r="N326" s="22">
        <f t="shared" si="3"/>
        <v>0.21104328032944469</v>
      </c>
      <c r="O326" s="22">
        <f t="shared" si="2"/>
        <v>0.21104328032944469</v>
      </c>
      <c r="P326" s="10"/>
      <c r="Q326" s="10"/>
      <c r="R326" s="10"/>
      <c r="S326" s="10"/>
    </row>
    <row r="327" spans="1:19" ht="12.75" customHeight="1">
      <c r="A327" s="10">
        <v>326</v>
      </c>
      <c r="B327" s="10">
        <f t="shared" si="0"/>
        <v>6</v>
      </c>
      <c r="C327" s="13">
        <f>VLOOKUP(D327,'Species Data'!A$2:E$152,2,FALSE)</f>
        <v>57</v>
      </c>
      <c r="D327" s="10" t="s">
        <v>182</v>
      </c>
      <c r="E327" s="41" t="s">
        <v>179</v>
      </c>
      <c r="F327" s="42"/>
      <c r="G327" s="20">
        <v>1</v>
      </c>
      <c r="H327" s="20" t="s">
        <v>180</v>
      </c>
      <c r="I327" s="20" t="s">
        <v>172</v>
      </c>
      <c r="J327" s="21">
        <f t="array" ref="J327">INDEX((Inputs!$N$2:$N$845*Inputs!$H$2:$H$845*Inputs!$F$2:$F$845*1000/Inputs!$L$2:$L$845),MATCH(A327,Inputs!$A$2:$A$845))</f>
        <v>43289296.875</v>
      </c>
      <c r="K327" s="21" t="str">
        <f ca="1">IF('Dmg over Time (Attack)'!$A$1=$D327,'Dmg over Time (Attack)'!$W$162,K327)</f>
        <v>#REF!</v>
      </c>
      <c r="L327" s="21">
        <v>50781675.180288464</v>
      </c>
      <c r="M327" s="21">
        <f t="shared" si="1"/>
        <v>50781675.180288464</v>
      </c>
      <c r="N327" s="22">
        <f t="shared" si="3"/>
        <v>0.17817538017324183</v>
      </c>
      <c r="O327" s="22">
        <f t="shared" si="2"/>
        <v>0.17817538017324183</v>
      </c>
      <c r="P327" s="10"/>
      <c r="Q327" s="10"/>
      <c r="R327" s="10"/>
      <c r="S327" s="10"/>
    </row>
    <row r="328" spans="1:19" ht="12.75" customHeight="1">
      <c r="A328" s="10">
        <v>327</v>
      </c>
      <c r="B328" s="10">
        <f t="shared" si="0"/>
        <v>6</v>
      </c>
      <c r="C328" s="13">
        <f>VLOOKUP(D328,'Species Data'!A$2:E$152,2,FALSE)</f>
        <v>58</v>
      </c>
      <c r="D328" s="10" t="s">
        <v>184</v>
      </c>
      <c r="E328" s="24" t="s">
        <v>40</v>
      </c>
      <c r="F328" s="26"/>
      <c r="G328" s="20"/>
      <c r="H328" s="20" t="s">
        <v>43</v>
      </c>
      <c r="I328" s="20" t="s">
        <v>185</v>
      </c>
      <c r="J328" s="21">
        <f t="array" ref="J328">INDEX((Inputs!$N$2:$N$845*Inputs!$H$2:$H$845*Inputs!$F$2:$F$845*1000/Inputs!$L$2:$L$845),MATCH(A328,Inputs!$A$2:$A$845))</f>
        <v>31808035.714285713</v>
      </c>
      <c r="K328" s="21" t="str">
        <f ca="1">IF('Dmg over Time (Attack)'!$A$1=$D328,'Dmg over Time (Attack)'!$C$162,K328)</f>
        <v>#REF!</v>
      </c>
      <c r="L328" s="21">
        <v>30509299.307958473</v>
      </c>
      <c r="M328" s="21">
        <f t="shared" si="1"/>
        <v>31808035.714285713</v>
      </c>
      <c r="N328" s="22">
        <f t="shared" si="3"/>
        <v>0.11160342457857289</v>
      </c>
      <c r="O328" s="22">
        <f t="shared" si="2"/>
        <v>0.11160342457857289</v>
      </c>
      <c r="P328" s="10"/>
      <c r="Q328" s="10"/>
      <c r="R328" s="10"/>
      <c r="S328" s="10"/>
    </row>
    <row r="329" spans="1:19" ht="12.75" customHeight="1">
      <c r="A329" s="10">
        <v>328</v>
      </c>
      <c r="B329" s="10">
        <f t="shared" si="0"/>
        <v>6</v>
      </c>
      <c r="C329" s="13">
        <f>VLOOKUP(D329,'Species Data'!A$2:E$152,2,FALSE)</f>
        <v>58</v>
      </c>
      <c r="D329" s="10" t="s">
        <v>184</v>
      </c>
      <c r="E329" s="24" t="s">
        <v>40</v>
      </c>
      <c r="F329" s="26"/>
      <c r="G329" s="20"/>
      <c r="H329" s="20" t="s">
        <v>43</v>
      </c>
      <c r="I329" s="20" t="s">
        <v>93</v>
      </c>
      <c r="J329" s="21">
        <f t="array" ref="J329">INDEX((Inputs!$N$2:$N$845*Inputs!$H$2:$H$845*Inputs!$F$2:$F$845*1000/Inputs!$L$2:$L$845),MATCH(A329,Inputs!$A$2:$A$845))</f>
        <v>31808035.714285713</v>
      </c>
      <c r="K329" s="21" t="str">
        <f ca="1">IF('Dmg over Time (Attack)'!$A$1=$D329,'Dmg over Time (Attack)'!$G$162,K329)</f>
        <v>#REF!</v>
      </c>
      <c r="L329" s="21">
        <v>40607791.850220256</v>
      </c>
      <c r="M329" s="21">
        <f t="shared" si="1"/>
        <v>40607791.850220256</v>
      </c>
      <c r="N329" s="22">
        <f t="shared" si="3"/>
        <v>0.14247873322850405</v>
      </c>
      <c r="O329" s="22">
        <f t="shared" si="2"/>
        <v>0.14247873322850405</v>
      </c>
      <c r="P329" s="10"/>
      <c r="Q329" s="10"/>
      <c r="R329" s="10"/>
      <c r="S329" s="10"/>
    </row>
    <row r="330" spans="1:19" ht="12.75" customHeight="1">
      <c r="A330" s="10">
        <v>329</v>
      </c>
      <c r="B330" s="10">
        <f t="shared" si="0"/>
        <v>6</v>
      </c>
      <c r="C330" s="13">
        <f>VLOOKUP(D330,'Species Data'!A$2:E$152,2,FALSE)</f>
        <v>58</v>
      </c>
      <c r="D330" s="10" t="s">
        <v>184</v>
      </c>
      <c r="E330" s="24" t="s">
        <v>40</v>
      </c>
      <c r="F330" s="26"/>
      <c r="G330" s="20"/>
      <c r="H330" s="20" t="s">
        <v>43</v>
      </c>
      <c r="I330" s="20" t="s">
        <v>42</v>
      </c>
      <c r="J330" s="21">
        <f t="array" ref="J330">INDEX((Inputs!$N$2:$N$845*Inputs!$H$2:$H$845*Inputs!$F$2:$F$845*1000/Inputs!$L$2:$L$845),MATCH(A330,Inputs!$A$2:$A$845))</f>
        <v>31808035.714285713</v>
      </c>
      <c r="K330" s="21" t="str">
        <f ca="1">IF('Dmg over Time (Attack)'!$A$1=$D330,'Dmg over Time (Attack)'!$K$162,K330)</f>
        <v>#REF!</v>
      </c>
      <c r="L330" s="21">
        <v>43592132.381134965</v>
      </c>
      <c r="M330" s="21">
        <f t="shared" si="1"/>
        <v>43592132.381134965</v>
      </c>
      <c r="N330" s="22">
        <f t="shared" si="3"/>
        <v>0.15294975465058866</v>
      </c>
      <c r="O330" s="22">
        <f t="shared" si="2"/>
        <v>0.15294975465058866</v>
      </c>
      <c r="P330" s="10"/>
      <c r="Q330" s="10"/>
      <c r="R330" s="10"/>
      <c r="S330" s="10"/>
    </row>
    <row r="331" spans="1:19" ht="12.75" customHeight="1">
      <c r="A331" s="10">
        <v>330</v>
      </c>
      <c r="B331" s="10">
        <f t="shared" si="0"/>
        <v>6</v>
      </c>
      <c r="C331" s="13">
        <f>VLOOKUP(D331,'Species Data'!A$2:E$152,2,FALSE)</f>
        <v>58</v>
      </c>
      <c r="D331" s="10" t="s">
        <v>184</v>
      </c>
      <c r="E331" s="24" t="s">
        <v>40</v>
      </c>
      <c r="F331" s="26"/>
      <c r="G331" s="20"/>
      <c r="H331" s="20" t="s">
        <v>62</v>
      </c>
      <c r="I331" s="20" t="s">
        <v>185</v>
      </c>
      <c r="J331" s="21">
        <f t="array" ref="J331">INDEX((Inputs!$N$2:$N$845*Inputs!$H$2:$H$845*Inputs!$F$2:$F$845*1000/Inputs!$L$2:$L$845),MATCH(A331,Inputs!$A$2:$A$845))</f>
        <v>32062500</v>
      </c>
      <c r="K331" s="21" t="str">
        <f ca="1">IF('Dmg over Time (Attack)'!$A$1=$D331,'Dmg over Time (Attack)'!$O$162,K331)</f>
        <v>#REF!</v>
      </c>
      <c r="L331" s="21">
        <v>30409763.003355704</v>
      </c>
      <c r="M331" s="21">
        <f t="shared" si="1"/>
        <v>32062500</v>
      </c>
      <c r="N331" s="22">
        <f t="shared" si="3"/>
        <v>0.11249625197520148</v>
      </c>
      <c r="O331" s="22">
        <f t="shared" si="2"/>
        <v>0.11249625197520148</v>
      </c>
      <c r="P331" s="10"/>
      <c r="Q331" s="10"/>
      <c r="R331" s="10"/>
      <c r="S331" s="10"/>
    </row>
    <row r="332" spans="1:19" ht="12.75" customHeight="1">
      <c r="A332" s="10">
        <v>331</v>
      </c>
      <c r="B332" s="10">
        <f t="shared" si="0"/>
        <v>6</v>
      </c>
      <c r="C332" s="13">
        <f>VLOOKUP(D332,'Species Data'!A$2:E$152,2,FALSE)</f>
        <v>58</v>
      </c>
      <c r="D332" s="10" t="s">
        <v>184</v>
      </c>
      <c r="E332" s="24" t="s">
        <v>40</v>
      </c>
      <c r="F332" s="26"/>
      <c r="G332" s="20"/>
      <c r="H332" s="20" t="s">
        <v>62</v>
      </c>
      <c r="I332" s="20" t="s">
        <v>93</v>
      </c>
      <c r="J332" s="21">
        <f t="array" ref="J332">INDEX((Inputs!$N$2:$N$845*Inputs!$H$2:$H$845*Inputs!$F$2:$F$845*1000/Inputs!$L$2:$L$845),MATCH(A332,Inputs!$A$2:$A$845))</f>
        <v>32062500</v>
      </c>
      <c r="K332" s="21" t="str">
        <f ca="1">IF('Dmg over Time (Attack)'!$A$1=$D332,'Dmg over Time (Attack)'!$S$162,K332)</f>
        <v>#REF!</v>
      </c>
      <c r="L332" s="21">
        <v>43663436.10801781</v>
      </c>
      <c r="M332" s="21">
        <f t="shared" si="1"/>
        <v>43663436.10801781</v>
      </c>
      <c r="N332" s="22">
        <f t="shared" si="3"/>
        <v>0.15319993483074254</v>
      </c>
      <c r="O332" s="22">
        <f t="shared" si="2"/>
        <v>0.15319993483074254</v>
      </c>
      <c r="P332" s="10"/>
      <c r="Q332" s="10"/>
      <c r="R332" s="10"/>
      <c r="S332" s="10"/>
    </row>
    <row r="333" spans="1:19" ht="12.75" customHeight="1">
      <c r="A333" s="10">
        <v>332</v>
      </c>
      <c r="B333" s="10">
        <f t="shared" si="0"/>
        <v>6</v>
      </c>
      <c r="C333" s="13">
        <f>VLOOKUP(D333,'Species Data'!A$2:E$152,2,FALSE)</f>
        <v>58</v>
      </c>
      <c r="D333" s="10" t="s">
        <v>184</v>
      </c>
      <c r="E333" s="24" t="s">
        <v>40</v>
      </c>
      <c r="F333" s="26"/>
      <c r="G333" s="20"/>
      <c r="H333" s="20" t="s">
        <v>62</v>
      </c>
      <c r="I333" s="20" t="s">
        <v>42</v>
      </c>
      <c r="J333" s="21">
        <f t="array" ref="J333">INDEX((Inputs!$N$2:$N$845*Inputs!$H$2:$H$845*Inputs!$F$2:$F$845*1000/Inputs!$L$2:$L$845),MATCH(A333,Inputs!$A$2:$A$845))</f>
        <v>32062500</v>
      </c>
      <c r="K333" s="21" t="str">
        <f ca="1">IF('Dmg over Time (Attack)'!$A$1=$D333,'Dmg over Time (Attack)'!$W$162,K333)</f>
        <v>#REF!</v>
      </c>
      <c r="L333" s="21">
        <v>46789146.57491722</v>
      </c>
      <c r="M333" s="21">
        <f t="shared" si="1"/>
        <v>46789146.57491722</v>
      </c>
      <c r="N333" s="22">
        <f t="shared" si="3"/>
        <v>0.16416697459014498</v>
      </c>
      <c r="O333" s="22">
        <f t="shared" si="2"/>
        <v>0.16416697459014498</v>
      </c>
      <c r="P333" s="10"/>
      <c r="Q333" s="10"/>
      <c r="R333" s="10"/>
      <c r="S333" s="10"/>
    </row>
    <row r="334" spans="1:19" ht="12.75" customHeight="1">
      <c r="A334" s="10">
        <v>333</v>
      </c>
      <c r="B334" s="10">
        <f t="shared" si="0"/>
        <v>6</v>
      </c>
      <c r="C334" s="13">
        <f>VLOOKUP(D334,'Species Data'!A$2:E$152,2,FALSE)</f>
        <v>59</v>
      </c>
      <c r="D334" s="10" t="s">
        <v>186</v>
      </c>
      <c r="E334" s="24" t="s">
        <v>40</v>
      </c>
      <c r="F334" s="26"/>
      <c r="G334" s="20">
        <v>1</v>
      </c>
      <c r="H334" s="20" t="s">
        <v>187</v>
      </c>
      <c r="I334" s="20" t="s">
        <v>51</v>
      </c>
      <c r="J334" s="21">
        <f t="array" ref="J334">INDEX((Inputs!$N$2:$N$845*Inputs!$H$2:$H$845*Inputs!$F$2:$F$845*1000/Inputs!$L$2:$L$845),MATCH(A334,Inputs!$A$2:$A$845))</f>
        <v>138632812.5</v>
      </c>
      <c r="K334" s="21" t="str">
        <f ca="1">IF('Dmg over Time (Attack)'!$A$1=$D334,'Dmg over Time (Attack)'!$C$162,K334)</f>
        <v>#REF!</v>
      </c>
      <c r="L334" s="21">
        <v>180259575.77396804</v>
      </c>
      <c r="M334" s="21">
        <f t="shared" si="1"/>
        <v>180259575.77396804</v>
      </c>
      <c r="N334" s="22">
        <f t="shared" si="3"/>
        <v>0.6324686676713055</v>
      </c>
      <c r="O334" s="22">
        <f t="shared" si="2"/>
        <v>0.6324686676713055</v>
      </c>
      <c r="P334" s="10"/>
      <c r="Q334" s="10"/>
      <c r="R334" s="10"/>
      <c r="S334" s="10"/>
    </row>
    <row r="335" spans="1:19" ht="12.75" customHeight="1">
      <c r="A335" s="10">
        <v>334</v>
      </c>
      <c r="B335" s="10">
        <f t="shared" si="0"/>
        <v>6</v>
      </c>
      <c r="C335" s="13">
        <f>VLOOKUP(D335,'Species Data'!A$2:E$152,2,FALSE)</f>
        <v>59</v>
      </c>
      <c r="D335" s="10" t="s">
        <v>186</v>
      </c>
      <c r="E335" s="24" t="s">
        <v>40</v>
      </c>
      <c r="F335" s="26"/>
      <c r="G335" s="20">
        <v>1</v>
      </c>
      <c r="H335" s="20" t="s">
        <v>187</v>
      </c>
      <c r="I335" s="20" t="s">
        <v>42</v>
      </c>
      <c r="J335" s="21">
        <f t="array" ref="J335">INDEX((Inputs!$N$2:$N$845*Inputs!$H$2:$H$845*Inputs!$F$2:$F$845*1000/Inputs!$L$2:$L$845),MATCH(A335,Inputs!$A$2:$A$845))</f>
        <v>138632812.5</v>
      </c>
      <c r="K335" s="21" t="str">
        <f ca="1">IF('Dmg over Time (Attack)'!$A$1=$D335,'Dmg over Time (Attack)'!$G$162,K335)</f>
        <v>#REF!</v>
      </c>
      <c r="L335" s="21">
        <v>169854963.09432518</v>
      </c>
      <c r="M335" s="21">
        <f t="shared" si="1"/>
        <v>169854963.09432518</v>
      </c>
      <c r="N335" s="22">
        <f t="shared" si="3"/>
        <v>0.59596247103306843</v>
      </c>
      <c r="O335" s="22">
        <f t="shared" si="2"/>
        <v>0.59596247103306843</v>
      </c>
      <c r="P335" s="10"/>
      <c r="Q335" s="10"/>
      <c r="R335" s="10"/>
      <c r="S335" s="10"/>
    </row>
    <row r="336" spans="1:19" ht="12.75" customHeight="1">
      <c r="A336" s="10">
        <v>335</v>
      </c>
      <c r="B336" s="10">
        <f t="shared" si="0"/>
        <v>6</v>
      </c>
      <c r="C336" s="13">
        <f>VLOOKUP(D336,'Species Data'!A$2:E$152,2,FALSE)</f>
        <v>59</v>
      </c>
      <c r="D336" s="10" t="s">
        <v>186</v>
      </c>
      <c r="E336" s="24" t="s">
        <v>40</v>
      </c>
      <c r="F336" s="26"/>
      <c r="G336" s="20">
        <v>1</v>
      </c>
      <c r="H336" s="20" t="s">
        <v>187</v>
      </c>
      <c r="I336" s="20" t="s">
        <v>128</v>
      </c>
      <c r="J336" s="21">
        <f t="array" ref="J336">INDEX((Inputs!$N$2:$N$845*Inputs!$H$2:$H$845*Inputs!$F$2:$F$845*1000/Inputs!$L$2:$L$845),MATCH(A336,Inputs!$A$2:$A$845))</f>
        <v>138632812.5</v>
      </c>
      <c r="K336" s="21" t="str">
        <f ca="1">IF('Dmg over Time (Attack)'!$A$1=$D336,'Dmg over Time (Attack)'!$K$162,K336)</f>
        <v>#REF!</v>
      </c>
      <c r="L336" s="21">
        <v>115871720.69502071</v>
      </c>
      <c r="M336" s="21">
        <f t="shared" si="1"/>
        <v>138632812.5</v>
      </c>
      <c r="N336" s="22">
        <f t="shared" si="3"/>
        <v>0.48641471522903273</v>
      </c>
      <c r="O336" s="22">
        <f t="shared" si="2"/>
        <v>0.48641471522903273</v>
      </c>
      <c r="P336" s="10"/>
      <c r="Q336" s="10"/>
      <c r="R336" s="10"/>
      <c r="S336" s="10"/>
    </row>
    <row r="337" spans="1:19" ht="12.75" customHeight="1">
      <c r="A337" s="10">
        <v>336</v>
      </c>
      <c r="B337" s="10">
        <f t="shared" si="0"/>
        <v>6</v>
      </c>
      <c r="C337" s="13">
        <f>VLOOKUP(D337,'Species Data'!A$2:E$152,2,FALSE)</f>
        <v>59</v>
      </c>
      <c r="D337" s="10" t="s">
        <v>186</v>
      </c>
      <c r="E337" s="24" t="s">
        <v>40</v>
      </c>
      <c r="F337" s="26"/>
      <c r="G337" s="20">
        <v>1</v>
      </c>
      <c r="H337" s="20" t="s">
        <v>62</v>
      </c>
      <c r="I337" s="20" t="s">
        <v>51</v>
      </c>
      <c r="J337" s="21">
        <f t="array" ref="J337">INDEX((Inputs!$N$2:$N$845*Inputs!$H$2:$H$845*Inputs!$F$2:$F$845*1000/Inputs!$L$2:$L$845),MATCH(A337,Inputs!$A$2:$A$845))</f>
        <v>111793500</v>
      </c>
      <c r="K337" s="21" t="str">
        <f ca="1">IF('Dmg over Time (Attack)'!$A$1=$D337,'Dmg over Time (Attack)'!$O$162,K337)</f>
        <v>#REF!</v>
      </c>
      <c r="L337" s="21">
        <v>175179290.1400862</v>
      </c>
      <c r="M337" s="21">
        <f t="shared" si="1"/>
        <v>175179290.1400862</v>
      </c>
      <c r="N337" s="22">
        <f t="shared" si="3"/>
        <v>0.6146436979161346</v>
      </c>
      <c r="O337" s="22">
        <f t="shared" si="2"/>
        <v>0.6146436979161346</v>
      </c>
      <c r="P337" s="10"/>
      <c r="Q337" s="10"/>
      <c r="R337" s="10"/>
      <c r="S337" s="10"/>
    </row>
    <row r="338" spans="1:19" ht="12.75" customHeight="1">
      <c r="A338" s="10">
        <v>337</v>
      </c>
      <c r="B338" s="10">
        <f t="shared" si="0"/>
        <v>6</v>
      </c>
      <c r="C338" s="13">
        <f>VLOOKUP(D338,'Species Data'!A$2:E$152,2,FALSE)</f>
        <v>59</v>
      </c>
      <c r="D338" s="10" t="s">
        <v>186</v>
      </c>
      <c r="E338" s="24" t="s">
        <v>40</v>
      </c>
      <c r="F338" s="26"/>
      <c r="G338" s="20">
        <v>1</v>
      </c>
      <c r="H338" s="20" t="s">
        <v>62</v>
      </c>
      <c r="I338" s="20" t="s">
        <v>42</v>
      </c>
      <c r="J338" s="21">
        <f t="array" ref="J338">INDEX((Inputs!$N$2:$N$845*Inputs!$H$2:$H$845*Inputs!$F$2:$F$845*1000/Inputs!$L$2:$L$845),MATCH(A338,Inputs!$A$2:$A$845))</f>
        <v>111793500</v>
      </c>
      <c r="K338" s="21" t="str">
        <f ca="1">IF('Dmg over Time (Attack)'!$A$1=$D338,'Dmg over Time (Attack)'!$S$162,K338)</f>
        <v>#REF!</v>
      </c>
      <c r="L338" s="21">
        <v>163141441.17342713</v>
      </c>
      <c r="M338" s="21">
        <f t="shared" si="1"/>
        <v>163141441.17342713</v>
      </c>
      <c r="N338" s="22">
        <f t="shared" si="3"/>
        <v>0.57240703856041697</v>
      </c>
      <c r="O338" s="22">
        <f t="shared" si="2"/>
        <v>0.57240703856041697</v>
      </c>
      <c r="P338" s="10"/>
      <c r="Q338" s="10"/>
      <c r="R338" s="10"/>
      <c r="S338" s="10"/>
    </row>
    <row r="339" spans="1:19" ht="12.75" customHeight="1">
      <c r="A339" s="10">
        <v>338</v>
      </c>
      <c r="B339" s="10">
        <f t="shared" si="0"/>
        <v>6</v>
      </c>
      <c r="C339" s="13">
        <f>VLOOKUP(D339,'Species Data'!A$2:E$152,2,FALSE)</f>
        <v>59</v>
      </c>
      <c r="D339" s="10" t="s">
        <v>186</v>
      </c>
      <c r="E339" s="24" t="s">
        <v>40</v>
      </c>
      <c r="F339" s="26"/>
      <c r="G339" s="20">
        <v>1</v>
      </c>
      <c r="H339" s="20" t="s">
        <v>62</v>
      </c>
      <c r="I339" s="20" t="s">
        <v>128</v>
      </c>
      <c r="J339" s="21">
        <f t="array" ref="J339">INDEX((Inputs!$N$2:$N$845*Inputs!$H$2:$H$845*Inputs!$F$2:$F$845*1000/Inputs!$L$2:$L$845),MATCH(A339,Inputs!$A$2:$A$845))</f>
        <v>111793500</v>
      </c>
      <c r="K339" s="21" t="str">
        <f ca="1">IF('Dmg over Time (Attack)'!$A$1=$D339,'Dmg over Time (Attack)'!$W$162,K339)</f>
        <v>#REF!</v>
      </c>
      <c r="L339" s="21">
        <v>102945747.67561984</v>
      </c>
      <c r="M339" s="21">
        <f t="shared" si="1"/>
        <v>111793500</v>
      </c>
      <c r="N339" s="22">
        <f t="shared" si="3"/>
        <v>0.39224482636069202</v>
      </c>
      <c r="O339" s="22">
        <f t="shared" si="2"/>
        <v>0.39224482636069202</v>
      </c>
      <c r="P339" s="10"/>
      <c r="Q339" s="10"/>
      <c r="R339" s="10"/>
      <c r="S339" s="10"/>
    </row>
    <row r="340" spans="1:19" ht="12.75" customHeight="1">
      <c r="A340" s="10">
        <v>339</v>
      </c>
      <c r="B340" s="10">
        <f t="shared" si="0"/>
        <v>6</v>
      </c>
      <c r="C340" s="13">
        <f>VLOOKUP(D340,'Species Data'!A$2:E$152,2,FALSE)</f>
        <v>60</v>
      </c>
      <c r="D340" s="10" t="s">
        <v>188</v>
      </c>
      <c r="E340" s="28" t="s">
        <v>54</v>
      </c>
      <c r="F340" s="29"/>
      <c r="G340" s="20"/>
      <c r="H340" s="20" t="s">
        <v>55</v>
      </c>
      <c r="I340" s="20" t="s">
        <v>189</v>
      </c>
      <c r="J340" s="21">
        <f t="array" ref="J340">INDEX((Inputs!$N$2:$N$845*Inputs!$H$2:$H$845*Inputs!$F$2:$F$845*1000/Inputs!$L$2:$L$845),MATCH(A340,Inputs!$A$2:$A$845))</f>
        <v>17940285.326086957</v>
      </c>
      <c r="K340" s="21" t="str">
        <f ca="1">IF('Dmg over Time (Attack)'!$A$1=$D340,'Dmg over Time (Attack)'!$C$162,K340)</f>
        <v>#REF!</v>
      </c>
      <c r="L340" s="21">
        <v>17695331.430288464</v>
      </c>
      <c r="M340" s="21">
        <f t="shared" si="1"/>
        <v>17940285.326086957</v>
      </c>
      <c r="N340" s="22">
        <f t="shared" si="3"/>
        <v>6.2946272391438227E-2</v>
      </c>
      <c r="O340" s="22">
        <f t="shared" si="2"/>
        <v>6.2946272391438227E-2</v>
      </c>
      <c r="P340" s="10"/>
      <c r="Q340" s="10"/>
      <c r="R340" s="10"/>
      <c r="S340" s="10"/>
    </row>
    <row r="341" spans="1:19" ht="12.75" customHeight="1">
      <c r="A341" s="10">
        <v>340</v>
      </c>
      <c r="B341" s="10">
        <f t="shared" si="0"/>
        <v>6</v>
      </c>
      <c r="C341" s="13">
        <f>VLOOKUP(D341,'Species Data'!A$2:E$152,2,FALSE)</f>
        <v>60</v>
      </c>
      <c r="D341" s="10" t="s">
        <v>188</v>
      </c>
      <c r="E341" s="28" t="s">
        <v>54</v>
      </c>
      <c r="F341" s="29"/>
      <c r="G341" s="20"/>
      <c r="H341" s="20" t="s">
        <v>55</v>
      </c>
      <c r="I341" s="20" t="s">
        <v>168</v>
      </c>
      <c r="J341" s="21">
        <f t="array" ref="J341">INDEX((Inputs!$N$2:$N$845*Inputs!$H$2:$H$845*Inputs!$F$2:$F$845*1000/Inputs!$L$2:$L$845),MATCH(A341,Inputs!$A$2:$A$845))</f>
        <v>17940285.326086957</v>
      </c>
      <c r="K341" s="21" t="str">
        <f ca="1">IF('Dmg over Time (Attack)'!$A$1=$D341,'Dmg over Time (Attack)'!$G$162,K341)</f>
        <v>#REF!</v>
      </c>
      <c r="L341" s="21">
        <v>16707165.306122448</v>
      </c>
      <c r="M341" s="21">
        <f t="shared" si="1"/>
        <v>17940285.326086957</v>
      </c>
      <c r="N341" s="22">
        <f t="shared" si="3"/>
        <v>6.2946272391438227E-2</v>
      </c>
      <c r="O341" s="22">
        <f t="shared" si="2"/>
        <v>6.2946272391438227E-2</v>
      </c>
      <c r="P341" s="10"/>
      <c r="Q341" s="10"/>
      <c r="R341" s="10"/>
      <c r="S341" s="10"/>
    </row>
    <row r="342" spans="1:19" ht="12.75" customHeight="1">
      <c r="A342" s="10">
        <v>341</v>
      </c>
      <c r="B342" s="10">
        <f t="shared" si="0"/>
        <v>6</v>
      </c>
      <c r="C342" s="13">
        <f>VLOOKUP(D342,'Species Data'!A$2:E$152,2,FALSE)</f>
        <v>60</v>
      </c>
      <c r="D342" s="10" t="s">
        <v>188</v>
      </c>
      <c r="E342" s="28" t="s">
        <v>54</v>
      </c>
      <c r="F342" s="29"/>
      <c r="G342" s="20"/>
      <c r="H342" s="20" t="s">
        <v>55</v>
      </c>
      <c r="I342" s="20" t="s">
        <v>93</v>
      </c>
      <c r="J342" s="21">
        <f t="array" ref="J342">INDEX((Inputs!$N$2:$N$845*Inputs!$H$2:$H$845*Inputs!$F$2:$F$845*1000/Inputs!$L$2:$L$845),MATCH(A342,Inputs!$A$2:$A$845))</f>
        <v>17940285.326086957</v>
      </c>
      <c r="K342" s="21" t="str">
        <f ca="1">IF('Dmg over Time (Attack)'!$A$1=$D342,'Dmg over Time (Attack)'!$K$162,K342)</f>
        <v>#REF!</v>
      </c>
      <c r="L342" s="21">
        <v>22185376.217532467</v>
      </c>
      <c r="M342" s="21">
        <f t="shared" si="1"/>
        <v>22185376.217532467</v>
      </c>
      <c r="N342" s="22">
        <f t="shared" si="3"/>
        <v>7.7840831910555158E-2</v>
      </c>
      <c r="O342" s="22">
        <f t="shared" si="2"/>
        <v>7.7840831910555158E-2</v>
      </c>
      <c r="P342" s="10"/>
      <c r="Q342" s="10"/>
      <c r="R342" s="10"/>
      <c r="S342" s="10"/>
    </row>
    <row r="343" spans="1:19" ht="12.75" customHeight="1">
      <c r="A343" s="10">
        <v>342</v>
      </c>
      <c r="B343" s="10">
        <f t="shared" si="0"/>
        <v>6</v>
      </c>
      <c r="C343" s="13">
        <f>VLOOKUP(D343,'Species Data'!A$2:E$152,2,FALSE)</f>
        <v>60</v>
      </c>
      <c r="D343" s="10" t="s">
        <v>188</v>
      </c>
      <c r="E343" s="28" t="s">
        <v>54</v>
      </c>
      <c r="F343" s="29"/>
      <c r="G343" s="20"/>
      <c r="H343" s="20" t="s">
        <v>122</v>
      </c>
      <c r="I343" s="20" t="s">
        <v>189</v>
      </c>
      <c r="J343" s="21">
        <f t="array" ref="J343">INDEX((Inputs!$N$2:$N$845*Inputs!$H$2:$H$845*Inputs!$F$2:$F$845*1000/Inputs!$L$2:$L$845),MATCH(A343,Inputs!$A$2:$A$845))</f>
        <v>14404418.181818182</v>
      </c>
      <c r="K343" s="21" t="str">
        <f ca="1">IF('Dmg over Time (Attack)'!$A$1=$D343,'Dmg over Time (Attack)'!$O$162,K343)</f>
        <v>#REF!</v>
      </c>
      <c r="L343" s="21">
        <v>16250579.157488987</v>
      </c>
      <c r="M343" s="21">
        <f t="shared" si="1"/>
        <v>16250579.157488987</v>
      </c>
      <c r="N343" s="22">
        <f t="shared" si="3"/>
        <v>5.7017676339768841E-2</v>
      </c>
      <c r="O343" s="22">
        <f t="shared" si="2"/>
        <v>5.7017676339768841E-2</v>
      </c>
      <c r="P343" s="10"/>
      <c r="Q343" s="10"/>
      <c r="R343" s="10"/>
      <c r="S343" s="10"/>
    </row>
    <row r="344" spans="1:19" ht="12.75" customHeight="1">
      <c r="A344" s="10">
        <v>343</v>
      </c>
      <c r="B344" s="10">
        <f t="shared" si="0"/>
        <v>6</v>
      </c>
      <c r="C344" s="13">
        <f>VLOOKUP(D344,'Species Data'!A$2:E$152,2,FALSE)</f>
        <v>60</v>
      </c>
      <c r="D344" s="10" t="s">
        <v>188</v>
      </c>
      <c r="E344" s="28" t="s">
        <v>54</v>
      </c>
      <c r="F344" s="29"/>
      <c r="G344" s="20"/>
      <c r="H344" s="20" t="s">
        <v>122</v>
      </c>
      <c r="I344" s="20" t="s">
        <v>168</v>
      </c>
      <c r="J344" s="21">
        <f t="array" ref="J344">INDEX((Inputs!$N$2:$N$845*Inputs!$H$2:$H$845*Inputs!$F$2:$F$845*1000/Inputs!$L$2:$L$845),MATCH(A344,Inputs!$A$2:$A$845))</f>
        <v>14404418.181818182</v>
      </c>
      <c r="K344" s="21" t="str">
        <f ca="1">IF('Dmg over Time (Attack)'!$A$1=$D344,'Dmg over Time (Attack)'!$S$162,K344)</f>
        <v>#REF!</v>
      </c>
      <c r="L344" s="21">
        <v>15094770.774647878</v>
      </c>
      <c r="M344" s="21">
        <f t="shared" si="1"/>
        <v>15094770.774647878</v>
      </c>
      <c r="N344" s="22">
        <f t="shared" si="3"/>
        <v>5.2962343440863785E-2</v>
      </c>
      <c r="O344" s="22">
        <f t="shared" si="2"/>
        <v>5.2962343440863785E-2</v>
      </c>
      <c r="P344" s="10"/>
      <c r="Q344" s="10"/>
      <c r="R344" s="10"/>
      <c r="S344" s="10"/>
    </row>
    <row r="345" spans="1:19" ht="12.75" customHeight="1">
      <c r="A345" s="10">
        <v>344</v>
      </c>
      <c r="B345" s="10">
        <f t="shared" si="0"/>
        <v>6</v>
      </c>
      <c r="C345" s="13">
        <f>VLOOKUP(D345,'Species Data'!A$2:E$152,2,FALSE)</f>
        <v>60</v>
      </c>
      <c r="D345" s="10" t="s">
        <v>188</v>
      </c>
      <c r="E345" s="28" t="s">
        <v>54</v>
      </c>
      <c r="F345" s="29"/>
      <c r="G345" s="20"/>
      <c r="H345" s="20" t="s">
        <v>122</v>
      </c>
      <c r="I345" s="20" t="s">
        <v>93</v>
      </c>
      <c r="J345" s="21">
        <f t="array" ref="J345">INDEX((Inputs!$N$2:$N$845*Inputs!$H$2:$H$845*Inputs!$F$2:$F$845*1000/Inputs!$L$2:$L$845),MATCH(A345,Inputs!$A$2:$A$845))</f>
        <v>14404418.181818182</v>
      </c>
      <c r="K345" s="21" t="str">
        <f ca="1">IF('Dmg over Time (Attack)'!$A$1=$D345,'Dmg over Time (Attack)'!$W$162,K345)</f>
        <v>#REF!</v>
      </c>
      <c r="L345" s="21">
        <v>20173808.823529411</v>
      </c>
      <c r="M345" s="21">
        <f t="shared" si="1"/>
        <v>20173808.823529411</v>
      </c>
      <c r="N345" s="22">
        <f t="shared" si="3"/>
        <v>7.0782935850645073E-2</v>
      </c>
      <c r="O345" s="22">
        <f t="shared" si="2"/>
        <v>7.0782935850645073E-2</v>
      </c>
      <c r="P345" s="10"/>
      <c r="Q345" s="10"/>
      <c r="R345" s="10"/>
      <c r="S345" s="10"/>
    </row>
    <row r="346" spans="1:19" ht="12.75" customHeight="1">
      <c r="A346" s="10">
        <v>345</v>
      </c>
      <c r="B346" s="10">
        <f t="shared" si="0"/>
        <v>6</v>
      </c>
      <c r="C346" s="13">
        <f>VLOOKUP(D346,'Species Data'!A$2:E$152,2,FALSE)</f>
        <v>61</v>
      </c>
      <c r="D346" s="10" t="s">
        <v>190</v>
      </c>
      <c r="E346" s="28" t="s">
        <v>54</v>
      </c>
      <c r="F346" s="29"/>
      <c r="G346" s="20"/>
      <c r="H346" s="20" t="s">
        <v>55</v>
      </c>
      <c r="I346" s="20" t="s">
        <v>191</v>
      </c>
      <c r="J346" s="21">
        <f t="array" ref="J346">INDEX((Inputs!$N$2:$N$845*Inputs!$H$2:$H$845*Inputs!$F$2:$F$845*1000/Inputs!$L$2:$L$845),MATCH(A346,Inputs!$A$2:$A$845))</f>
        <v>42572078.804347828</v>
      </c>
      <c r="K346" s="21" t="str">
        <f ca="1">IF('Dmg over Time (Attack)'!$A$1=$D346,'Dmg over Time (Attack)'!$C$162,K346)</f>
        <v>#REF!</v>
      </c>
      <c r="L346" s="21">
        <v>49751125.350874059</v>
      </c>
      <c r="M346" s="21">
        <f t="shared" si="1"/>
        <v>49751125.350874059</v>
      </c>
      <c r="N346" s="22">
        <f t="shared" si="3"/>
        <v>0.17455953632816412</v>
      </c>
      <c r="O346" s="22">
        <f t="shared" si="2"/>
        <v>0.17455953632816412</v>
      </c>
      <c r="P346" s="10"/>
      <c r="Q346" s="10"/>
      <c r="R346" s="10"/>
      <c r="S346" s="10"/>
    </row>
    <row r="347" spans="1:19" ht="12.75" customHeight="1">
      <c r="A347" s="10">
        <v>346</v>
      </c>
      <c r="B347" s="10">
        <f t="shared" si="0"/>
        <v>6</v>
      </c>
      <c r="C347" s="13">
        <f>VLOOKUP(D347,'Species Data'!A$2:E$152,2,FALSE)</f>
        <v>61</v>
      </c>
      <c r="D347" s="10" t="s">
        <v>190</v>
      </c>
      <c r="E347" s="28" t="s">
        <v>54</v>
      </c>
      <c r="F347" s="29"/>
      <c r="G347" s="20"/>
      <c r="H347" s="20" t="s">
        <v>55</v>
      </c>
      <c r="I347" s="20" t="s">
        <v>168</v>
      </c>
      <c r="J347" s="21">
        <f t="array" ref="J347">INDEX((Inputs!$N$2:$N$845*Inputs!$H$2:$H$845*Inputs!$F$2:$F$845*1000/Inputs!$L$2:$L$845),MATCH(A347,Inputs!$A$2:$A$845))</f>
        <v>42572078.804347828</v>
      </c>
      <c r="K347" s="21" t="str">
        <f ca="1">IF('Dmg over Time (Attack)'!$A$1=$D347,'Dmg over Time (Attack)'!$G$162,K347)</f>
        <v>#REF!</v>
      </c>
      <c r="L347" s="21">
        <v>39645899.999999993</v>
      </c>
      <c r="M347" s="21">
        <f t="shared" si="1"/>
        <v>42572078.804347828</v>
      </c>
      <c r="N347" s="22">
        <f t="shared" si="3"/>
        <v>0.1493707385351126</v>
      </c>
      <c r="O347" s="22">
        <f t="shared" si="2"/>
        <v>0.1493707385351126</v>
      </c>
      <c r="P347" s="10"/>
      <c r="Q347" s="10"/>
      <c r="R347" s="10"/>
      <c r="S347" s="10"/>
    </row>
    <row r="348" spans="1:19" ht="12.75" customHeight="1">
      <c r="A348" s="10">
        <v>347</v>
      </c>
      <c r="B348" s="10">
        <f t="shared" si="0"/>
        <v>6</v>
      </c>
      <c r="C348" s="13">
        <f>VLOOKUP(D348,'Species Data'!A$2:E$152,2,FALSE)</f>
        <v>61</v>
      </c>
      <c r="D348" s="10" t="s">
        <v>190</v>
      </c>
      <c r="E348" s="28" t="s">
        <v>54</v>
      </c>
      <c r="F348" s="29"/>
      <c r="G348" s="20"/>
      <c r="H348" s="20" t="s">
        <v>55</v>
      </c>
      <c r="I348" s="20" t="s">
        <v>189</v>
      </c>
      <c r="J348" s="21">
        <f t="array" ref="J348">INDEX((Inputs!$N$2:$N$845*Inputs!$H$2:$H$845*Inputs!$F$2:$F$845*1000/Inputs!$L$2:$L$845),MATCH(A348,Inputs!$A$2:$A$845))</f>
        <v>42572078.804347828</v>
      </c>
      <c r="K348" s="21" t="str">
        <f ca="1">IF('Dmg over Time (Attack)'!$A$1=$D348,'Dmg over Time (Attack)'!$K$162,K348)</f>
        <v>#REF!</v>
      </c>
      <c r="L348" s="21">
        <v>41990806.189903855</v>
      </c>
      <c r="M348" s="21">
        <f t="shared" si="1"/>
        <v>42572078.804347828</v>
      </c>
      <c r="N348" s="22">
        <f t="shared" si="3"/>
        <v>0.1493707385351126</v>
      </c>
      <c r="O348" s="22">
        <f t="shared" si="2"/>
        <v>0.1493707385351126</v>
      </c>
      <c r="P348" s="10"/>
      <c r="Q348" s="10"/>
      <c r="R348" s="10"/>
      <c r="S348" s="10"/>
    </row>
    <row r="349" spans="1:19" ht="12.75" customHeight="1">
      <c r="A349" s="10">
        <v>348</v>
      </c>
      <c r="B349" s="10">
        <f t="shared" si="0"/>
        <v>6</v>
      </c>
      <c r="C349" s="13">
        <f>VLOOKUP(D349,'Species Data'!A$2:E$152,2,FALSE)</f>
        <v>61</v>
      </c>
      <c r="D349" s="10" t="s">
        <v>190</v>
      </c>
      <c r="E349" s="28" t="s">
        <v>54</v>
      </c>
      <c r="F349" s="29"/>
      <c r="G349" s="20"/>
      <c r="H349" s="20" t="s">
        <v>122</v>
      </c>
      <c r="I349" s="20" t="s">
        <v>191</v>
      </c>
      <c r="J349" s="21">
        <f t="array" ref="J349">INDEX((Inputs!$N$2:$N$845*Inputs!$H$2:$H$845*Inputs!$F$2:$F$845*1000/Inputs!$L$2:$L$845),MATCH(A349,Inputs!$A$2:$A$845))</f>
        <v>34181509.090909094</v>
      </c>
      <c r="K349" s="21" t="str">
        <f ca="1">IF('Dmg over Time (Attack)'!$A$1=$D349,'Dmg over Time (Attack)'!$O$162,K349)</f>
        <v>#REF!</v>
      </c>
      <c r="L349" s="21">
        <v>46933802.752573147</v>
      </c>
      <c r="M349" s="21">
        <f t="shared" si="1"/>
        <v>46933802.752573147</v>
      </c>
      <c r="N349" s="22">
        <f t="shared" si="3"/>
        <v>0.16467452321584011</v>
      </c>
      <c r="O349" s="22">
        <f t="shared" si="2"/>
        <v>0.16467452321584011</v>
      </c>
      <c r="P349" s="10"/>
      <c r="Q349" s="10"/>
      <c r="R349" s="10"/>
      <c r="S349" s="10"/>
    </row>
    <row r="350" spans="1:19" ht="12.75" customHeight="1">
      <c r="A350" s="10">
        <v>349</v>
      </c>
      <c r="B350" s="10">
        <f t="shared" si="0"/>
        <v>6</v>
      </c>
      <c r="C350" s="13">
        <f>VLOOKUP(D350,'Species Data'!A$2:E$152,2,FALSE)</f>
        <v>61</v>
      </c>
      <c r="D350" s="10" t="s">
        <v>190</v>
      </c>
      <c r="E350" s="28" t="s">
        <v>54</v>
      </c>
      <c r="F350" s="29"/>
      <c r="G350" s="20"/>
      <c r="H350" s="20" t="s">
        <v>122</v>
      </c>
      <c r="I350" s="20" t="s">
        <v>168</v>
      </c>
      <c r="J350" s="21">
        <f t="array" ref="J350">INDEX((Inputs!$N$2:$N$845*Inputs!$H$2:$H$845*Inputs!$F$2:$F$845*1000/Inputs!$L$2:$L$845),MATCH(A350,Inputs!$A$2:$A$845))</f>
        <v>34181509.090909094</v>
      </c>
      <c r="K350" s="21" t="str">
        <f ca="1">IF('Dmg over Time (Attack)'!$A$1=$D350,'Dmg over Time (Attack)'!$S$162,K350)</f>
        <v>#REF!</v>
      </c>
      <c r="L350" s="21">
        <v>35819707.394366175</v>
      </c>
      <c r="M350" s="21">
        <f t="shared" si="1"/>
        <v>35819707.394366175</v>
      </c>
      <c r="N350" s="22">
        <f t="shared" si="3"/>
        <v>0.1256789966070832</v>
      </c>
      <c r="O350" s="22">
        <f t="shared" si="2"/>
        <v>0.1256789966070832</v>
      </c>
      <c r="P350" s="10"/>
      <c r="Q350" s="10"/>
      <c r="R350" s="10"/>
      <c r="S350" s="10"/>
    </row>
    <row r="351" spans="1:19" ht="12.75" customHeight="1">
      <c r="A351" s="10">
        <v>350</v>
      </c>
      <c r="B351" s="10">
        <f t="shared" si="0"/>
        <v>6</v>
      </c>
      <c r="C351" s="13">
        <f>VLOOKUP(D351,'Species Data'!A$2:E$152,2,FALSE)</f>
        <v>61</v>
      </c>
      <c r="D351" s="10" t="s">
        <v>190</v>
      </c>
      <c r="E351" s="28" t="s">
        <v>54</v>
      </c>
      <c r="F351" s="29"/>
      <c r="G351" s="20"/>
      <c r="H351" s="20" t="s">
        <v>122</v>
      </c>
      <c r="I351" s="20" t="s">
        <v>189</v>
      </c>
      <c r="J351" s="21">
        <f t="array" ref="J351">INDEX((Inputs!$N$2:$N$845*Inputs!$H$2:$H$845*Inputs!$F$2:$F$845*1000/Inputs!$L$2:$L$845),MATCH(A351,Inputs!$A$2:$A$845))</f>
        <v>34181509.090909094</v>
      </c>
      <c r="K351" s="21" t="str">
        <f ca="1">IF('Dmg over Time (Attack)'!$A$1=$D351,'Dmg over Time (Attack)'!$W$162,K351)</f>
        <v>#REF!</v>
      </c>
      <c r="L351" s="21">
        <v>38562426.624449328</v>
      </c>
      <c r="M351" s="21">
        <f t="shared" si="1"/>
        <v>38562426.624449328</v>
      </c>
      <c r="N351" s="22">
        <f t="shared" si="3"/>
        <v>0.13530225223607859</v>
      </c>
      <c r="O351" s="22">
        <f t="shared" si="2"/>
        <v>0.13530225223607859</v>
      </c>
      <c r="P351" s="10"/>
      <c r="Q351" s="10"/>
      <c r="R351" s="10"/>
      <c r="S351" s="10"/>
    </row>
    <row r="352" spans="1:19" ht="12.75" customHeight="1">
      <c r="A352" s="10">
        <v>351</v>
      </c>
      <c r="B352" s="10">
        <f t="shared" si="0"/>
        <v>6</v>
      </c>
      <c r="C352" s="13">
        <f>VLOOKUP(D352,'Species Data'!A$2:E$152,2,FALSE)</f>
        <v>62</v>
      </c>
      <c r="D352" s="10" t="s">
        <v>192</v>
      </c>
      <c r="E352" s="28" t="s">
        <v>54</v>
      </c>
      <c r="F352" s="41" t="s">
        <v>179</v>
      </c>
      <c r="G352" s="18">
        <v>1</v>
      </c>
      <c r="H352" s="20" t="s">
        <v>55</v>
      </c>
      <c r="I352" s="20" t="s">
        <v>61</v>
      </c>
      <c r="J352" s="21">
        <f t="array" ref="J352">INDEX((Inputs!$N$2:$N$845*Inputs!$H$2:$H$845*Inputs!$F$2:$F$845*1000/Inputs!$L$2:$L$845),MATCH(A352,Inputs!$A$2:$A$845))</f>
        <v>112111752.7173913</v>
      </c>
      <c r="K352" s="21" t="str">
        <f ca="1">IF('Dmg over Time (Attack)'!$A$1=$D352,'Dmg over Time (Attack)'!$C$162,K352)</f>
        <v>#REF!</v>
      </c>
      <c r="L352" s="21">
        <v>152532351.5625</v>
      </c>
      <c r="M352" s="21">
        <f t="shared" si="1"/>
        <v>152532351.5625</v>
      </c>
      <c r="N352" s="22">
        <f t="shared" si="3"/>
        <v>0.53518340290822664</v>
      </c>
      <c r="O352" s="22">
        <f t="shared" si="2"/>
        <v>0.53518340290822664</v>
      </c>
      <c r="P352" s="10"/>
      <c r="Q352" s="10"/>
      <c r="R352" s="10"/>
      <c r="S352" s="10"/>
    </row>
    <row r="353" spans="1:19" ht="12.75" customHeight="1">
      <c r="A353" s="10">
        <v>352</v>
      </c>
      <c r="B353" s="10">
        <f t="shared" si="0"/>
        <v>6</v>
      </c>
      <c r="C353" s="13">
        <f>VLOOKUP(D353,'Species Data'!A$2:E$152,2,FALSE)</f>
        <v>62</v>
      </c>
      <c r="D353" s="10" t="s">
        <v>192</v>
      </c>
      <c r="E353" s="28" t="s">
        <v>54</v>
      </c>
      <c r="F353" s="41" t="s">
        <v>179</v>
      </c>
      <c r="G353" s="18">
        <v>1</v>
      </c>
      <c r="H353" s="20" t="s">
        <v>55</v>
      </c>
      <c r="I353" s="20" t="s">
        <v>193</v>
      </c>
      <c r="J353" s="21">
        <f t="array" ref="J353">INDEX((Inputs!$N$2:$N$845*Inputs!$H$2:$H$845*Inputs!$F$2:$F$845*1000/Inputs!$L$2:$L$845),MATCH(A353,Inputs!$A$2:$A$845))</f>
        <v>112111752.7173913</v>
      </c>
      <c r="K353" s="21" t="str">
        <f ca="1">IF('Dmg over Time (Attack)'!$A$1=$D353,'Dmg over Time (Attack)'!$G$162,K353)</f>
        <v>#REF!</v>
      </c>
      <c r="L353" s="21">
        <v>128024811.07622674</v>
      </c>
      <c r="M353" s="21">
        <f t="shared" si="1"/>
        <v>128024811.07622674</v>
      </c>
      <c r="N353" s="22">
        <f t="shared" si="3"/>
        <v>0.44919489765017606</v>
      </c>
      <c r="O353" s="22">
        <f t="shared" si="2"/>
        <v>0.44919489765017606</v>
      </c>
      <c r="P353" s="10"/>
      <c r="Q353" s="10"/>
      <c r="R353" s="10"/>
      <c r="S353" s="10"/>
    </row>
    <row r="354" spans="1:19" ht="12.75" customHeight="1">
      <c r="A354" s="10">
        <v>353</v>
      </c>
      <c r="B354" s="10">
        <f t="shared" si="0"/>
        <v>6</v>
      </c>
      <c r="C354" s="13">
        <f>VLOOKUP(D354,'Species Data'!A$2:E$152,2,FALSE)</f>
        <v>62</v>
      </c>
      <c r="D354" s="10" t="s">
        <v>192</v>
      </c>
      <c r="E354" s="28" t="s">
        <v>54</v>
      </c>
      <c r="F354" s="41" t="s">
        <v>179</v>
      </c>
      <c r="G354" s="18">
        <v>1</v>
      </c>
      <c r="H354" s="20" t="s">
        <v>55</v>
      </c>
      <c r="I354" s="20" t="s">
        <v>194</v>
      </c>
      <c r="J354" s="21">
        <f t="array" ref="J354">INDEX((Inputs!$N$2:$N$845*Inputs!$H$2:$H$845*Inputs!$F$2:$F$845*1000/Inputs!$L$2:$L$845),MATCH(A354,Inputs!$A$2:$A$845))</f>
        <v>112111752.7173913</v>
      </c>
      <c r="K354" s="21" t="str">
        <f ca="1">IF('Dmg over Time (Attack)'!$A$1=$D354,'Dmg over Time (Attack)'!$K$162,K354)</f>
        <v>#REF!</v>
      </c>
      <c r="L354" s="21">
        <v>110307261.22628517</v>
      </c>
      <c r="M354" s="21">
        <f t="shared" si="1"/>
        <v>112111752.7173913</v>
      </c>
      <c r="N354" s="22">
        <f t="shared" si="3"/>
        <v>0.3933614653591308</v>
      </c>
      <c r="O354" s="22">
        <f t="shared" si="2"/>
        <v>0.3933614653591308</v>
      </c>
      <c r="P354" s="10"/>
      <c r="Q354" s="10"/>
      <c r="R354" s="10"/>
      <c r="S354" s="10"/>
    </row>
    <row r="355" spans="1:19" ht="12.75" customHeight="1">
      <c r="A355" s="10">
        <v>354</v>
      </c>
      <c r="B355" s="10">
        <f t="shared" si="0"/>
        <v>6</v>
      </c>
      <c r="C355" s="13">
        <f>VLOOKUP(D355,'Species Data'!A$2:E$152,2,FALSE)</f>
        <v>62</v>
      </c>
      <c r="D355" s="10" t="s">
        <v>192</v>
      </c>
      <c r="E355" s="28" t="s">
        <v>54</v>
      </c>
      <c r="F355" s="41" t="s">
        <v>179</v>
      </c>
      <c r="G355" s="18">
        <v>1</v>
      </c>
      <c r="H355" s="20" t="s">
        <v>122</v>
      </c>
      <c r="I355" s="20" t="s">
        <v>61</v>
      </c>
      <c r="J355" s="21">
        <f t="array" ref="J355">INDEX((Inputs!$N$2:$N$845*Inputs!$H$2:$H$845*Inputs!$F$2:$F$845*1000/Inputs!$L$2:$L$845),MATCH(A355,Inputs!$A$2:$A$845))</f>
        <v>90015545.454545453</v>
      </c>
      <c r="K355" s="21" t="str">
        <f ca="1">IF('Dmg over Time (Attack)'!$A$1=$D355,'Dmg over Time (Attack)'!$O$162,K355)</f>
        <v>#REF!</v>
      </c>
      <c r="L355" s="21">
        <v>140590929.07157677</v>
      </c>
      <c r="M355" s="21">
        <f t="shared" si="1"/>
        <v>140590929.07157677</v>
      </c>
      <c r="N355" s="22">
        <f t="shared" si="3"/>
        <v>0.4932850707918528</v>
      </c>
      <c r="O355" s="22">
        <f t="shared" si="2"/>
        <v>0.4932850707918528</v>
      </c>
      <c r="P355" s="10"/>
      <c r="Q355" s="10"/>
      <c r="R355" s="10"/>
      <c r="S355" s="10"/>
    </row>
    <row r="356" spans="1:19" ht="12.75" customHeight="1">
      <c r="A356" s="10">
        <v>355</v>
      </c>
      <c r="B356" s="10">
        <f t="shared" si="0"/>
        <v>6</v>
      </c>
      <c r="C356" s="13">
        <f>VLOOKUP(D356,'Species Data'!A$2:E$152,2,FALSE)</f>
        <v>62</v>
      </c>
      <c r="D356" s="10" t="s">
        <v>192</v>
      </c>
      <c r="E356" s="28" t="s">
        <v>54</v>
      </c>
      <c r="F356" s="41" t="s">
        <v>179</v>
      </c>
      <c r="G356" s="18">
        <v>1</v>
      </c>
      <c r="H356" s="20" t="s">
        <v>122</v>
      </c>
      <c r="I356" s="20" t="s">
        <v>193</v>
      </c>
      <c r="J356" s="21">
        <f t="array" ref="J356">INDEX((Inputs!$N$2:$N$845*Inputs!$H$2:$H$845*Inputs!$F$2:$F$845*1000/Inputs!$L$2:$L$845),MATCH(A356,Inputs!$A$2:$A$845))</f>
        <v>90015545.454545453</v>
      </c>
      <c r="K356" s="21" t="str">
        <f ca="1">IF('Dmg over Time (Attack)'!$A$1=$D356,'Dmg over Time (Attack)'!$S$162,K356)</f>
        <v>#REF!</v>
      </c>
      <c r="L356" s="21">
        <v>117319062.07191777</v>
      </c>
      <c r="M356" s="21">
        <f t="shared" si="1"/>
        <v>117319062.07191777</v>
      </c>
      <c r="N356" s="22">
        <f t="shared" si="3"/>
        <v>0.41163211753097123</v>
      </c>
      <c r="O356" s="22">
        <f t="shared" si="2"/>
        <v>0.41163211753097123</v>
      </c>
      <c r="P356" s="10"/>
      <c r="Q356" s="10"/>
      <c r="R356" s="10"/>
      <c r="S356" s="10"/>
    </row>
    <row r="357" spans="1:19" ht="12.75" customHeight="1">
      <c r="A357" s="10">
        <v>356</v>
      </c>
      <c r="B357" s="10">
        <f t="shared" si="0"/>
        <v>6</v>
      </c>
      <c r="C357" s="13">
        <f>VLOOKUP(D357,'Species Data'!A$2:E$152,2,FALSE)</f>
        <v>62</v>
      </c>
      <c r="D357" s="10" t="s">
        <v>192</v>
      </c>
      <c r="E357" s="28" t="s">
        <v>54</v>
      </c>
      <c r="F357" s="41" t="s">
        <v>179</v>
      </c>
      <c r="G357" s="18">
        <v>1</v>
      </c>
      <c r="H357" s="20" t="s">
        <v>122</v>
      </c>
      <c r="I357" s="20" t="s">
        <v>194</v>
      </c>
      <c r="J357" s="21">
        <f t="array" ref="J357">INDEX((Inputs!$N$2:$N$845*Inputs!$H$2:$H$845*Inputs!$F$2:$F$845*1000/Inputs!$L$2:$L$845),MATCH(A357,Inputs!$A$2:$A$845))</f>
        <v>90015545.454545453</v>
      </c>
      <c r="K357" s="21" t="str">
        <f ca="1">IF('Dmg over Time (Attack)'!$A$1=$D357,'Dmg over Time (Attack)'!$W$162,K357)</f>
        <v>#REF!</v>
      </c>
      <c r="L357" s="21">
        <v>100772825.24912077</v>
      </c>
      <c r="M357" s="21">
        <f t="shared" si="1"/>
        <v>100772825.24912077</v>
      </c>
      <c r="N357" s="22">
        <f t="shared" si="3"/>
        <v>0.35357708043596214</v>
      </c>
      <c r="O357" s="22">
        <f t="shared" si="2"/>
        <v>0.35357708043596214</v>
      </c>
      <c r="P357" s="10"/>
      <c r="Q357" s="10"/>
      <c r="R357" s="10"/>
      <c r="S357" s="10"/>
    </row>
    <row r="358" spans="1:19" ht="12.75" customHeight="1">
      <c r="A358" s="10">
        <v>357</v>
      </c>
      <c r="B358" s="10">
        <f t="shared" si="0"/>
        <v>3</v>
      </c>
      <c r="C358" s="13">
        <f>VLOOKUP(D358,'Species Data'!A$2:E$152,2,FALSE)</f>
        <v>63</v>
      </c>
      <c r="D358" s="10" t="s">
        <v>195</v>
      </c>
      <c r="E358" s="43" t="s">
        <v>73</v>
      </c>
      <c r="F358" s="44"/>
      <c r="G358" s="20"/>
      <c r="H358" s="20" t="s">
        <v>144</v>
      </c>
      <c r="I358" s="20" t="s">
        <v>196</v>
      </c>
      <c r="J358" s="21">
        <f t="array" ref="J358">INDEX((Inputs!$N$2:$N$845*Inputs!$H$2:$H$845*Inputs!$F$2:$F$845*1000/Inputs!$L$2:$L$845),MATCH(A358,Inputs!$A$2:$A$845))</f>
        <v>10562500</v>
      </c>
      <c r="K358" s="21" t="str">
        <f ca="1">IF('Dmg over Time (Attack)'!$A$1=$D358,'Dmg over Time (Attack)'!$C$162,K358)</f>
        <v>#REF!</v>
      </c>
      <c r="L358" s="21">
        <v>11993678.435114503</v>
      </c>
      <c r="M358" s="21">
        <f t="shared" si="1"/>
        <v>11993678.435114503</v>
      </c>
      <c r="N358" s="22">
        <f t="shared" si="3"/>
        <v>4.2081680197931584E-2</v>
      </c>
      <c r="O358" s="22">
        <f t="shared" si="2"/>
        <v>4.2081680197931584E-2</v>
      </c>
      <c r="P358" s="10"/>
      <c r="Q358" s="10"/>
      <c r="R358" s="10"/>
      <c r="S358" s="10"/>
    </row>
    <row r="359" spans="1:19" ht="12.75" customHeight="1">
      <c r="A359" s="10">
        <v>358</v>
      </c>
      <c r="B359" s="10">
        <f t="shared" si="0"/>
        <v>3</v>
      </c>
      <c r="C359" s="13">
        <f>VLOOKUP(D359,'Species Data'!A$2:E$152,2,FALSE)</f>
        <v>63</v>
      </c>
      <c r="D359" s="10" t="s">
        <v>195</v>
      </c>
      <c r="E359" s="43" t="s">
        <v>73</v>
      </c>
      <c r="F359" s="44"/>
      <c r="G359" s="20"/>
      <c r="H359" s="20" t="s">
        <v>144</v>
      </c>
      <c r="I359" s="20" t="s">
        <v>74</v>
      </c>
      <c r="J359" s="21">
        <f t="array" ref="J359">INDEX((Inputs!$N$2:$N$845*Inputs!$H$2:$H$845*Inputs!$F$2:$F$845*1000/Inputs!$L$2:$L$845),MATCH(A359,Inputs!$A$2:$A$845))</f>
        <v>10562500</v>
      </c>
      <c r="K359" s="21" t="str">
        <f ca="1">IF('Dmg over Time (Attack)'!$A$1=$D359,'Dmg over Time (Attack)'!$G$162,K359)</f>
        <v>#REF!</v>
      </c>
      <c r="L359" s="21">
        <v>10758172.212230213</v>
      </c>
      <c r="M359" s="21">
        <f t="shared" si="1"/>
        <v>10758172.212230213</v>
      </c>
      <c r="N359" s="22">
        <f t="shared" si="3"/>
        <v>3.7746715071490397E-2</v>
      </c>
      <c r="O359" s="22">
        <f t="shared" si="2"/>
        <v>3.7746715071490397E-2</v>
      </c>
      <c r="P359" s="10"/>
      <c r="Q359" s="10"/>
      <c r="R359" s="10"/>
      <c r="S359" s="10"/>
    </row>
    <row r="360" spans="1:19" ht="12.75" customHeight="1">
      <c r="A360" s="10">
        <v>359</v>
      </c>
      <c r="B360" s="10">
        <f t="shared" si="0"/>
        <v>3</v>
      </c>
      <c r="C360" s="13">
        <f>VLOOKUP(D360,'Species Data'!A$2:E$152,2,FALSE)</f>
        <v>63</v>
      </c>
      <c r="D360" s="10" t="s">
        <v>195</v>
      </c>
      <c r="E360" s="43" t="s">
        <v>73</v>
      </c>
      <c r="F360" s="44"/>
      <c r="G360" s="20"/>
      <c r="H360" s="20" t="s">
        <v>144</v>
      </c>
      <c r="I360" s="20" t="s">
        <v>197</v>
      </c>
      <c r="J360" s="21">
        <f t="array" ref="J360">INDEX((Inputs!$N$2:$N$845*Inputs!$H$2:$H$845*Inputs!$F$2:$F$845*1000/Inputs!$L$2:$L$845),MATCH(A360,Inputs!$A$2:$A$845))</f>
        <v>10562500</v>
      </c>
      <c r="K360" s="21" t="str">
        <f ca="1">IF('Dmg over Time (Attack)'!$A$1=$D360,'Dmg over Time (Attack)'!$K$162,K360)</f>
        <v>#REF!</v>
      </c>
      <c r="L360" s="21">
        <v>10789220.328282826</v>
      </c>
      <c r="M360" s="21">
        <f t="shared" si="1"/>
        <v>10789220.328282826</v>
      </c>
      <c r="N360" s="22">
        <f t="shared" si="3"/>
        <v>3.7855652200123845E-2</v>
      </c>
      <c r="O360" s="22">
        <f t="shared" si="2"/>
        <v>3.7855652200123845E-2</v>
      </c>
      <c r="P360" s="10"/>
      <c r="Q360" s="10"/>
      <c r="R360" s="10"/>
      <c r="S360" s="10"/>
    </row>
    <row r="361" spans="1:19" ht="12.75" customHeight="1">
      <c r="A361" s="10">
        <v>360</v>
      </c>
      <c r="B361" s="10">
        <f t="shared" si="0"/>
        <v>6</v>
      </c>
      <c r="C361" s="13">
        <f>VLOOKUP(D361,'Species Data'!A$2:E$152,2,FALSE)</f>
        <v>64</v>
      </c>
      <c r="D361" s="10" t="s">
        <v>198</v>
      </c>
      <c r="E361" s="43" t="s">
        <v>73</v>
      </c>
      <c r="F361" s="44"/>
      <c r="G361" s="20"/>
      <c r="H361" s="20" t="s">
        <v>199</v>
      </c>
      <c r="I361" s="20" t="s">
        <v>165</v>
      </c>
      <c r="J361" s="21">
        <f t="array" ref="J361">INDEX((Inputs!$N$2:$N$845*Inputs!$H$2:$H$845*Inputs!$F$2:$F$845*1000/Inputs!$L$2:$L$845),MATCH(A361,Inputs!$A$2:$A$845))</f>
        <v>30559375</v>
      </c>
      <c r="K361" s="21" t="str">
        <f ca="1">IF('Dmg over Time (Attack)'!$A$1=$D361,'Dmg over Time (Attack)'!$C$162,K361)</f>
        <v>#REF!</v>
      </c>
      <c r="L361" s="21">
        <v>28143052.325581394</v>
      </c>
      <c r="M361" s="21">
        <f t="shared" si="1"/>
        <v>30559375</v>
      </c>
      <c r="N361" s="22">
        <f t="shared" si="3"/>
        <v>0.1072223048796779</v>
      </c>
      <c r="O361" s="22">
        <f t="shared" si="2"/>
        <v>0.1072223048796779</v>
      </c>
      <c r="P361" s="10"/>
      <c r="Q361" s="10"/>
      <c r="R361" s="10"/>
      <c r="S361" s="10"/>
    </row>
    <row r="362" spans="1:19" ht="12.75" customHeight="1">
      <c r="A362" s="10">
        <v>361</v>
      </c>
      <c r="B362" s="10">
        <f t="shared" si="0"/>
        <v>6</v>
      </c>
      <c r="C362" s="13">
        <f>VLOOKUP(D362,'Species Data'!A$2:E$152,2,FALSE)</f>
        <v>64</v>
      </c>
      <c r="D362" s="10" t="s">
        <v>198</v>
      </c>
      <c r="E362" s="43" t="s">
        <v>73</v>
      </c>
      <c r="F362" s="44"/>
      <c r="G362" s="20"/>
      <c r="H362" s="20" t="s">
        <v>199</v>
      </c>
      <c r="I362" s="20" t="s">
        <v>147</v>
      </c>
      <c r="J362" s="21">
        <f t="array" ref="J362">INDEX((Inputs!$N$2:$N$845*Inputs!$H$2:$H$845*Inputs!$F$2:$F$845*1000/Inputs!$L$2:$L$845),MATCH(A362,Inputs!$A$2:$A$845))</f>
        <v>30559375</v>
      </c>
      <c r="K362" s="21" t="str">
        <f ca="1">IF('Dmg over Time (Attack)'!$A$1=$D362,'Dmg over Time (Attack)'!$G$162,K362)</f>
        <v>#REF!</v>
      </c>
      <c r="L362" s="21">
        <v>28218454.612632222</v>
      </c>
      <c r="M362" s="21">
        <f t="shared" si="1"/>
        <v>30559375</v>
      </c>
      <c r="N362" s="22">
        <f t="shared" si="3"/>
        <v>0.1072223048796779</v>
      </c>
      <c r="O362" s="22">
        <f t="shared" si="2"/>
        <v>0.1072223048796779</v>
      </c>
      <c r="P362" s="10"/>
      <c r="Q362" s="10"/>
      <c r="R362" s="10"/>
      <c r="S362" s="10"/>
    </row>
    <row r="363" spans="1:19" ht="12.75" customHeight="1">
      <c r="A363" s="10">
        <v>362</v>
      </c>
      <c r="B363" s="10">
        <f t="shared" si="0"/>
        <v>6</v>
      </c>
      <c r="C363" s="13">
        <f>VLOOKUP(D363,'Species Data'!A$2:E$152,2,FALSE)</f>
        <v>64</v>
      </c>
      <c r="D363" s="10" t="s">
        <v>198</v>
      </c>
      <c r="E363" s="43" t="s">
        <v>73</v>
      </c>
      <c r="F363" s="44"/>
      <c r="G363" s="20"/>
      <c r="H363" s="20" t="s">
        <v>199</v>
      </c>
      <c r="I363" s="20" t="s">
        <v>197</v>
      </c>
      <c r="J363" s="21">
        <f t="array" ref="J363">INDEX((Inputs!$N$2:$N$845*Inputs!$H$2:$H$845*Inputs!$F$2:$F$845*1000/Inputs!$L$2:$L$845),MATCH(A363,Inputs!$A$2:$A$845))</f>
        <v>30559375</v>
      </c>
      <c r="K363" s="21" t="str">
        <f ca="1">IF('Dmg over Time (Attack)'!$A$1=$D363,'Dmg over Time (Attack)'!$K$162,K363)</f>
        <v>#REF!</v>
      </c>
      <c r="L363" s="21">
        <v>30160445.333787464</v>
      </c>
      <c r="M363" s="21">
        <f t="shared" si="1"/>
        <v>30559375</v>
      </c>
      <c r="N363" s="22">
        <f t="shared" si="3"/>
        <v>0.1072223048796779</v>
      </c>
      <c r="O363" s="22">
        <f t="shared" si="2"/>
        <v>0.1072223048796779</v>
      </c>
      <c r="P363" s="10"/>
      <c r="Q363" s="10"/>
      <c r="R363" s="10"/>
      <c r="S363" s="10"/>
    </row>
    <row r="364" spans="1:19" ht="12.75" customHeight="1">
      <c r="A364" s="10">
        <v>363</v>
      </c>
      <c r="B364" s="10">
        <f t="shared" si="0"/>
        <v>6</v>
      </c>
      <c r="C364" s="13">
        <f>VLOOKUP(D364,'Species Data'!A$2:E$152,2,FALSE)</f>
        <v>64</v>
      </c>
      <c r="D364" s="10" t="s">
        <v>198</v>
      </c>
      <c r="E364" s="43" t="s">
        <v>73</v>
      </c>
      <c r="F364" s="44"/>
      <c r="G364" s="20"/>
      <c r="H364" s="20" t="s">
        <v>75</v>
      </c>
      <c r="I364" s="20" t="s">
        <v>165</v>
      </c>
      <c r="J364" s="21">
        <f t="array" ref="J364">INDEX((Inputs!$N$2:$N$845*Inputs!$H$2:$H$845*Inputs!$F$2:$F$845*1000/Inputs!$L$2:$L$845),MATCH(A364,Inputs!$A$2:$A$845))</f>
        <v>24719267.384105962</v>
      </c>
      <c r="K364" s="21" t="str">
        <f ca="1">IF('Dmg over Time (Attack)'!$A$1=$D364,'Dmg over Time (Attack)'!$O$162,K364)</f>
        <v>#REF!</v>
      </c>
      <c r="L364" s="21">
        <v>25964788.688840017</v>
      </c>
      <c r="M364" s="21">
        <f t="shared" si="1"/>
        <v>25964788.688840017</v>
      </c>
      <c r="N364" s="22">
        <f t="shared" si="3"/>
        <v>9.1101486497391276E-2</v>
      </c>
      <c r="O364" s="22">
        <f t="shared" si="2"/>
        <v>9.1101486497391276E-2</v>
      </c>
      <c r="P364" s="10"/>
      <c r="Q364" s="10"/>
      <c r="R364" s="10"/>
      <c r="S364" s="10"/>
    </row>
    <row r="365" spans="1:19" ht="12.75" customHeight="1">
      <c r="A365" s="10">
        <v>364</v>
      </c>
      <c r="B365" s="10">
        <f t="shared" si="0"/>
        <v>6</v>
      </c>
      <c r="C365" s="13">
        <f>VLOOKUP(D365,'Species Data'!A$2:E$152,2,FALSE)</f>
        <v>64</v>
      </c>
      <c r="D365" s="10" t="s">
        <v>198</v>
      </c>
      <c r="E365" s="43" t="s">
        <v>73</v>
      </c>
      <c r="F365" s="44"/>
      <c r="G365" s="20"/>
      <c r="H365" s="20" t="s">
        <v>75</v>
      </c>
      <c r="I365" s="20" t="s">
        <v>147</v>
      </c>
      <c r="J365" s="21">
        <f t="array" ref="J365">INDEX((Inputs!$N$2:$N$845*Inputs!$H$2:$H$845*Inputs!$F$2:$F$845*1000/Inputs!$L$2:$L$845),MATCH(A365,Inputs!$A$2:$A$845))</f>
        <v>24719267.384105962</v>
      </c>
      <c r="K365" s="21" t="str">
        <f ca="1">IF('Dmg over Time (Attack)'!$A$1=$D365,'Dmg over Time (Attack)'!$S$162,K365)</f>
        <v>#REF!</v>
      </c>
      <c r="L365" s="21">
        <v>25802640.154653389</v>
      </c>
      <c r="M365" s="21">
        <f t="shared" si="1"/>
        <v>25802640.154653389</v>
      </c>
      <c r="N365" s="22">
        <f t="shared" si="3"/>
        <v>9.0532563226926765E-2</v>
      </c>
      <c r="O365" s="22">
        <f t="shared" si="2"/>
        <v>9.0532563226926765E-2</v>
      </c>
      <c r="P365" s="10"/>
      <c r="Q365" s="10"/>
      <c r="R365" s="10"/>
      <c r="S365" s="10"/>
    </row>
    <row r="366" spans="1:19" ht="12.75" customHeight="1">
      <c r="A366" s="10">
        <v>365</v>
      </c>
      <c r="B366" s="10">
        <f t="shared" si="0"/>
        <v>6</v>
      </c>
      <c r="C366" s="13">
        <f>VLOOKUP(D366,'Species Data'!A$2:E$152,2,FALSE)</f>
        <v>64</v>
      </c>
      <c r="D366" s="10" t="s">
        <v>198</v>
      </c>
      <c r="E366" s="43" t="s">
        <v>73</v>
      </c>
      <c r="F366" s="44"/>
      <c r="G366" s="20"/>
      <c r="H366" s="20" t="s">
        <v>75</v>
      </c>
      <c r="I366" s="20" t="s">
        <v>197</v>
      </c>
      <c r="J366" s="21">
        <f t="array" ref="J366">INDEX((Inputs!$N$2:$N$845*Inputs!$H$2:$H$845*Inputs!$F$2:$F$845*1000/Inputs!$L$2:$L$845),MATCH(A366,Inputs!$A$2:$A$845))</f>
        <v>24719267.384105962</v>
      </c>
      <c r="K366" s="21" t="str">
        <f ca="1">IF('Dmg over Time (Attack)'!$A$1=$D366,'Dmg over Time (Attack)'!$W$162,K366)</f>
        <v>#REF!</v>
      </c>
      <c r="L366" s="21">
        <v>27081998.520710051</v>
      </c>
      <c r="M366" s="21">
        <f t="shared" si="1"/>
        <v>27081998.520710051</v>
      </c>
      <c r="N366" s="22">
        <f t="shared" si="3"/>
        <v>9.5021390396189689E-2</v>
      </c>
      <c r="O366" s="22">
        <f t="shared" si="2"/>
        <v>9.5021390396189689E-2</v>
      </c>
      <c r="P366" s="10"/>
      <c r="Q366" s="10"/>
      <c r="R366" s="10"/>
      <c r="S366" s="10"/>
    </row>
    <row r="367" spans="1:19" ht="12.75" customHeight="1">
      <c r="A367" s="10">
        <v>366</v>
      </c>
      <c r="B367" s="10">
        <f t="shared" si="0"/>
        <v>6</v>
      </c>
      <c r="C367" s="13">
        <f>VLOOKUP(D367,'Species Data'!A$2:E$152,2,FALSE)</f>
        <v>65</v>
      </c>
      <c r="D367" s="10" t="s">
        <v>200</v>
      </c>
      <c r="E367" s="43" t="s">
        <v>73</v>
      </c>
      <c r="F367" s="44"/>
      <c r="G367" s="20">
        <v>1</v>
      </c>
      <c r="H367" s="20" t="s">
        <v>199</v>
      </c>
      <c r="I367" s="20" t="s">
        <v>73</v>
      </c>
      <c r="J367" s="21">
        <f t="array" ref="J367">INDEX((Inputs!$N$2:$N$845*Inputs!$H$2:$H$845*Inputs!$F$2:$F$845*1000/Inputs!$L$2:$L$845),MATCH(A367,Inputs!$A$2:$A$845))</f>
        <v>64410361.842105262</v>
      </c>
      <c r="K367" s="21" t="str">
        <f ca="1">IF('Dmg over Time (Attack)'!$A$1=$D367,'Dmg over Time (Attack)'!$C$162,K367)</f>
        <v>#REF!</v>
      </c>
      <c r="L367" s="21">
        <v>81194215.745192304</v>
      </c>
      <c r="M367" s="21">
        <f t="shared" si="1"/>
        <v>81194215.745192304</v>
      </c>
      <c r="N367" s="22">
        <f t="shared" si="3"/>
        <v>0.28488249367329516</v>
      </c>
      <c r="O367" s="22">
        <f t="shared" si="2"/>
        <v>0.28488249367329516</v>
      </c>
      <c r="P367" s="10"/>
      <c r="Q367" s="10"/>
      <c r="R367" s="10"/>
      <c r="S367" s="10"/>
    </row>
    <row r="368" spans="1:19" ht="12.75" customHeight="1">
      <c r="A368" s="10">
        <v>367</v>
      </c>
      <c r="B368" s="10">
        <f t="shared" si="0"/>
        <v>6</v>
      </c>
      <c r="C368" s="13">
        <f>VLOOKUP(D368,'Species Data'!A$2:E$152,2,FALSE)</f>
        <v>65</v>
      </c>
      <c r="D368" s="10" t="s">
        <v>200</v>
      </c>
      <c r="E368" s="43" t="s">
        <v>73</v>
      </c>
      <c r="F368" s="44"/>
      <c r="G368" s="20">
        <v>1</v>
      </c>
      <c r="H368" s="20" t="s">
        <v>199</v>
      </c>
      <c r="I368" s="20" t="s">
        <v>147</v>
      </c>
      <c r="J368" s="21">
        <f t="array" ref="J368">INDEX((Inputs!$N$2:$N$845*Inputs!$H$2:$H$845*Inputs!$F$2:$F$845*1000/Inputs!$L$2:$L$845),MATCH(A368,Inputs!$A$2:$A$845))</f>
        <v>64410361.842105262</v>
      </c>
      <c r="K368" s="21" t="str">
        <f ca="1">IF('Dmg over Time (Attack)'!$A$1=$D368,'Dmg over Time (Attack)'!$G$162,K368)</f>
        <v>#REF!</v>
      </c>
      <c r="L368" s="21">
        <v>59476375.816739246</v>
      </c>
      <c r="M368" s="21">
        <f t="shared" si="1"/>
        <v>64410361.842105262</v>
      </c>
      <c r="N368" s="22">
        <f t="shared" si="3"/>
        <v>0.22599374021375054</v>
      </c>
      <c r="O368" s="22">
        <f t="shared" si="2"/>
        <v>0.22599374021375054</v>
      </c>
      <c r="P368" s="10"/>
      <c r="Q368" s="10"/>
      <c r="R368" s="10"/>
      <c r="S368" s="10"/>
    </row>
    <row r="369" spans="1:19" ht="12.75" customHeight="1">
      <c r="A369" s="10">
        <v>368</v>
      </c>
      <c r="B369" s="10">
        <f t="shared" si="0"/>
        <v>6</v>
      </c>
      <c r="C369" s="13">
        <f>VLOOKUP(D369,'Species Data'!A$2:E$152,2,FALSE)</f>
        <v>65</v>
      </c>
      <c r="D369" s="10" t="s">
        <v>200</v>
      </c>
      <c r="E369" s="43" t="s">
        <v>73</v>
      </c>
      <c r="F369" s="44"/>
      <c r="G369" s="20">
        <v>1</v>
      </c>
      <c r="H369" s="20" t="s">
        <v>199</v>
      </c>
      <c r="I369" s="20" t="s">
        <v>197</v>
      </c>
      <c r="J369" s="21">
        <f t="array" ref="J369">INDEX((Inputs!$N$2:$N$845*Inputs!$H$2:$H$845*Inputs!$F$2:$F$845*1000/Inputs!$L$2:$L$845),MATCH(A369,Inputs!$A$2:$A$845))</f>
        <v>64410361.842105262</v>
      </c>
      <c r="K369" s="21" t="str">
        <f ca="1">IF('Dmg over Time (Attack)'!$A$1=$D369,'Dmg over Time (Attack)'!$K$162,K369)</f>
        <v>#REF!</v>
      </c>
      <c r="L369" s="21">
        <v>63569532.991701759</v>
      </c>
      <c r="M369" s="21">
        <f t="shared" si="1"/>
        <v>64410361.842105262</v>
      </c>
      <c r="N369" s="22">
        <f t="shared" si="3"/>
        <v>0.22599374021375054</v>
      </c>
      <c r="O369" s="22">
        <f t="shared" si="2"/>
        <v>0.22599374021375054</v>
      </c>
      <c r="P369" s="10"/>
      <c r="Q369" s="10"/>
      <c r="R369" s="10"/>
      <c r="S369" s="10"/>
    </row>
    <row r="370" spans="1:19" ht="12.75" customHeight="1">
      <c r="A370" s="10">
        <v>369</v>
      </c>
      <c r="B370" s="10">
        <f t="shared" si="0"/>
        <v>6</v>
      </c>
      <c r="C370" s="13">
        <f>VLOOKUP(D370,'Species Data'!A$2:E$152,2,FALSE)</f>
        <v>65</v>
      </c>
      <c r="D370" s="10" t="s">
        <v>200</v>
      </c>
      <c r="E370" s="43" t="s">
        <v>73</v>
      </c>
      <c r="F370" s="44"/>
      <c r="G370" s="20">
        <v>1</v>
      </c>
      <c r="H370" s="20" t="s">
        <v>75</v>
      </c>
      <c r="I370" s="20" t="s">
        <v>73</v>
      </c>
      <c r="J370" s="21">
        <f t="array" ref="J370">INDEX((Inputs!$N$2:$N$845*Inputs!$H$2:$H$845*Inputs!$F$2:$F$845*1000/Inputs!$L$2:$L$845),MATCH(A370,Inputs!$A$2:$A$845))</f>
        <v>52101096.854304634</v>
      </c>
      <c r="K370" s="21" t="str">
        <f ca="1">IF('Dmg over Time (Attack)'!$A$1=$D370,'Dmg over Time (Attack)'!$O$162,K370)</f>
        <v>#REF!</v>
      </c>
      <c r="L370" s="21">
        <v>70384705.686028793</v>
      </c>
      <c r="M370" s="21">
        <f t="shared" si="1"/>
        <v>70384705.686028793</v>
      </c>
      <c r="N370" s="22">
        <f t="shared" si="3"/>
        <v>0.24695565180681145</v>
      </c>
      <c r="O370" s="22">
        <f t="shared" si="2"/>
        <v>0.24695565180681145</v>
      </c>
      <c r="P370" s="10"/>
      <c r="Q370" s="10"/>
      <c r="R370" s="10"/>
      <c r="S370" s="10"/>
    </row>
    <row r="371" spans="1:19" ht="12.75" customHeight="1">
      <c r="A371" s="10">
        <v>370</v>
      </c>
      <c r="B371" s="10">
        <f t="shared" si="0"/>
        <v>6</v>
      </c>
      <c r="C371" s="13">
        <f>VLOOKUP(D371,'Species Data'!A$2:E$152,2,FALSE)</f>
        <v>65</v>
      </c>
      <c r="D371" s="10" t="s">
        <v>200</v>
      </c>
      <c r="E371" s="43" t="s">
        <v>73</v>
      </c>
      <c r="F371" s="44"/>
      <c r="G371" s="20">
        <v>1</v>
      </c>
      <c r="H371" s="20" t="s">
        <v>75</v>
      </c>
      <c r="I371" s="20" t="s">
        <v>147</v>
      </c>
      <c r="J371" s="21">
        <f t="array" ref="J371">INDEX((Inputs!$N$2:$N$845*Inputs!$H$2:$H$845*Inputs!$F$2:$F$845*1000/Inputs!$L$2:$L$845),MATCH(A371,Inputs!$A$2:$A$845))</f>
        <v>52101096.854304634</v>
      </c>
      <c r="K371" s="21" t="str">
        <f ca="1">IF('Dmg over Time (Attack)'!$A$1=$D371,'Dmg over Time (Attack)'!$S$162,K371)</f>
        <v>#REF!</v>
      </c>
      <c r="L371" s="21">
        <v>54384534.65893396</v>
      </c>
      <c r="M371" s="21">
        <f t="shared" si="1"/>
        <v>54384534.65893396</v>
      </c>
      <c r="N371" s="22">
        <f t="shared" si="3"/>
        <v>0.19081657121389514</v>
      </c>
      <c r="O371" s="22">
        <f t="shared" si="2"/>
        <v>0.19081657121389514</v>
      </c>
      <c r="P371" s="10"/>
      <c r="Q371" s="10"/>
      <c r="R371" s="10"/>
      <c r="S371" s="10"/>
    </row>
    <row r="372" spans="1:19" ht="12.75" customHeight="1">
      <c r="A372" s="10">
        <v>371</v>
      </c>
      <c r="B372" s="10">
        <f t="shared" si="0"/>
        <v>6</v>
      </c>
      <c r="C372" s="13">
        <f>VLOOKUP(D372,'Species Data'!A$2:E$152,2,FALSE)</f>
        <v>65</v>
      </c>
      <c r="D372" s="10" t="s">
        <v>200</v>
      </c>
      <c r="E372" s="43" t="s">
        <v>73</v>
      </c>
      <c r="F372" s="44"/>
      <c r="G372" s="20">
        <v>1</v>
      </c>
      <c r="H372" s="20" t="s">
        <v>75</v>
      </c>
      <c r="I372" s="20" t="s">
        <v>197</v>
      </c>
      <c r="J372" s="21">
        <f t="array" ref="J372">INDEX((Inputs!$N$2:$N$845*Inputs!$H$2:$H$845*Inputs!$F$2:$F$845*1000/Inputs!$L$2:$L$845),MATCH(A372,Inputs!$A$2:$A$845))</f>
        <v>52101096.854304634</v>
      </c>
      <c r="K372" s="21" t="str">
        <f ca="1">IF('Dmg over Time (Attack)'!$A$1=$D372,'Dmg over Time (Attack)'!$W$162,K372)</f>
        <v>#REF!</v>
      </c>
      <c r="L372" s="21">
        <v>57081053.657880574</v>
      </c>
      <c r="M372" s="21">
        <f t="shared" si="1"/>
        <v>57081053.657880574</v>
      </c>
      <c r="N372" s="22">
        <f t="shared" si="3"/>
        <v>0.20027772616941691</v>
      </c>
      <c r="O372" s="22">
        <f t="shared" si="2"/>
        <v>0.20027772616941691</v>
      </c>
      <c r="P372" s="10"/>
      <c r="Q372" s="10"/>
      <c r="R372" s="10"/>
      <c r="S372" s="10"/>
    </row>
    <row r="373" spans="1:19" ht="12.75" customHeight="1">
      <c r="A373" s="10">
        <v>372</v>
      </c>
      <c r="B373" s="10">
        <f t="shared" si="0"/>
        <v>6</v>
      </c>
      <c r="C373" s="13">
        <f>VLOOKUP(D373,'Species Data'!A$2:E$152,2,FALSE)</f>
        <v>66</v>
      </c>
      <c r="D373" s="10" t="s">
        <v>201</v>
      </c>
      <c r="E373" s="41" t="s">
        <v>179</v>
      </c>
      <c r="F373" s="42"/>
      <c r="G373" s="20"/>
      <c r="H373" s="20" t="s">
        <v>183</v>
      </c>
      <c r="I373" s="20" t="s">
        <v>181</v>
      </c>
      <c r="J373" s="21">
        <f t="array" ref="J373">INDEX((Inputs!$N$2:$N$845*Inputs!$H$2:$H$845*Inputs!$F$2:$F$845*1000/Inputs!$L$2:$L$845),MATCH(A373,Inputs!$A$2:$A$845))</f>
        <v>23836093.75</v>
      </c>
      <c r="K373" s="21" t="str">
        <f ca="1">IF('Dmg over Time (Attack)'!$A$1=$D373,'Dmg over Time (Attack)'!$C$162,K373)</f>
        <v>#REF!</v>
      </c>
      <c r="L373" s="21">
        <v>31649681.554878034</v>
      </c>
      <c r="M373" s="21">
        <f t="shared" si="1"/>
        <v>31649681.554878034</v>
      </c>
      <c r="N373" s="22">
        <f t="shared" si="3"/>
        <v>0.11104781446027122</v>
      </c>
      <c r="O373" s="22">
        <f t="shared" si="2"/>
        <v>0.11104781446027122</v>
      </c>
      <c r="P373" s="10"/>
      <c r="Q373" s="10"/>
      <c r="R373" s="10"/>
      <c r="S373" s="10"/>
    </row>
    <row r="374" spans="1:19" ht="12.75" customHeight="1">
      <c r="A374" s="10">
        <v>373</v>
      </c>
      <c r="B374" s="10">
        <f t="shared" si="0"/>
        <v>6</v>
      </c>
      <c r="C374" s="13">
        <f>VLOOKUP(D374,'Species Data'!A$2:E$152,2,FALSE)</f>
        <v>66</v>
      </c>
      <c r="D374" s="10" t="s">
        <v>201</v>
      </c>
      <c r="E374" s="41" t="s">
        <v>179</v>
      </c>
      <c r="F374" s="42"/>
      <c r="G374" s="20"/>
      <c r="H374" s="20" t="s">
        <v>183</v>
      </c>
      <c r="I374" s="20" t="s">
        <v>119</v>
      </c>
      <c r="J374" s="21">
        <f t="array" ref="J374">INDEX((Inputs!$N$2:$N$845*Inputs!$H$2:$H$845*Inputs!$F$2:$F$845*1000/Inputs!$L$2:$L$845),MATCH(A374,Inputs!$A$2:$A$845))</f>
        <v>23836093.75</v>
      </c>
      <c r="K374" s="21" t="str">
        <f ca="1">IF('Dmg over Time (Attack)'!$A$1=$D374,'Dmg over Time (Attack)'!$G$162,K374)</f>
        <v>#REF!</v>
      </c>
      <c r="L374" s="21">
        <v>37022835.93749997</v>
      </c>
      <c r="M374" s="21">
        <f t="shared" si="1"/>
        <v>37022835.93749997</v>
      </c>
      <c r="N374" s="22">
        <f t="shared" si="3"/>
        <v>0.1299003596245315</v>
      </c>
      <c r="O374" s="22">
        <f t="shared" si="2"/>
        <v>0.1299003596245315</v>
      </c>
      <c r="P374" s="10"/>
      <c r="Q374" s="10"/>
      <c r="R374" s="10"/>
      <c r="S374" s="10"/>
    </row>
    <row r="375" spans="1:19" ht="12.75" customHeight="1">
      <c r="A375" s="10">
        <v>374</v>
      </c>
      <c r="B375" s="10">
        <f t="shared" si="0"/>
        <v>6</v>
      </c>
      <c r="C375" s="13">
        <f>VLOOKUP(D375,'Species Data'!A$2:E$152,2,FALSE)</f>
        <v>66</v>
      </c>
      <c r="D375" s="10" t="s">
        <v>201</v>
      </c>
      <c r="E375" s="41" t="s">
        <v>179</v>
      </c>
      <c r="F375" s="42"/>
      <c r="G375" s="20"/>
      <c r="H375" s="20" t="s">
        <v>183</v>
      </c>
      <c r="I375" s="20" t="s">
        <v>176</v>
      </c>
      <c r="J375" s="21">
        <f t="array" ref="J375">INDEX((Inputs!$N$2:$N$845*Inputs!$H$2:$H$845*Inputs!$F$2:$F$845*1000/Inputs!$L$2:$L$845),MATCH(A375,Inputs!$A$2:$A$845))</f>
        <v>23836093.75</v>
      </c>
      <c r="K375" s="21" t="str">
        <f ca="1">IF('Dmg over Time (Attack)'!$A$1=$D375,'Dmg over Time (Attack)'!$K$162,K375)</f>
        <v>#REF!</v>
      </c>
      <c r="L375" s="21">
        <v>37054291.19318182</v>
      </c>
      <c r="M375" s="21">
        <f t="shared" si="1"/>
        <v>37054291.19318182</v>
      </c>
      <c r="N375" s="22">
        <f t="shared" si="3"/>
        <v>0.13001072526567395</v>
      </c>
      <c r="O375" s="22">
        <f t="shared" si="2"/>
        <v>0.13001072526567395</v>
      </c>
      <c r="P375" s="10"/>
      <c r="Q375" s="10"/>
      <c r="R375" s="10"/>
      <c r="S375" s="10"/>
    </row>
    <row r="376" spans="1:19" ht="12.75" customHeight="1">
      <c r="A376" s="10">
        <v>375</v>
      </c>
      <c r="B376" s="10">
        <f t="shared" si="0"/>
        <v>6</v>
      </c>
      <c r="C376" s="13">
        <f>VLOOKUP(D376,'Species Data'!A$2:E$152,2,FALSE)</f>
        <v>66</v>
      </c>
      <c r="D376" s="10" t="s">
        <v>201</v>
      </c>
      <c r="E376" s="41" t="s">
        <v>179</v>
      </c>
      <c r="F376" s="42"/>
      <c r="G376" s="20"/>
      <c r="H376" s="20" t="s">
        <v>180</v>
      </c>
      <c r="I376" s="20" t="s">
        <v>181</v>
      </c>
      <c r="J376" s="21">
        <f t="array" ref="J376">INDEX((Inputs!$N$2:$N$845*Inputs!$H$2:$H$845*Inputs!$F$2:$F$845*1000/Inputs!$L$2:$L$845),MATCH(A376,Inputs!$A$2:$A$845))</f>
        <v>21452484.375</v>
      </c>
      <c r="K376" s="21" t="str">
        <f ca="1">IF('Dmg over Time (Attack)'!$A$1=$D376,'Dmg over Time (Attack)'!$O$162,K376)</f>
        <v>#REF!</v>
      </c>
      <c r="L376" s="21">
        <v>29807662.5</v>
      </c>
      <c r="M376" s="21">
        <f t="shared" si="1"/>
        <v>29807662.5</v>
      </c>
      <c r="N376" s="22">
        <f t="shared" si="3"/>
        <v>0.10458480503366126</v>
      </c>
      <c r="O376" s="22">
        <f t="shared" si="2"/>
        <v>0.10458480503366126</v>
      </c>
      <c r="P376" s="10"/>
      <c r="Q376" s="10"/>
      <c r="R376" s="10"/>
      <c r="S376" s="10"/>
    </row>
    <row r="377" spans="1:19" ht="12.75" customHeight="1">
      <c r="A377" s="10">
        <v>376</v>
      </c>
      <c r="B377" s="10">
        <f t="shared" si="0"/>
        <v>6</v>
      </c>
      <c r="C377" s="13">
        <f>VLOOKUP(D377,'Species Data'!A$2:E$152,2,FALSE)</f>
        <v>66</v>
      </c>
      <c r="D377" s="10" t="s">
        <v>201</v>
      </c>
      <c r="E377" s="41" t="s">
        <v>179</v>
      </c>
      <c r="F377" s="42"/>
      <c r="G377" s="20"/>
      <c r="H377" s="20" t="s">
        <v>180</v>
      </c>
      <c r="I377" s="20" t="s">
        <v>119</v>
      </c>
      <c r="J377" s="21">
        <f t="array" ref="J377">INDEX((Inputs!$N$2:$N$845*Inputs!$H$2:$H$845*Inputs!$F$2:$F$845*1000/Inputs!$L$2:$L$845),MATCH(A377,Inputs!$A$2:$A$845))</f>
        <v>21452484.375</v>
      </c>
      <c r="K377" s="21" t="str">
        <f ca="1">IF('Dmg over Time (Attack)'!$A$1=$D377,'Dmg over Time (Attack)'!$S$162,K377)</f>
        <v>#REF!</v>
      </c>
      <c r="L377" s="21">
        <v>34148852.678571425</v>
      </c>
      <c r="M377" s="21">
        <f t="shared" si="1"/>
        <v>34148852.678571425</v>
      </c>
      <c r="N377" s="22">
        <f t="shared" si="3"/>
        <v>0.11981654380015923</v>
      </c>
      <c r="O377" s="22">
        <f t="shared" si="2"/>
        <v>0.11981654380015923</v>
      </c>
      <c r="P377" s="10"/>
      <c r="Q377" s="10"/>
      <c r="R377" s="10"/>
      <c r="S377" s="10"/>
    </row>
    <row r="378" spans="1:19" ht="12.75" customHeight="1">
      <c r="A378" s="10">
        <v>377</v>
      </c>
      <c r="B378" s="10">
        <f t="shared" si="0"/>
        <v>6</v>
      </c>
      <c r="C378" s="13">
        <f>VLOOKUP(D378,'Species Data'!A$2:E$152,2,FALSE)</f>
        <v>66</v>
      </c>
      <c r="D378" s="10" t="s">
        <v>201</v>
      </c>
      <c r="E378" s="41" t="s">
        <v>179</v>
      </c>
      <c r="F378" s="42"/>
      <c r="G378" s="20"/>
      <c r="H378" s="20" t="s">
        <v>180</v>
      </c>
      <c r="I378" s="20" t="s">
        <v>176</v>
      </c>
      <c r="J378" s="21">
        <f t="array" ref="J378">INDEX((Inputs!$N$2:$N$845*Inputs!$H$2:$H$845*Inputs!$F$2:$F$845*1000/Inputs!$L$2:$L$845),MATCH(A378,Inputs!$A$2:$A$845))</f>
        <v>21452484.375</v>
      </c>
      <c r="K378" s="21" t="str">
        <f ca="1">IF('Dmg over Time (Attack)'!$A$1=$D378,'Dmg over Time (Attack)'!$W$162,K378)</f>
        <v>#REF!</v>
      </c>
      <c r="L378" s="21">
        <v>33562757.8125</v>
      </c>
      <c r="M378" s="21">
        <f t="shared" si="1"/>
        <v>33562757.8125</v>
      </c>
      <c r="N378" s="22">
        <f t="shared" si="3"/>
        <v>0.11776013909887445</v>
      </c>
      <c r="O378" s="22">
        <f t="shared" si="2"/>
        <v>0.11776013909887445</v>
      </c>
      <c r="P378" s="10"/>
      <c r="Q378" s="10"/>
      <c r="R378" s="10"/>
      <c r="S378" s="10"/>
    </row>
    <row r="379" spans="1:19" ht="12.75" customHeight="1">
      <c r="A379" s="10">
        <v>378</v>
      </c>
      <c r="B379" s="10">
        <f t="shared" si="0"/>
        <v>6</v>
      </c>
      <c r="C379" s="13">
        <f>VLOOKUP(D379,'Species Data'!A$2:E$152,2,FALSE)</f>
        <v>67</v>
      </c>
      <c r="D379" s="10" t="s">
        <v>202</v>
      </c>
      <c r="E379" s="41" t="s">
        <v>179</v>
      </c>
      <c r="F379" s="42"/>
      <c r="G379" s="20"/>
      <c r="H379" s="20" t="s">
        <v>183</v>
      </c>
      <c r="I379" s="20" t="s">
        <v>193</v>
      </c>
      <c r="J379" s="21">
        <f t="array" ref="J379">INDEX((Inputs!$N$2:$N$845*Inputs!$H$2:$H$845*Inputs!$F$2:$F$845*1000/Inputs!$L$2:$L$845),MATCH(A379,Inputs!$A$2:$A$845))</f>
        <v>48983593.75</v>
      </c>
      <c r="K379" s="21" t="str">
        <f ca="1">IF('Dmg over Time (Attack)'!$A$1=$D379,'Dmg over Time (Attack)'!$C$162,K379)</f>
        <v>#REF!</v>
      </c>
      <c r="L379" s="21">
        <v>64786127.038043439</v>
      </c>
      <c r="M379" s="21">
        <f t="shared" si="1"/>
        <v>64786127.038043439</v>
      </c>
      <c r="N379" s="22">
        <f t="shared" si="3"/>
        <v>0.22731217065946663</v>
      </c>
      <c r="O379" s="22">
        <f t="shared" si="2"/>
        <v>0.22731217065946663</v>
      </c>
      <c r="P379" s="10"/>
      <c r="Q379" s="10"/>
      <c r="R379" s="10"/>
      <c r="S379" s="10"/>
    </row>
    <row r="380" spans="1:19" ht="12.75" customHeight="1">
      <c r="A380" s="10">
        <v>379</v>
      </c>
      <c r="B380" s="10">
        <f t="shared" si="0"/>
        <v>6</v>
      </c>
      <c r="C380" s="13">
        <f>VLOOKUP(D380,'Species Data'!A$2:E$152,2,FALSE)</f>
        <v>67</v>
      </c>
      <c r="D380" s="10" t="s">
        <v>202</v>
      </c>
      <c r="E380" s="41" t="s">
        <v>179</v>
      </c>
      <c r="F380" s="42"/>
      <c r="G380" s="20"/>
      <c r="H380" s="20" t="s">
        <v>183</v>
      </c>
      <c r="I380" s="20" t="s">
        <v>119</v>
      </c>
      <c r="J380" s="21">
        <f t="array" ref="J380">INDEX((Inputs!$N$2:$N$845*Inputs!$H$2:$H$845*Inputs!$F$2:$F$845*1000/Inputs!$L$2:$L$845),MATCH(A380,Inputs!$A$2:$A$845))</f>
        <v>48983593.75</v>
      </c>
      <c r="K380" s="21" t="str">
        <f ca="1">IF('Dmg over Time (Attack)'!$A$1=$D380,'Dmg over Time (Attack)'!$G$162,K380)</f>
        <v>#REF!</v>
      </c>
      <c r="L380" s="21">
        <v>76082581.905241892</v>
      </c>
      <c r="M380" s="21">
        <f t="shared" si="1"/>
        <v>76082581.905241892</v>
      </c>
      <c r="N380" s="22">
        <f t="shared" si="3"/>
        <v>0.26694753387714609</v>
      </c>
      <c r="O380" s="22">
        <f t="shared" si="2"/>
        <v>0.26694753387714609</v>
      </c>
      <c r="P380" s="10"/>
      <c r="Q380" s="10"/>
      <c r="R380" s="10"/>
      <c r="S380" s="10"/>
    </row>
    <row r="381" spans="1:19" ht="12.75" customHeight="1">
      <c r="A381" s="10">
        <v>380</v>
      </c>
      <c r="B381" s="10">
        <f t="shared" si="0"/>
        <v>6</v>
      </c>
      <c r="C381" s="13">
        <f>VLOOKUP(D381,'Species Data'!A$2:E$152,2,FALSE)</f>
        <v>67</v>
      </c>
      <c r="D381" s="10" t="s">
        <v>202</v>
      </c>
      <c r="E381" s="41" t="s">
        <v>179</v>
      </c>
      <c r="F381" s="42"/>
      <c r="G381" s="20"/>
      <c r="H381" s="20" t="s">
        <v>183</v>
      </c>
      <c r="I381" s="20" t="s">
        <v>176</v>
      </c>
      <c r="J381" s="21">
        <f t="array" ref="J381">INDEX((Inputs!$N$2:$N$845*Inputs!$H$2:$H$845*Inputs!$F$2:$F$845*1000/Inputs!$L$2:$L$845),MATCH(A381,Inputs!$A$2:$A$845))</f>
        <v>48983593.75</v>
      </c>
      <c r="K381" s="21" t="str">
        <f ca="1">IF('Dmg over Time (Attack)'!$A$1=$D381,'Dmg over Time (Attack)'!$K$162,K381)</f>
        <v>#REF!</v>
      </c>
      <c r="L381" s="21">
        <v>76147223.011363655</v>
      </c>
      <c r="M381" s="21">
        <f t="shared" si="1"/>
        <v>76147223.011363655</v>
      </c>
      <c r="N381" s="22">
        <f t="shared" si="3"/>
        <v>0.26717433721943784</v>
      </c>
      <c r="O381" s="22">
        <f t="shared" si="2"/>
        <v>0.26717433721943784</v>
      </c>
      <c r="P381" s="10"/>
      <c r="Q381" s="10"/>
      <c r="R381" s="10"/>
      <c r="S381" s="10"/>
    </row>
    <row r="382" spans="1:19" ht="12.75" customHeight="1">
      <c r="A382" s="10">
        <v>381</v>
      </c>
      <c r="B382" s="10">
        <f t="shared" si="0"/>
        <v>6</v>
      </c>
      <c r="C382" s="13">
        <f>VLOOKUP(D382,'Species Data'!A$2:E$152,2,FALSE)</f>
        <v>67</v>
      </c>
      <c r="D382" s="10" t="s">
        <v>202</v>
      </c>
      <c r="E382" s="41" t="s">
        <v>179</v>
      </c>
      <c r="F382" s="42"/>
      <c r="G382" s="20"/>
      <c r="H382" s="20" t="s">
        <v>180</v>
      </c>
      <c r="I382" s="20" t="s">
        <v>193</v>
      </c>
      <c r="J382" s="21">
        <f t="array" ref="J382">INDEX((Inputs!$N$2:$N$845*Inputs!$H$2:$H$845*Inputs!$F$2:$F$845*1000/Inputs!$L$2:$L$845),MATCH(A382,Inputs!$A$2:$A$845))</f>
        <v>44085234.375</v>
      </c>
      <c r="K382" s="21" t="str">
        <f ca="1">IF('Dmg over Time (Attack)'!$A$1=$D382,'Dmg over Time (Attack)'!$O$162,K382)</f>
        <v>#REF!</v>
      </c>
      <c r="L382" s="21">
        <v>60413098.958333343</v>
      </c>
      <c r="M382" s="21">
        <f t="shared" si="1"/>
        <v>60413098.958333343</v>
      </c>
      <c r="N382" s="22">
        <f t="shared" si="3"/>
        <v>0.21196872368091851</v>
      </c>
      <c r="O382" s="22">
        <f t="shared" si="2"/>
        <v>0.21196872368091851</v>
      </c>
      <c r="P382" s="10"/>
      <c r="Q382" s="10"/>
      <c r="R382" s="10"/>
      <c r="S382" s="10"/>
    </row>
    <row r="383" spans="1:19" ht="12.75" customHeight="1">
      <c r="A383" s="10">
        <v>382</v>
      </c>
      <c r="B383" s="10">
        <f t="shared" si="0"/>
        <v>6</v>
      </c>
      <c r="C383" s="13">
        <f>VLOOKUP(D383,'Species Data'!A$2:E$152,2,FALSE)</f>
        <v>67</v>
      </c>
      <c r="D383" s="10" t="s">
        <v>202</v>
      </c>
      <c r="E383" s="41" t="s">
        <v>179</v>
      </c>
      <c r="F383" s="42"/>
      <c r="G383" s="20"/>
      <c r="H383" s="20" t="s">
        <v>180</v>
      </c>
      <c r="I383" s="20" t="s">
        <v>119</v>
      </c>
      <c r="J383" s="21">
        <f t="array" ref="J383">INDEX((Inputs!$N$2:$N$845*Inputs!$H$2:$H$845*Inputs!$F$2:$F$845*1000/Inputs!$L$2:$L$845),MATCH(A383,Inputs!$A$2:$A$845))</f>
        <v>44085234.375</v>
      </c>
      <c r="K383" s="21" t="str">
        <f ca="1">IF('Dmg over Time (Attack)'!$A$1=$D383,'Dmg over Time (Attack)'!$S$162,K383)</f>
        <v>#REF!</v>
      </c>
      <c r="L383" s="21">
        <v>70176495.535714284</v>
      </c>
      <c r="M383" s="21">
        <f t="shared" si="1"/>
        <v>70176495.535714284</v>
      </c>
      <c r="N383" s="22">
        <f t="shared" si="3"/>
        <v>0.24622511421512097</v>
      </c>
      <c r="O383" s="22">
        <f t="shared" si="2"/>
        <v>0.24622511421512097</v>
      </c>
      <c r="P383" s="10"/>
      <c r="Q383" s="10"/>
      <c r="R383" s="10"/>
      <c r="S383" s="10"/>
    </row>
    <row r="384" spans="1:19" ht="12.75" customHeight="1">
      <c r="A384" s="10">
        <v>383</v>
      </c>
      <c r="B384" s="10">
        <f t="shared" si="0"/>
        <v>6</v>
      </c>
      <c r="C384" s="13">
        <f>VLOOKUP(D384,'Species Data'!A$2:E$152,2,FALSE)</f>
        <v>67</v>
      </c>
      <c r="D384" s="10" t="s">
        <v>202</v>
      </c>
      <c r="E384" s="41" t="s">
        <v>179</v>
      </c>
      <c r="F384" s="42"/>
      <c r="G384" s="20"/>
      <c r="H384" s="20" t="s">
        <v>180</v>
      </c>
      <c r="I384" s="20" t="s">
        <v>176</v>
      </c>
      <c r="J384" s="21">
        <f t="array" ref="J384">INDEX((Inputs!$N$2:$N$845*Inputs!$H$2:$H$845*Inputs!$F$2:$F$845*1000/Inputs!$L$2:$L$845),MATCH(A384,Inputs!$A$2:$A$845))</f>
        <v>44085234.375</v>
      </c>
      <c r="K384" s="21" t="str">
        <f ca="1">IF('Dmg over Time (Attack)'!$A$1=$D384,'Dmg over Time (Attack)'!$W$162,K384)</f>
        <v>#REF!</v>
      </c>
      <c r="L384" s="21">
        <v>68972060.231854841</v>
      </c>
      <c r="M384" s="21">
        <f t="shared" si="1"/>
        <v>68972060.231854841</v>
      </c>
      <c r="N384" s="22">
        <f t="shared" si="3"/>
        <v>0.24199916622507653</v>
      </c>
      <c r="O384" s="22">
        <f t="shared" si="2"/>
        <v>0.24199916622507653</v>
      </c>
      <c r="P384" s="10"/>
      <c r="Q384" s="10"/>
      <c r="R384" s="10"/>
      <c r="S384" s="10"/>
    </row>
    <row r="385" spans="1:19" ht="12.75" customHeight="1">
      <c r="A385" s="10">
        <v>384</v>
      </c>
      <c r="B385" s="10">
        <f t="shared" si="0"/>
        <v>6</v>
      </c>
      <c r="C385" s="13">
        <f>VLOOKUP(D385,'Species Data'!A$2:E$152,2,FALSE)</f>
        <v>68</v>
      </c>
      <c r="D385" s="10" t="s">
        <v>203</v>
      </c>
      <c r="E385" s="41" t="s">
        <v>179</v>
      </c>
      <c r="F385" s="42"/>
      <c r="G385" s="20">
        <v>1</v>
      </c>
      <c r="H385" s="20" t="s">
        <v>204</v>
      </c>
      <c r="I385" s="20" t="s">
        <v>133</v>
      </c>
      <c r="J385" s="21">
        <f t="array" ref="J385">INDEX((Inputs!$N$2:$N$845*Inputs!$H$2:$H$845*Inputs!$F$2:$F$845*1000/Inputs!$L$2:$L$845),MATCH(A385,Inputs!$A$2:$A$845))</f>
        <v>67494375</v>
      </c>
      <c r="K385" s="21" t="str">
        <f ca="1">IF('Dmg over Time (Attack)'!$A$1=$D385,'Dmg over Time (Attack)'!$C$162,K385)</f>
        <v>#REF!</v>
      </c>
      <c r="L385" s="21">
        <v>107275827.81456955</v>
      </c>
      <c r="M385" s="21">
        <f t="shared" si="1"/>
        <v>107275827.81456955</v>
      </c>
      <c r="N385" s="22">
        <f t="shared" si="3"/>
        <v>0.37639387311270622</v>
      </c>
      <c r="O385" s="22">
        <f t="shared" si="2"/>
        <v>0.37639387311270622</v>
      </c>
      <c r="P385" s="10"/>
      <c r="Q385" s="10"/>
      <c r="R385" s="10"/>
      <c r="S385" s="10"/>
    </row>
    <row r="386" spans="1:19" ht="12.75" customHeight="1">
      <c r="A386" s="10">
        <v>385</v>
      </c>
      <c r="B386" s="10">
        <f t="shared" si="0"/>
        <v>6</v>
      </c>
      <c r="C386" s="13">
        <f>VLOOKUP(D386,'Species Data'!A$2:E$152,2,FALSE)</f>
        <v>68</v>
      </c>
      <c r="D386" s="10" t="s">
        <v>203</v>
      </c>
      <c r="E386" s="41" t="s">
        <v>179</v>
      </c>
      <c r="F386" s="42"/>
      <c r="G386" s="20">
        <v>1</v>
      </c>
      <c r="H386" s="20" t="s">
        <v>204</v>
      </c>
      <c r="I386" s="20" t="s">
        <v>193</v>
      </c>
      <c r="J386" s="21">
        <f t="array" ref="J386">INDEX((Inputs!$N$2:$N$845*Inputs!$H$2:$H$845*Inputs!$F$2:$F$845*1000/Inputs!$L$2:$L$845),MATCH(A386,Inputs!$A$2:$A$845))</f>
        <v>67494375</v>
      </c>
      <c r="K386" s="21" t="str">
        <f ca="1">IF('Dmg over Time (Attack)'!$A$1=$D386,'Dmg over Time (Attack)'!$G$162,K386)</f>
        <v>#REF!</v>
      </c>
      <c r="L386" s="21">
        <v>95477810.17945537</v>
      </c>
      <c r="M386" s="21">
        <f t="shared" si="1"/>
        <v>95477810.17945537</v>
      </c>
      <c r="N386" s="22">
        <f t="shared" si="3"/>
        <v>0.33499869916533237</v>
      </c>
      <c r="O386" s="22">
        <f t="shared" si="2"/>
        <v>0.33499869916533237</v>
      </c>
      <c r="P386" s="10"/>
      <c r="Q386" s="10"/>
      <c r="R386" s="10"/>
      <c r="S386" s="10"/>
    </row>
    <row r="387" spans="1:19" ht="12.75" customHeight="1">
      <c r="A387" s="10">
        <v>386</v>
      </c>
      <c r="B387" s="10">
        <f t="shared" si="0"/>
        <v>6</v>
      </c>
      <c r="C387" s="13">
        <f>VLOOKUP(D387,'Species Data'!A$2:E$152,2,FALSE)</f>
        <v>68</v>
      </c>
      <c r="D387" s="10" t="s">
        <v>203</v>
      </c>
      <c r="E387" s="41" t="s">
        <v>179</v>
      </c>
      <c r="F387" s="42"/>
      <c r="G387" s="20">
        <v>1</v>
      </c>
      <c r="H387" s="20" t="s">
        <v>204</v>
      </c>
      <c r="I387" s="20" t="s">
        <v>176</v>
      </c>
      <c r="J387" s="21">
        <f t="array" ref="J387">INDEX((Inputs!$N$2:$N$845*Inputs!$H$2:$H$845*Inputs!$F$2:$F$845*1000/Inputs!$L$2:$L$845),MATCH(A387,Inputs!$A$2:$A$845))</f>
        <v>67494375</v>
      </c>
      <c r="K387" s="21" t="str">
        <f ca="1">IF('Dmg over Time (Attack)'!$A$1=$D387,'Dmg over Time (Attack)'!$K$162,K387)</f>
        <v>#REF!</v>
      </c>
      <c r="L387" s="21">
        <v>106665217.63392858</v>
      </c>
      <c r="M387" s="21">
        <f t="shared" si="1"/>
        <v>106665217.63392858</v>
      </c>
      <c r="N387" s="22">
        <f t="shared" si="3"/>
        <v>0.37425145262958703</v>
      </c>
      <c r="O387" s="22">
        <f t="shared" si="2"/>
        <v>0.37425145262958703</v>
      </c>
      <c r="P387" s="10"/>
      <c r="Q387" s="10"/>
      <c r="R387" s="10"/>
      <c r="S387" s="10"/>
    </row>
    <row r="388" spans="1:19" ht="12.75" customHeight="1">
      <c r="A388" s="10">
        <v>387</v>
      </c>
      <c r="B388" s="10">
        <f t="shared" si="0"/>
        <v>6</v>
      </c>
      <c r="C388" s="13">
        <f>VLOOKUP(D388,'Species Data'!A$2:E$152,2,FALSE)</f>
        <v>68</v>
      </c>
      <c r="D388" s="10" t="s">
        <v>203</v>
      </c>
      <c r="E388" s="41" t="s">
        <v>179</v>
      </c>
      <c r="F388" s="42"/>
      <c r="G388" s="20">
        <v>1</v>
      </c>
      <c r="H388" s="20" t="s">
        <v>180</v>
      </c>
      <c r="I388" s="20" t="s">
        <v>133</v>
      </c>
      <c r="J388" s="21">
        <f t="array" ref="J388">INDEX((Inputs!$N$2:$N$845*Inputs!$H$2:$H$845*Inputs!$F$2:$F$845*1000/Inputs!$L$2:$L$845),MATCH(A388,Inputs!$A$2:$A$845))</f>
        <v>75931171.875</v>
      </c>
      <c r="K388" s="21" t="str">
        <f ca="1">IF('Dmg over Time (Attack)'!$A$1=$D388,'Dmg over Time (Attack)'!$O$162,K388)</f>
        <v>#REF!</v>
      </c>
      <c r="L388" s="21">
        <v>118490125.00000001</v>
      </c>
      <c r="M388" s="21">
        <f t="shared" si="1"/>
        <v>118490125.00000001</v>
      </c>
      <c r="N388" s="22">
        <f t="shared" si="3"/>
        <v>0.41574097336680305</v>
      </c>
      <c r="O388" s="22">
        <f t="shared" si="2"/>
        <v>0.41574097336680305</v>
      </c>
      <c r="P388" s="10"/>
      <c r="Q388" s="10"/>
      <c r="R388" s="10"/>
      <c r="S388" s="10"/>
    </row>
    <row r="389" spans="1:19" ht="12.75" customHeight="1">
      <c r="A389" s="10">
        <v>388</v>
      </c>
      <c r="B389" s="10">
        <f t="shared" si="0"/>
        <v>6</v>
      </c>
      <c r="C389" s="13">
        <f>VLOOKUP(D389,'Species Data'!A$2:E$152,2,FALSE)</f>
        <v>68</v>
      </c>
      <c r="D389" s="10" t="s">
        <v>203</v>
      </c>
      <c r="E389" s="41" t="s">
        <v>179</v>
      </c>
      <c r="F389" s="42"/>
      <c r="G389" s="20">
        <v>1</v>
      </c>
      <c r="H389" s="20" t="s">
        <v>180</v>
      </c>
      <c r="I389" s="20" t="s">
        <v>193</v>
      </c>
      <c r="J389" s="21">
        <f t="array" ref="J389">INDEX((Inputs!$N$2:$N$845*Inputs!$H$2:$H$845*Inputs!$F$2:$F$845*1000/Inputs!$L$2:$L$845),MATCH(A389,Inputs!$A$2:$A$845))</f>
        <v>75931171.875</v>
      </c>
      <c r="K389" s="21" t="str">
        <f ca="1">IF('Dmg over Time (Attack)'!$A$1=$D389,'Dmg over Time (Attack)'!$S$162,K389)</f>
        <v>#REF!</v>
      </c>
      <c r="L389" s="21">
        <v>104053828.125</v>
      </c>
      <c r="M389" s="21">
        <f t="shared" si="1"/>
        <v>104053828.125</v>
      </c>
      <c r="N389" s="22">
        <f t="shared" si="3"/>
        <v>0.36508898768761971</v>
      </c>
      <c r="O389" s="22">
        <f t="shared" si="2"/>
        <v>0.36508898768761971</v>
      </c>
      <c r="P389" s="10"/>
      <c r="Q389" s="10"/>
      <c r="R389" s="10"/>
      <c r="S389" s="10"/>
    </row>
    <row r="390" spans="1:19" ht="12.75" customHeight="1">
      <c r="A390" s="10">
        <v>389</v>
      </c>
      <c r="B390" s="10">
        <f t="shared" si="0"/>
        <v>6</v>
      </c>
      <c r="C390" s="13">
        <f>VLOOKUP(D390,'Species Data'!A$2:E$152,2,FALSE)</f>
        <v>68</v>
      </c>
      <c r="D390" s="10" t="s">
        <v>203</v>
      </c>
      <c r="E390" s="41" t="s">
        <v>179</v>
      </c>
      <c r="F390" s="42"/>
      <c r="G390" s="20">
        <v>1</v>
      </c>
      <c r="H390" s="20" t="s">
        <v>180</v>
      </c>
      <c r="I390" s="20" t="s">
        <v>176</v>
      </c>
      <c r="J390" s="21">
        <f t="array" ref="J390">INDEX((Inputs!$N$2:$N$845*Inputs!$H$2:$H$845*Inputs!$F$2:$F$845*1000/Inputs!$L$2:$L$845),MATCH(A390,Inputs!$A$2:$A$845))</f>
        <v>75931171.875</v>
      </c>
      <c r="K390" s="21" t="str">
        <f ca="1">IF('Dmg over Time (Attack)'!$A$1=$D390,'Dmg over Time (Attack)'!$W$162,K390)</f>
        <v>#REF!</v>
      </c>
      <c r="L390" s="21">
        <v>118795543.09475806</v>
      </c>
      <c r="M390" s="21">
        <f t="shared" si="1"/>
        <v>118795543.09475806</v>
      </c>
      <c r="N390" s="22">
        <f t="shared" si="3"/>
        <v>0.41681258010195121</v>
      </c>
      <c r="O390" s="22">
        <f t="shared" si="2"/>
        <v>0.41681258010195121</v>
      </c>
      <c r="P390" s="10"/>
      <c r="Q390" s="10"/>
      <c r="R390" s="10"/>
      <c r="S390" s="10"/>
    </row>
    <row r="391" spans="1:19" ht="12.75" customHeight="1">
      <c r="A391" s="10">
        <v>390</v>
      </c>
      <c r="B391" s="10">
        <f t="shared" si="0"/>
        <v>6</v>
      </c>
      <c r="C391" s="13">
        <f>VLOOKUP(D391,'Species Data'!A$2:E$152,2,FALSE)</f>
        <v>69</v>
      </c>
      <c r="D391" s="10" t="s">
        <v>205</v>
      </c>
      <c r="E391" s="15" t="s">
        <v>24</v>
      </c>
      <c r="F391" s="16" t="s">
        <v>28</v>
      </c>
      <c r="G391" s="18"/>
      <c r="H391" s="20" t="s">
        <v>29</v>
      </c>
      <c r="I391" s="20" t="s">
        <v>31</v>
      </c>
      <c r="J391" s="21">
        <f t="array" ref="J391">INDEX((Inputs!$N$2:$N$845*Inputs!$H$2:$H$845*Inputs!$F$2:$F$845*1000/Inputs!$L$2:$L$845),MATCH(A391,Inputs!$A$2:$A$845))</f>
        <v>24907009.615384616</v>
      </c>
      <c r="K391" s="21" t="str">
        <f ca="1">IF('Dmg over Time (Attack)'!$A$1=$D391,'Dmg over Time (Attack)'!$C$162,K391)</f>
        <v>#REF!</v>
      </c>
      <c r="L391" s="21">
        <v>32250112.051792827</v>
      </c>
      <c r="M391" s="21">
        <f t="shared" si="1"/>
        <v>32250112.051792827</v>
      </c>
      <c r="N391" s="22">
        <f t="shared" si="3"/>
        <v>0.1131545179448567</v>
      </c>
      <c r="O391" s="22">
        <f t="shared" si="2"/>
        <v>0.1131545179448567</v>
      </c>
      <c r="P391" s="10"/>
      <c r="Q391" s="10"/>
      <c r="R391" s="10"/>
      <c r="S391" s="10"/>
    </row>
    <row r="392" spans="1:19" ht="12.75" customHeight="1">
      <c r="A392" s="10">
        <v>391</v>
      </c>
      <c r="B392" s="10">
        <f t="shared" si="0"/>
        <v>6</v>
      </c>
      <c r="C392" s="13">
        <f>VLOOKUP(D392,'Species Data'!A$2:E$152,2,FALSE)</f>
        <v>69</v>
      </c>
      <c r="D392" s="10" t="s">
        <v>205</v>
      </c>
      <c r="E392" s="15" t="s">
        <v>24</v>
      </c>
      <c r="F392" s="16" t="s">
        <v>28</v>
      </c>
      <c r="G392" s="18"/>
      <c r="H392" s="20" t="s">
        <v>29</v>
      </c>
      <c r="I392" s="20" t="s">
        <v>30</v>
      </c>
      <c r="J392" s="21">
        <f t="array" ref="J392">INDEX((Inputs!$N$2:$N$845*Inputs!$H$2:$H$845*Inputs!$F$2:$F$845*1000/Inputs!$L$2:$L$845),MATCH(A392,Inputs!$A$2:$A$845))</f>
        <v>24907009.615384616</v>
      </c>
      <c r="K392" s="21" t="str">
        <f ca="1">IF('Dmg over Time (Attack)'!$A$1=$D392,'Dmg over Time (Attack)'!$G$162,K392)</f>
        <v>#REF!</v>
      </c>
      <c r="L392" s="21">
        <v>33967732.664571024</v>
      </c>
      <c r="M392" s="21">
        <f t="shared" si="1"/>
        <v>33967732.664571024</v>
      </c>
      <c r="N392" s="22">
        <f t="shared" si="3"/>
        <v>0.1191810561515747</v>
      </c>
      <c r="O392" s="22">
        <f t="shared" si="2"/>
        <v>0.1191810561515747</v>
      </c>
      <c r="P392" s="10"/>
      <c r="Q392" s="10"/>
      <c r="R392" s="10"/>
      <c r="S392" s="10"/>
    </row>
    <row r="393" spans="1:19" ht="12.75" customHeight="1">
      <c r="A393" s="10">
        <v>392</v>
      </c>
      <c r="B393" s="10">
        <f t="shared" si="0"/>
        <v>6</v>
      </c>
      <c r="C393" s="13">
        <f>VLOOKUP(D393,'Species Data'!A$2:E$152,2,FALSE)</f>
        <v>69</v>
      </c>
      <c r="D393" s="10" t="s">
        <v>205</v>
      </c>
      <c r="E393" s="15" t="s">
        <v>24</v>
      </c>
      <c r="F393" s="16" t="s">
        <v>28</v>
      </c>
      <c r="G393" s="18"/>
      <c r="H393" s="20" t="s">
        <v>29</v>
      </c>
      <c r="I393" s="20" t="s">
        <v>106</v>
      </c>
      <c r="J393" s="21">
        <f t="array" ref="J393">INDEX((Inputs!$N$2:$N$845*Inputs!$H$2:$H$845*Inputs!$F$2:$F$845*1000/Inputs!$L$2:$L$845),MATCH(A393,Inputs!$A$2:$A$845))</f>
        <v>24907009.615384616</v>
      </c>
      <c r="K393" s="21" t="str">
        <f ca="1">IF('Dmg over Time (Attack)'!$A$1=$D393,'Dmg over Time (Attack)'!$K$162,K393)</f>
        <v>#REF!</v>
      </c>
      <c r="L393" s="21">
        <v>15992122.637195129</v>
      </c>
      <c r="M393" s="21">
        <f t="shared" si="1"/>
        <v>24907009.615384616</v>
      </c>
      <c r="N393" s="22">
        <f t="shared" si="3"/>
        <v>8.7390104628181642E-2</v>
      </c>
      <c r="O393" s="22">
        <f t="shared" si="2"/>
        <v>8.7390104628181642E-2</v>
      </c>
      <c r="P393" s="10"/>
      <c r="Q393" s="10"/>
      <c r="R393" s="10"/>
      <c r="S393" s="10"/>
    </row>
    <row r="394" spans="1:19" ht="12.75" customHeight="1">
      <c r="A394" s="10">
        <v>393</v>
      </c>
      <c r="B394" s="10">
        <f t="shared" si="0"/>
        <v>6</v>
      </c>
      <c r="C394" s="13">
        <f>VLOOKUP(D394,'Species Data'!A$2:E$152,2,FALSE)</f>
        <v>69</v>
      </c>
      <c r="D394" s="10" t="s">
        <v>205</v>
      </c>
      <c r="E394" s="15" t="s">
        <v>24</v>
      </c>
      <c r="F394" s="16" t="s">
        <v>28</v>
      </c>
      <c r="G394" s="18"/>
      <c r="H394" s="20" t="s">
        <v>105</v>
      </c>
      <c r="I394" s="20" t="s">
        <v>31</v>
      </c>
      <c r="J394" s="21">
        <f t="array" ref="J394">INDEX((Inputs!$N$2:$N$845*Inputs!$H$2:$H$845*Inputs!$F$2:$F$845*1000/Inputs!$L$2:$L$845),MATCH(A394,Inputs!$A$2:$A$845))</f>
        <v>22026607.142857142</v>
      </c>
      <c r="K394" s="21" t="str">
        <f ca="1">IF('Dmg over Time (Attack)'!$A$1=$D394,'Dmg over Time (Attack)'!$O$162,K394)</f>
        <v>#REF!</v>
      </c>
      <c r="L394" s="21">
        <v>29562025.37593985</v>
      </c>
      <c r="M394" s="21">
        <f t="shared" si="1"/>
        <v>29562025.37593985</v>
      </c>
      <c r="N394" s="22">
        <f t="shared" si="3"/>
        <v>0.10372294910219196</v>
      </c>
      <c r="O394" s="22">
        <f t="shared" si="2"/>
        <v>0.10372294910219196</v>
      </c>
      <c r="P394" s="10"/>
      <c r="Q394" s="10"/>
      <c r="R394" s="10"/>
      <c r="S394" s="10"/>
    </row>
    <row r="395" spans="1:19" ht="12.75" customHeight="1">
      <c r="A395" s="10">
        <v>394</v>
      </c>
      <c r="B395" s="10">
        <f t="shared" si="0"/>
        <v>6</v>
      </c>
      <c r="C395" s="13">
        <f>VLOOKUP(D395,'Species Data'!A$2:E$152,2,FALSE)</f>
        <v>69</v>
      </c>
      <c r="D395" s="10" t="s">
        <v>205</v>
      </c>
      <c r="E395" s="15" t="s">
        <v>24</v>
      </c>
      <c r="F395" s="16" t="s">
        <v>28</v>
      </c>
      <c r="G395" s="18"/>
      <c r="H395" s="20" t="s">
        <v>105</v>
      </c>
      <c r="I395" s="20" t="s">
        <v>30</v>
      </c>
      <c r="J395" s="21">
        <f t="array" ref="J395">INDEX((Inputs!$N$2:$N$845*Inputs!$H$2:$H$845*Inputs!$F$2:$F$845*1000/Inputs!$L$2:$L$845),MATCH(A395,Inputs!$A$2:$A$845))</f>
        <v>22026607.142857142</v>
      </c>
      <c r="K395" s="21" t="str">
        <f ca="1">IF('Dmg over Time (Attack)'!$A$1=$D395,'Dmg over Time (Attack)'!$S$162,K395)</f>
        <v>#REF!</v>
      </c>
      <c r="L395" s="21">
        <v>31340564.988057323</v>
      </c>
      <c r="M395" s="21">
        <f t="shared" si="1"/>
        <v>31340564.988057323</v>
      </c>
      <c r="N395" s="22">
        <f t="shared" si="3"/>
        <v>0.10996323106250835</v>
      </c>
      <c r="O395" s="22">
        <f t="shared" si="2"/>
        <v>0.10996323106250835</v>
      </c>
      <c r="P395" s="10"/>
      <c r="Q395" s="10"/>
      <c r="R395" s="10"/>
      <c r="S395" s="10"/>
    </row>
    <row r="396" spans="1:19" ht="12.75" customHeight="1">
      <c r="A396" s="10">
        <v>395</v>
      </c>
      <c r="B396" s="10">
        <f t="shared" si="0"/>
        <v>6</v>
      </c>
      <c r="C396" s="13">
        <f>VLOOKUP(D396,'Species Data'!A$2:E$152,2,FALSE)</f>
        <v>69</v>
      </c>
      <c r="D396" s="10" t="s">
        <v>205</v>
      </c>
      <c r="E396" s="15" t="s">
        <v>24</v>
      </c>
      <c r="F396" s="16" t="s">
        <v>28</v>
      </c>
      <c r="G396" s="18"/>
      <c r="H396" s="20" t="s">
        <v>105</v>
      </c>
      <c r="I396" s="20" t="s">
        <v>106</v>
      </c>
      <c r="J396" s="21">
        <f t="array" ref="J396">INDEX((Inputs!$N$2:$N$845*Inputs!$H$2:$H$845*Inputs!$F$2:$F$845*1000/Inputs!$L$2:$L$845),MATCH(A396,Inputs!$A$2:$A$845))</f>
        <v>22026607.142857142</v>
      </c>
      <c r="K396" s="21" t="str">
        <f ca="1">IF('Dmg over Time (Attack)'!$A$1=$D396,'Dmg over Time (Attack)'!$W$162,K396)</f>
        <v>#REF!</v>
      </c>
      <c r="L396" s="21">
        <v>15355433.913934428</v>
      </c>
      <c r="M396" s="21">
        <f t="shared" si="1"/>
        <v>22026607.142857142</v>
      </c>
      <c r="N396" s="22">
        <f t="shared" si="3"/>
        <v>7.7283765997711654E-2</v>
      </c>
      <c r="O396" s="22">
        <f t="shared" si="2"/>
        <v>7.7283765997711654E-2</v>
      </c>
      <c r="P396" s="10"/>
      <c r="Q396" s="10"/>
      <c r="R396" s="10"/>
      <c r="S396" s="10"/>
    </row>
    <row r="397" spans="1:19" ht="12.75" customHeight="1">
      <c r="A397" s="10">
        <v>396</v>
      </c>
      <c r="B397" s="10">
        <f t="shared" si="0"/>
        <v>6</v>
      </c>
      <c r="C397" s="13">
        <f>VLOOKUP(D397,'Species Data'!A$2:E$152,2,FALSE)</f>
        <v>70</v>
      </c>
      <c r="D397" s="10" t="s">
        <v>206</v>
      </c>
      <c r="E397" s="15" t="s">
        <v>24</v>
      </c>
      <c r="F397" s="16" t="s">
        <v>28</v>
      </c>
      <c r="G397" s="18"/>
      <c r="H397" s="20" t="s">
        <v>36</v>
      </c>
      <c r="I397" s="20" t="s">
        <v>31</v>
      </c>
      <c r="J397" s="21">
        <f t="array" ref="J397">INDEX((Inputs!$N$2:$N$845*Inputs!$H$2:$H$845*Inputs!$F$2:$F$845*1000/Inputs!$L$2:$L$845),MATCH(A397,Inputs!$A$2:$A$845))</f>
        <v>48046875</v>
      </c>
      <c r="K397" s="21" t="str">
        <f ca="1">IF('Dmg over Time (Attack)'!$A$1=$D397,'Dmg over Time (Attack)'!$C$162,K397)</f>
        <v>#REF!</v>
      </c>
      <c r="L397" s="21">
        <v>60071224.369085185</v>
      </c>
      <c r="M397" s="21">
        <f t="shared" si="1"/>
        <v>60071224.369085185</v>
      </c>
      <c r="N397" s="22">
        <f t="shared" si="3"/>
        <v>0.21076920368291527</v>
      </c>
      <c r="O397" s="22">
        <f t="shared" si="2"/>
        <v>0.21076920368291527</v>
      </c>
      <c r="P397" s="10"/>
      <c r="Q397" s="10"/>
      <c r="R397" s="10"/>
      <c r="S397" s="10"/>
    </row>
    <row r="398" spans="1:19" ht="12.75" customHeight="1">
      <c r="A398" s="10">
        <v>397</v>
      </c>
      <c r="B398" s="10">
        <f t="shared" si="0"/>
        <v>6</v>
      </c>
      <c r="C398" s="13">
        <f>VLOOKUP(D398,'Species Data'!A$2:E$152,2,FALSE)</f>
        <v>70</v>
      </c>
      <c r="D398" s="10" t="s">
        <v>206</v>
      </c>
      <c r="E398" s="15" t="s">
        <v>24</v>
      </c>
      <c r="F398" s="16" t="s">
        <v>28</v>
      </c>
      <c r="G398" s="18"/>
      <c r="H398" s="20" t="s">
        <v>36</v>
      </c>
      <c r="I398" s="20" t="s">
        <v>30</v>
      </c>
      <c r="J398" s="21">
        <f t="array" ref="J398">INDEX((Inputs!$N$2:$N$845*Inputs!$H$2:$H$845*Inputs!$F$2:$F$845*1000/Inputs!$L$2:$L$845),MATCH(A398,Inputs!$A$2:$A$845))</f>
        <v>48046875</v>
      </c>
      <c r="K398" s="21" t="str">
        <f ca="1">IF('Dmg over Time (Attack)'!$A$1=$D398,'Dmg over Time (Attack)'!$G$162,K398)</f>
        <v>#REF!</v>
      </c>
      <c r="L398" s="21">
        <v>63890297.281822532</v>
      </c>
      <c r="M398" s="21">
        <f t="shared" si="1"/>
        <v>63890297.281822532</v>
      </c>
      <c r="N398" s="22">
        <f t="shared" si="3"/>
        <v>0.22416901307715986</v>
      </c>
      <c r="O398" s="22">
        <f t="shared" si="2"/>
        <v>0.22416901307715986</v>
      </c>
      <c r="P398" s="10"/>
      <c r="Q398" s="10"/>
      <c r="R398" s="10"/>
      <c r="S398" s="10"/>
    </row>
    <row r="399" spans="1:19" ht="12.75" customHeight="1">
      <c r="A399" s="10">
        <v>398</v>
      </c>
      <c r="B399" s="10">
        <f t="shared" si="0"/>
        <v>6</v>
      </c>
      <c r="C399" s="13">
        <f>VLOOKUP(D399,'Species Data'!A$2:E$152,2,FALSE)</f>
        <v>70</v>
      </c>
      <c r="D399" s="10" t="s">
        <v>206</v>
      </c>
      <c r="E399" s="15" t="s">
        <v>24</v>
      </c>
      <c r="F399" s="16" t="s">
        <v>28</v>
      </c>
      <c r="G399" s="18"/>
      <c r="H399" s="20" t="s">
        <v>36</v>
      </c>
      <c r="I399" s="20" t="s">
        <v>32</v>
      </c>
      <c r="J399" s="21">
        <f t="array" ref="J399">INDEX((Inputs!$N$2:$N$845*Inputs!$H$2:$H$845*Inputs!$F$2:$F$845*1000/Inputs!$L$2:$L$845),MATCH(A399,Inputs!$A$2:$A$845))</f>
        <v>48046875</v>
      </c>
      <c r="K399" s="21" t="str">
        <f ca="1">IF('Dmg over Time (Attack)'!$A$1=$D399,'Dmg over Time (Attack)'!$K$162,K399)</f>
        <v>#REF!</v>
      </c>
      <c r="L399" s="21">
        <v>59806292.808219187</v>
      </c>
      <c r="M399" s="21">
        <f t="shared" si="1"/>
        <v>59806292.808219187</v>
      </c>
      <c r="N399" s="22">
        <f t="shared" si="3"/>
        <v>0.20983965022865048</v>
      </c>
      <c r="O399" s="22">
        <f t="shared" si="2"/>
        <v>0.20983965022865048</v>
      </c>
      <c r="P399" s="10"/>
      <c r="Q399" s="10"/>
      <c r="R399" s="10"/>
      <c r="S399" s="10"/>
    </row>
    <row r="400" spans="1:19" ht="12.75" customHeight="1">
      <c r="A400" s="10">
        <v>399</v>
      </c>
      <c r="B400" s="10">
        <f t="shared" si="0"/>
        <v>6</v>
      </c>
      <c r="C400" s="13">
        <f>VLOOKUP(D400,'Species Data'!A$2:E$152,2,FALSE)</f>
        <v>70</v>
      </c>
      <c r="D400" s="10" t="s">
        <v>206</v>
      </c>
      <c r="E400" s="15" t="s">
        <v>24</v>
      </c>
      <c r="F400" s="16" t="s">
        <v>28</v>
      </c>
      <c r="G400" s="18"/>
      <c r="H400" s="20" t="s">
        <v>105</v>
      </c>
      <c r="I400" s="20" t="s">
        <v>31</v>
      </c>
      <c r="J400" s="21">
        <f t="array" ref="J400">INDEX((Inputs!$N$2:$N$845*Inputs!$H$2:$H$845*Inputs!$F$2:$F$845*1000/Inputs!$L$2:$L$845),MATCH(A400,Inputs!$A$2:$A$845))</f>
        <v>44233630.952380955</v>
      </c>
      <c r="K400" s="21" t="str">
        <f ca="1">IF('Dmg over Time (Attack)'!$A$1=$D400,'Dmg over Time (Attack)'!$O$162,K400)</f>
        <v>#REF!</v>
      </c>
      <c r="L400" s="21">
        <v>59366188.909774438</v>
      </c>
      <c r="M400" s="21">
        <f t="shared" si="1"/>
        <v>59366188.909774438</v>
      </c>
      <c r="N400" s="22">
        <f t="shared" si="3"/>
        <v>0.20829547747060886</v>
      </c>
      <c r="O400" s="22">
        <f t="shared" si="2"/>
        <v>0.20829547747060886</v>
      </c>
      <c r="P400" s="10"/>
      <c r="Q400" s="10"/>
      <c r="R400" s="10"/>
      <c r="S400" s="10"/>
    </row>
    <row r="401" spans="1:19" ht="12.75" customHeight="1">
      <c r="A401" s="10">
        <v>400</v>
      </c>
      <c r="B401" s="10">
        <f t="shared" si="0"/>
        <v>6</v>
      </c>
      <c r="C401" s="13">
        <f>VLOOKUP(D401,'Species Data'!A$2:E$152,2,FALSE)</f>
        <v>70</v>
      </c>
      <c r="D401" s="10" t="s">
        <v>206</v>
      </c>
      <c r="E401" s="15" t="s">
        <v>24</v>
      </c>
      <c r="F401" s="16" t="s">
        <v>28</v>
      </c>
      <c r="G401" s="18"/>
      <c r="H401" s="20" t="s">
        <v>105</v>
      </c>
      <c r="I401" s="20" t="s">
        <v>30</v>
      </c>
      <c r="J401" s="21">
        <f t="array" ref="J401">INDEX((Inputs!$N$2:$N$845*Inputs!$H$2:$H$845*Inputs!$F$2:$F$845*1000/Inputs!$L$2:$L$845),MATCH(A401,Inputs!$A$2:$A$845))</f>
        <v>44233630.952380955</v>
      </c>
      <c r="K401" s="21" t="str">
        <f ca="1">IF('Dmg over Time (Attack)'!$A$1=$D401,'Dmg over Time (Attack)'!$S$162,K401)</f>
        <v>#REF!</v>
      </c>
      <c r="L401" s="21">
        <v>62937835.887738854</v>
      </c>
      <c r="M401" s="21">
        <f t="shared" si="1"/>
        <v>62937835.887738854</v>
      </c>
      <c r="N401" s="22">
        <f t="shared" si="3"/>
        <v>0.22082715461367483</v>
      </c>
      <c r="O401" s="22">
        <f t="shared" si="2"/>
        <v>0.22082715461367483</v>
      </c>
      <c r="P401" s="10"/>
      <c r="Q401" s="10"/>
      <c r="R401" s="10"/>
      <c r="S401" s="10"/>
    </row>
    <row r="402" spans="1:19" ht="12.75" customHeight="1">
      <c r="A402" s="10">
        <v>401</v>
      </c>
      <c r="B402" s="10">
        <f t="shared" si="0"/>
        <v>6</v>
      </c>
      <c r="C402" s="13">
        <f>VLOOKUP(D402,'Species Data'!A$2:E$152,2,FALSE)</f>
        <v>70</v>
      </c>
      <c r="D402" s="10" t="s">
        <v>206</v>
      </c>
      <c r="E402" s="15" t="s">
        <v>24</v>
      </c>
      <c r="F402" s="16" t="s">
        <v>28</v>
      </c>
      <c r="G402" s="18"/>
      <c r="H402" s="20" t="s">
        <v>105</v>
      </c>
      <c r="I402" s="20" t="s">
        <v>32</v>
      </c>
      <c r="J402" s="21">
        <f t="array" ref="J402">INDEX((Inputs!$N$2:$N$845*Inputs!$H$2:$H$845*Inputs!$F$2:$F$845*1000/Inputs!$L$2:$L$845),MATCH(A402,Inputs!$A$2:$A$845))</f>
        <v>44233630.952380955</v>
      </c>
      <c r="K402" s="21" t="str">
        <f ca="1">IF('Dmg over Time (Attack)'!$A$1=$D402,'Dmg over Time (Attack)'!$W$162,K402)</f>
        <v>#REF!</v>
      </c>
      <c r="L402" s="21">
        <v>58601076.300085291</v>
      </c>
      <c r="M402" s="21">
        <f t="shared" si="1"/>
        <v>58601076.300085291</v>
      </c>
      <c r="N402" s="22">
        <f t="shared" si="3"/>
        <v>0.20561096126229716</v>
      </c>
      <c r="O402" s="22">
        <f t="shared" si="2"/>
        <v>0.20561096126229716</v>
      </c>
      <c r="P402" s="10"/>
      <c r="Q402" s="10"/>
      <c r="R402" s="10"/>
      <c r="S402" s="10"/>
    </row>
    <row r="403" spans="1:19" ht="12.75" customHeight="1">
      <c r="A403" s="10">
        <v>402</v>
      </c>
      <c r="B403" s="10">
        <f t="shared" si="0"/>
        <v>6</v>
      </c>
      <c r="C403" s="13">
        <f>VLOOKUP(D403,'Species Data'!A$2:E$152,2,FALSE)</f>
        <v>71</v>
      </c>
      <c r="D403" s="10" t="s">
        <v>207</v>
      </c>
      <c r="E403" s="15" t="s">
        <v>24</v>
      </c>
      <c r="F403" s="16" t="s">
        <v>28</v>
      </c>
      <c r="G403" s="18">
        <v>1</v>
      </c>
      <c r="H403" s="20" t="s">
        <v>36</v>
      </c>
      <c r="I403" s="20" t="s">
        <v>208</v>
      </c>
      <c r="J403" s="21">
        <f t="array" ref="J403">INDEX((Inputs!$N$2:$N$845*Inputs!$H$2:$H$845*Inputs!$F$2:$F$845*1000/Inputs!$L$2:$L$845),MATCH(A403,Inputs!$A$2:$A$845))</f>
        <v>89564547.413793102</v>
      </c>
      <c r="K403" s="21" t="str">
        <f ca="1">IF('Dmg over Time (Attack)'!$A$1=$D403,'Dmg over Time (Attack)'!$C$162,K403)</f>
        <v>#REF!</v>
      </c>
      <c r="L403" s="21">
        <v>121790057.28675774</v>
      </c>
      <c r="M403" s="21">
        <f t="shared" si="1"/>
        <v>121790057.28675774</v>
      </c>
      <c r="N403" s="22">
        <f t="shared" si="3"/>
        <v>0.42731929739119912</v>
      </c>
      <c r="O403" s="22">
        <f t="shared" si="2"/>
        <v>0.42731929739119912</v>
      </c>
      <c r="P403" s="10"/>
      <c r="Q403" s="10"/>
      <c r="R403" s="10"/>
      <c r="S403" s="10"/>
    </row>
    <row r="404" spans="1:19" ht="12.75" customHeight="1">
      <c r="A404" s="10">
        <v>403</v>
      </c>
      <c r="B404" s="10">
        <f t="shared" si="0"/>
        <v>6</v>
      </c>
      <c r="C404" s="13">
        <f>VLOOKUP(D404,'Species Data'!A$2:E$152,2,FALSE)</f>
        <v>71</v>
      </c>
      <c r="D404" s="10" t="s">
        <v>207</v>
      </c>
      <c r="E404" s="15" t="s">
        <v>24</v>
      </c>
      <c r="F404" s="16" t="s">
        <v>28</v>
      </c>
      <c r="G404" s="18">
        <v>1</v>
      </c>
      <c r="H404" s="20" t="s">
        <v>36</v>
      </c>
      <c r="I404" s="20" t="s">
        <v>30</v>
      </c>
      <c r="J404" s="21">
        <f t="array" ref="J404">INDEX((Inputs!$N$2:$N$845*Inputs!$H$2:$H$845*Inputs!$F$2:$F$845*1000/Inputs!$L$2:$L$845),MATCH(A404,Inputs!$A$2:$A$845))</f>
        <v>89564547.413793102</v>
      </c>
      <c r="K404" s="21" t="str">
        <f ca="1">IF('Dmg over Time (Attack)'!$A$1=$D404,'Dmg over Time (Attack)'!$G$162,K404)</f>
        <v>#REF!</v>
      </c>
      <c r="L404" s="21">
        <v>119098392.1468177</v>
      </c>
      <c r="M404" s="21">
        <f t="shared" si="1"/>
        <v>119098392.1468177</v>
      </c>
      <c r="N404" s="22">
        <f t="shared" si="3"/>
        <v>0.4178751729525072</v>
      </c>
      <c r="O404" s="22">
        <f t="shared" si="2"/>
        <v>0.4178751729525072</v>
      </c>
      <c r="P404" s="10"/>
      <c r="Q404" s="10"/>
      <c r="R404" s="10"/>
      <c r="S404" s="10"/>
    </row>
    <row r="405" spans="1:19" ht="12.75" customHeight="1">
      <c r="A405" s="10">
        <v>404</v>
      </c>
      <c r="B405" s="10">
        <f t="shared" si="0"/>
        <v>6</v>
      </c>
      <c r="C405" s="13">
        <f>VLOOKUP(D405,'Species Data'!A$2:E$152,2,FALSE)</f>
        <v>71</v>
      </c>
      <c r="D405" s="10" t="s">
        <v>207</v>
      </c>
      <c r="E405" s="15" t="s">
        <v>24</v>
      </c>
      <c r="F405" s="16" t="s">
        <v>28</v>
      </c>
      <c r="G405" s="18">
        <v>1</v>
      </c>
      <c r="H405" s="20" t="s">
        <v>36</v>
      </c>
      <c r="I405" s="20" t="s">
        <v>35</v>
      </c>
      <c r="J405" s="21">
        <f t="array" ref="J405">INDEX((Inputs!$N$2:$N$845*Inputs!$H$2:$H$845*Inputs!$F$2:$F$845*1000/Inputs!$L$2:$L$845),MATCH(A405,Inputs!$A$2:$A$845))</f>
        <v>89564547.413793102</v>
      </c>
      <c r="K405" s="21" t="str">
        <f ca="1">IF('Dmg over Time (Attack)'!$A$1=$D405,'Dmg over Time (Attack)'!$K$162,K405)</f>
        <v>#REF!</v>
      </c>
      <c r="L405" s="21">
        <v>124442329.38718668</v>
      </c>
      <c r="M405" s="21">
        <f t="shared" si="1"/>
        <v>124442329.38718668</v>
      </c>
      <c r="N405" s="22">
        <f t="shared" si="3"/>
        <v>0.43662520524357029</v>
      </c>
      <c r="O405" s="22">
        <f t="shared" si="2"/>
        <v>0.43662520524357029</v>
      </c>
      <c r="P405" s="10"/>
      <c r="Q405" s="10"/>
      <c r="R405" s="10"/>
      <c r="S405" s="10"/>
    </row>
    <row r="406" spans="1:19" ht="12.75" customHeight="1">
      <c r="A406" s="10">
        <v>405</v>
      </c>
      <c r="B406" s="10">
        <f t="shared" si="0"/>
        <v>6</v>
      </c>
      <c r="C406" s="13">
        <f>VLOOKUP(D406,'Species Data'!A$2:E$152,2,FALSE)</f>
        <v>71</v>
      </c>
      <c r="D406" s="10" t="s">
        <v>207</v>
      </c>
      <c r="E406" s="15" t="s">
        <v>24</v>
      </c>
      <c r="F406" s="16" t="s">
        <v>28</v>
      </c>
      <c r="G406" s="18">
        <v>1</v>
      </c>
      <c r="H406" s="20" t="s">
        <v>105</v>
      </c>
      <c r="I406" s="20" t="s">
        <v>208</v>
      </c>
      <c r="J406" s="21">
        <f t="array" ref="J406">INDEX((Inputs!$N$2:$N$845*Inputs!$H$2:$H$845*Inputs!$F$2:$F$845*1000/Inputs!$L$2:$L$845),MATCH(A406,Inputs!$A$2:$A$845))</f>
        <v>82456250</v>
      </c>
      <c r="K406" s="21" t="str">
        <f ca="1">IF('Dmg over Time (Attack)'!$A$1=$D406,'Dmg over Time (Attack)'!$O$162,K406)</f>
        <v>#REF!</v>
      </c>
      <c r="L406" s="21">
        <v>120323386.54891303</v>
      </c>
      <c r="M406" s="21">
        <f t="shared" si="1"/>
        <v>120323386.54891303</v>
      </c>
      <c r="N406" s="22">
        <f t="shared" si="3"/>
        <v>0.42217325572603787</v>
      </c>
      <c r="O406" s="22">
        <f t="shared" si="2"/>
        <v>0.42217325572603787</v>
      </c>
      <c r="P406" s="10"/>
      <c r="Q406" s="10"/>
      <c r="R406" s="10"/>
      <c r="S406" s="10"/>
    </row>
    <row r="407" spans="1:19" ht="12.75" customHeight="1">
      <c r="A407" s="10">
        <v>406</v>
      </c>
      <c r="B407" s="10">
        <f t="shared" si="0"/>
        <v>6</v>
      </c>
      <c r="C407" s="13">
        <f>VLOOKUP(D407,'Species Data'!A$2:E$152,2,FALSE)</f>
        <v>71</v>
      </c>
      <c r="D407" s="10" t="s">
        <v>207</v>
      </c>
      <c r="E407" s="15" t="s">
        <v>24</v>
      </c>
      <c r="F407" s="16" t="s">
        <v>28</v>
      </c>
      <c r="G407" s="18">
        <v>1</v>
      </c>
      <c r="H407" s="20" t="s">
        <v>105</v>
      </c>
      <c r="I407" s="20" t="s">
        <v>30</v>
      </c>
      <c r="J407" s="21">
        <f t="array" ref="J407">INDEX((Inputs!$N$2:$N$845*Inputs!$H$2:$H$845*Inputs!$F$2:$F$845*1000/Inputs!$L$2:$L$845),MATCH(A407,Inputs!$A$2:$A$845))</f>
        <v>82456250</v>
      </c>
      <c r="K407" s="21" t="str">
        <f ca="1">IF('Dmg over Time (Attack)'!$A$1=$D407,'Dmg over Time (Attack)'!$S$162,K407)</f>
        <v>#REF!</v>
      </c>
      <c r="L407" s="21">
        <v>117322901.57245223</v>
      </c>
      <c r="M407" s="21">
        <f t="shared" si="1"/>
        <v>117322901.57245223</v>
      </c>
      <c r="N407" s="22">
        <f t="shared" si="3"/>
        <v>0.41164558901384324</v>
      </c>
      <c r="O407" s="22">
        <f t="shared" si="2"/>
        <v>0.41164558901384324</v>
      </c>
      <c r="P407" s="10"/>
      <c r="Q407" s="10"/>
      <c r="R407" s="10"/>
      <c r="S407" s="10"/>
    </row>
    <row r="408" spans="1:19" ht="12.75" customHeight="1">
      <c r="A408" s="10">
        <v>407</v>
      </c>
      <c r="B408" s="10">
        <f t="shared" si="0"/>
        <v>6</v>
      </c>
      <c r="C408" s="13">
        <f>VLOOKUP(D408,'Species Data'!A$2:E$152,2,FALSE)</f>
        <v>71</v>
      </c>
      <c r="D408" s="10" t="s">
        <v>207</v>
      </c>
      <c r="E408" s="15" t="s">
        <v>24</v>
      </c>
      <c r="F408" s="16" t="s">
        <v>28</v>
      </c>
      <c r="G408" s="18">
        <v>1</v>
      </c>
      <c r="H408" s="20" t="s">
        <v>105</v>
      </c>
      <c r="I408" s="20" t="s">
        <v>35</v>
      </c>
      <c r="J408" s="21">
        <f t="array" ref="J408">INDEX((Inputs!$N$2:$N$845*Inputs!$H$2:$H$845*Inputs!$F$2:$F$845*1000/Inputs!$L$2:$L$845),MATCH(A408,Inputs!$A$2:$A$845))</f>
        <v>82456250</v>
      </c>
      <c r="K408" s="21" t="str">
        <f ca="1">IF('Dmg over Time (Attack)'!$A$1=$D408,'Dmg over Time (Attack)'!$W$162,K408)</f>
        <v>#REF!</v>
      </c>
      <c r="L408" s="21">
        <v>125370980.11363634</v>
      </c>
      <c r="M408" s="21">
        <f t="shared" si="1"/>
        <v>125370980.11363634</v>
      </c>
      <c r="N408" s="22">
        <f t="shared" si="3"/>
        <v>0.4398835202882373</v>
      </c>
      <c r="O408" s="22">
        <f t="shared" si="2"/>
        <v>0.4398835202882373</v>
      </c>
      <c r="P408" s="10"/>
      <c r="Q408" s="10"/>
      <c r="R408" s="10"/>
      <c r="S408" s="10"/>
    </row>
    <row r="409" spans="1:19" ht="12.75" customHeight="1">
      <c r="A409" s="10">
        <v>408</v>
      </c>
      <c r="B409" s="10">
        <f t="shared" si="0"/>
        <v>6</v>
      </c>
      <c r="C409" s="13">
        <f>VLOOKUP(D409,'Species Data'!A$2:E$152,2,FALSE)</f>
        <v>72</v>
      </c>
      <c r="D409" s="10" t="s">
        <v>209</v>
      </c>
      <c r="E409" s="28" t="s">
        <v>54</v>
      </c>
      <c r="F409" s="16" t="s">
        <v>28</v>
      </c>
      <c r="G409" s="18"/>
      <c r="H409" s="20" t="s">
        <v>55</v>
      </c>
      <c r="I409" s="20" t="s">
        <v>189</v>
      </c>
      <c r="J409" s="21">
        <f t="array" ref="J409">INDEX((Inputs!$N$2:$N$845*Inputs!$H$2:$H$845*Inputs!$F$2:$F$845*1000/Inputs!$L$2:$L$845),MATCH(A409,Inputs!$A$2:$A$845))</f>
        <v>23583491.847826086</v>
      </c>
      <c r="K409" s="21" t="str">
        <f ca="1">IF('Dmg over Time (Attack)'!$A$1=$D409,'Dmg over Time (Attack)'!$C$162,K409)</f>
        <v>#REF!</v>
      </c>
      <c r="L409" s="21">
        <v>23261486.478365388</v>
      </c>
      <c r="M409" s="21">
        <f t="shared" si="1"/>
        <v>23583491.847826086</v>
      </c>
      <c r="N409" s="22">
        <f t="shared" si="3"/>
        <v>8.274633735261297E-2</v>
      </c>
      <c r="O409" s="22">
        <f t="shared" si="2"/>
        <v>8.274633735261297E-2</v>
      </c>
      <c r="P409" s="10"/>
      <c r="Q409" s="10"/>
      <c r="R409" s="10"/>
      <c r="S409" s="10"/>
    </row>
    <row r="410" spans="1:19" ht="12.75" customHeight="1">
      <c r="A410" s="10">
        <v>409</v>
      </c>
      <c r="B410" s="10">
        <f t="shared" si="0"/>
        <v>6</v>
      </c>
      <c r="C410" s="13">
        <f>VLOOKUP(D410,'Species Data'!A$2:E$152,2,FALSE)</f>
        <v>72</v>
      </c>
      <c r="D410" s="10" t="s">
        <v>209</v>
      </c>
      <c r="E410" s="28" t="s">
        <v>54</v>
      </c>
      <c r="F410" s="16" t="s">
        <v>28</v>
      </c>
      <c r="G410" s="18"/>
      <c r="H410" s="20" t="s">
        <v>55</v>
      </c>
      <c r="I410" s="20" t="s">
        <v>58</v>
      </c>
      <c r="J410" s="21">
        <f t="array" ref="J410">INDEX((Inputs!$N$2:$N$845*Inputs!$H$2:$H$845*Inputs!$F$2:$F$845*1000/Inputs!$L$2:$L$845),MATCH(A410,Inputs!$A$2:$A$845))</f>
        <v>23583491.847826086</v>
      </c>
      <c r="K410" s="21" t="str">
        <f ca="1">IF('Dmg over Time (Attack)'!$A$1=$D410,'Dmg over Time (Attack)'!$G$162,K410)</f>
        <v>#REF!</v>
      </c>
      <c r="L410" s="21">
        <v>23585597.516741071</v>
      </c>
      <c r="M410" s="21">
        <f t="shared" si="1"/>
        <v>23585597.516741071</v>
      </c>
      <c r="N410" s="22">
        <f t="shared" si="3"/>
        <v>8.2753725418448026E-2</v>
      </c>
      <c r="O410" s="22">
        <f t="shared" si="2"/>
        <v>8.2753725418448026E-2</v>
      </c>
      <c r="P410" s="10"/>
      <c r="Q410" s="10"/>
      <c r="R410" s="10"/>
      <c r="S410" s="10"/>
    </row>
    <row r="411" spans="1:19" ht="12.75" customHeight="1">
      <c r="A411" s="10">
        <v>410</v>
      </c>
      <c r="B411" s="10">
        <f t="shared" si="0"/>
        <v>6</v>
      </c>
      <c r="C411" s="13">
        <f>VLOOKUP(D411,'Species Data'!A$2:E$152,2,FALSE)</f>
        <v>72</v>
      </c>
      <c r="D411" s="10" t="s">
        <v>209</v>
      </c>
      <c r="E411" s="28" t="s">
        <v>54</v>
      </c>
      <c r="F411" s="16" t="s">
        <v>28</v>
      </c>
      <c r="G411" s="18"/>
      <c r="H411" s="20" t="s">
        <v>55</v>
      </c>
      <c r="I411" s="20" t="s">
        <v>106</v>
      </c>
      <c r="J411" s="21">
        <f t="array" ref="J411">INDEX((Inputs!$N$2:$N$845*Inputs!$H$2:$H$845*Inputs!$F$2:$F$845*1000/Inputs!$L$2:$L$845),MATCH(A411,Inputs!$A$2:$A$845))</f>
        <v>23583491.847826086</v>
      </c>
      <c r="K411" s="21" t="str">
        <f ca="1">IF('Dmg over Time (Attack)'!$A$1=$D411,'Dmg over Time (Attack)'!$K$162,K411)</f>
        <v>#REF!</v>
      </c>
      <c r="L411" s="21">
        <v>15046590.860445207</v>
      </c>
      <c r="M411" s="21">
        <f t="shared" si="1"/>
        <v>23583491.847826086</v>
      </c>
      <c r="N411" s="22">
        <f t="shared" si="3"/>
        <v>8.274633735261297E-2</v>
      </c>
      <c r="O411" s="22">
        <f t="shared" si="2"/>
        <v>8.274633735261297E-2</v>
      </c>
      <c r="P411" s="10"/>
      <c r="Q411" s="10"/>
      <c r="R411" s="10"/>
      <c r="S411" s="10"/>
    </row>
    <row r="412" spans="1:19" ht="12.75" customHeight="1">
      <c r="A412" s="10">
        <v>411</v>
      </c>
      <c r="B412" s="10">
        <f t="shared" si="0"/>
        <v>6</v>
      </c>
      <c r="C412" s="13">
        <f>VLOOKUP(D412,'Species Data'!A$2:E$152,2,FALSE)</f>
        <v>72</v>
      </c>
      <c r="D412" s="10" t="s">
        <v>209</v>
      </c>
      <c r="E412" s="28" t="s">
        <v>54</v>
      </c>
      <c r="F412" s="16" t="s">
        <v>28</v>
      </c>
      <c r="G412" s="18"/>
      <c r="H412" s="20" t="s">
        <v>77</v>
      </c>
      <c r="I412" s="20" t="s">
        <v>189</v>
      </c>
      <c r="J412" s="21">
        <f t="array" ref="J412">INDEX((Inputs!$N$2:$N$845*Inputs!$H$2:$H$845*Inputs!$F$2:$F$845*1000/Inputs!$L$2:$L$845),MATCH(A412,Inputs!$A$2:$A$845))</f>
        <v>22640152.173913043</v>
      </c>
      <c r="K412" s="21" t="str">
        <f ca="1">IF('Dmg over Time (Attack)'!$A$1=$D412,'Dmg over Time (Attack)'!$O$162,K412)</f>
        <v>#REF!</v>
      </c>
      <c r="L412" s="21">
        <v>22866101.796407189</v>
      </c>
      <c r="M412" s="21">
        <f t="shared" si="1"/>
        <v>22866101.796407189</v>
      </c>
      <c r="N412" s="22">
        <f t="shared" si="3"/>
        <v>8.0229263138533499E-2</v>
      </c>
      <c r="O412" s="22">
        <f t="shared" si="2"/>
        <v>8.0229263138533499E-2</v>
      </c>
      <c r="P412" s="10"/>
      <c r="Q412" s="10"/>
      <c r="R412" s="10"/>
      <c r="S412" s="10"/>
    </row>
    <row r="413" spans="1:19" ht="12.75" customHeight="1">
      <c r="A413" s="10">
        <v>412</v>
      </c>
      <c r="B413" s="10">
        <f t="shared" si="0"/>
        <v>6</v>
      </c>
      <c r="C413" s="13">
        <f>VLOOKUP(D413,'Species Data'!A$2:E$152,2,FALSE)</f>
        <v>72</v>
      </c>
      <c r="D413" s="10" t="s">
        <v>209</v>
      </c>
      <c r="E413" s="28" t="s">
        <v>54</v>
      </c>
      <c r="F413" s="16" t="s">
        <v>28</v>
      </c>
      <c r="G413" s="18"/>
      <c r="H413" s="20" t="s">
        <v>77</v>
      </c>
      <c r="I413" s="20" t="s">
        <v>58</v>
      </c>
      <c r="J413" s="21">
        <f t="array" ref="J413">INDEX((Inputs!$N$2:$N$845*Inputs!$H$2:$H$845*Inputs!$F$2:$F$845*1000/Inputs!$L$2:$L$845),MATCH(A413,Inputs!$A$2:$A$845))</f>
        <v>22640152.173913043</v>
      </c>
      <c r="K413" s="21" t="str">
        <f ca="1">IF('Dmg over Time (Attack)'!$A$1=$D413,'Dmg over Time (Attack)'!$S$162,K413)</f>
        <v>#REF!</v>
      </c>
      <c r="L413" s="21">
        <v>23253236.204782344</v>
      </c>
      <c r="M413" s="21">
        <f t="shared" si="1"/>
        <v>23253236.204782344</v>
      </c>
      <c r="N413" s="22">
        <f t="shared" si="3"/>
        <v>8.1587584228680621E-2</v>
      </c>
      <c r="O413" s="22">
        <f t="shared" si="2"/>
        <v>8.1587584228680621E-2</v>
      </c>
      <c r="P413" s="10"/>
      <c r="Q413" s="10"/>
      <c r="R413" s="10"/>
      <c r="S413" s="10"/>
    </row>
    <row r="414" spans="1:19" ht="12.75" customHeight="1">
      <c r="A414" s="10">
        <v>413</v>
      </c>
      <c r="B414" s="10">
        <f t="shared" si="0"/>
        <v>6</v>
      </c>
      <c r="C414" s="13">
        <f>VLOOKUP(D414,'Species Data'!A$2:E$152,2,FALSE)</f>
        <v>72</v>
      </c>
      <c r="D414" s="10" t="s">
        <v>209</v>
      </c>
      <c r="E414" s="28" t="s">
        <v>54</v>
      </c>
      <c r="F414" s="16" t="s">
        <v>28</v>
      </c>
      <c r="G414" s="18"/>
      <c r="H414" s="20" t="s">
        <v>77</v>
      </c>
      <c r="I414" s="20" t="s">
        <v>106</v>
      </c>
      <c r="J414" s="21">
        <f t="array" ref="J414">INDEX((Inputs!$N$2:$N$845*Inputs!$H$2:$H$845*Inputs!$F$2:$F$845*1000/Inputs!$L$2:$L$845),MATCH(A414,Inputs!$A$2:$A$845))</f>
        <v>22640152.173913043</v>
      </c>
      <c r="K414" s="21" t="str">
        <f ca="1">IF('Dmg over Time (Attack)'!$A$1=$D414,'Dmg over Time (Attack)'!$W$162,K414)</f>
        <v>#REF!</v>
      </c>
      <c r="L414" s="21">
        <v>14165275.287356321</v>
      </c>
      <c r="M414" s="21">
        <f t="shared" si="1"/>
        <v>22640152.173913043</v>
      </c>
      <c r="N414" s="22">
        <f t="shared" si="3"/>
        <v>7.9436483858508461E-2</v>
      </c>
      <c r="O414" s="22">
        <f t="shared" si="2"/>
        <v>7.9436483858508461E-2</v>
      </c>
      <c r="P414" s="10"/>
      <c r="Q414" s="10"/>
      <c r="R414" s="10"/>
      <c r="S414" s="10"/>
    </row>
    <row r="415" spans="1:19" ht="12.75" customHeight="1">
      <c r="A415" s="10">
        <v>414</v>
      </c>
      <c r="B415" s="10">
        <f t="shared" si="0"/>
        <v>6</v>
      </c>
      <c r="C415" s="13">
        <f>VLOOKUP(D415,'Species Data'!A$2:E$152,2,FALSE)</f>
        <v>73</v>
      </c>
      <c r="D415" s="10" t="s">
        <v>210</v>
      </c>
      <c r="E415" s="28" t="s">
        <v>54</v>
      </c>
      <c r="F415" s="16" t="s">
        <v>28</v>
      </c>
      <c r="G415" s="18">
        <v>1</v>
      </c>
      <c r="H415" s="20" t="s">
        <v>105</v>
      </c>
      <c r="I415" s="20" t="s">
        <v>61</v>
      </c>
      <c r="J415" s="21">
        <f t="array" ref="J415">INDEX((Inputs!$N$2:$N$845*Inputs!$H$2:$H$845*Inputs!$F$2:$F$845*1000/Inputs!$L$2:$L$845),MATCH(A415,Inputs!$A$2:$A$845))</f>
        <v>81322916.666666672</v>
      </c>
      <c r="K415" s="21" t="str">
        <f ca="1">IF('Dmg over Time (Attack)'!$A$1=$D415,'Dmg over Time (Attack)'!$C$162,K415)</f>
        <v>#REF!</v>
      </c>
      <c r="L415" s="21">
        <v>114797533.32604894</v>
      </c>
      <c r="M415" s="21">
        <f t="shared" si="1"/>
        <v>114797533.32604894</v>
      </c>
      <c r="N415" s="22">
        <f t="shared" si="3"/>
        <v>0.40278494300752565</v>
      </c>
      <c r="O415" s="22">
        <f t="shared" si="2"/>
        <v>0.40278494300752565</v>
      </c>
      <c r="P415" s="10"/>
      <c r="Q415" s="10"/>
      <c r="R415" s="10"/>
      <c r="S415" s="10"/>
    </row>
    <row r="416" spans="1:19" ht="12.75" customHeight="1">
      <c r="A416" s="10">
        <v>415</v>
      </c>
      <c r="B416" s="10">
        <f t="shared" si="0"/>
        <v>6</v>
      </c>
      <c r="C416" s="13">
        <f>VLOOKUP(D416,'Species Data'!A$2:E$152,2,FALSE)</f>
        <v>73</v>
      </c>
      <c r="D416" s="10" t="s">
        <v>210</v>
      </c>
      <c r="E416" s="28" t="s">
        <v>54</v>
      </c>
      <c r="F416" s="16" t="s">
        <v>28</v>
      </c>
      <c r="G416" s="18">
        <v>1</v>
      </c>
      <c r="H416" s="20" t="s">
        <v>105</v>
      </c>
      <c r="I416" s="20" t="s">
        <v>108</v>
      </c>
      <c r="J416" s="21">
        <f t="array" ref="J416">INDEX((Inputs!$N$2:$N$845*Inputs!$H$2:$H$845*Inputs!$F$2:$F$845*1000/Inputs!$L$2:$L$845),MATCH(A416,Inputs!$A$2:$A$845))</f>
        <v>81322916.666666672</v>
      </c>
      <c r="K416" s="21" t="str">
        <f ca="1">IF('Dmg over Time (Attack)'!$A$1=$D416,'Dmg over Time (Attack)'!$G$162,K416)</f>
        <v>#REF!</v>
      </c>
      <c r="L416" s="21">
        <v>105507708.52068344</v>
      </c>
      <c r="M416" s="21">
        <f t="shared" si="1"/>
        <v>105507708.52068344</v>
      </c>
      <c r="N416" s="22">
        <f t="shared" si="3"/>
        <v>0.37019015245439119</v>
      </c>
      <c r="O416" s="22">
        <f t="shared" si="2"/>
        <v>0.37019015245439119</v>
      </c>
      <c r="P416" s="10"/>
      <c r="Q416" s="10"/>
      <c r="R416" s="10"/>
      <c r="S416" s="10"/>
    </row>
    <row r="417" spans="1:19" ht="12.75" customHeight="1">
      <c r="A417" s="10">
        <v>416</v>
      </c>
      <c r="B417" s="10">
        <f t="shared" si="0"/>
        <v>6</v>
      </c>
      <c r="C417" s="13">
        <f>VLOOKUP(D417,'Species Data'!A$2:E$152,2,FALSE)</f>
        <v>73</v>
      </c>
      <c r="D417" s="10" t="s">
        <v>210</v>
      </c>
      <c r="E417" s="28" t="s">
        <v>54</v>
      </c>
      <c r="F417" s="16" t="s">
        <v>28</v>
      </c>
      <c r="G417" s="18">
        <v>1</v>
      </c>
      <c r="H417" s="20" t="s">
        <v>105</v>
      </c>
      <c r="I417" s="20" t="s">
        <v>211</v>
      </c>
      <c r="J417" s="21">
        <f t="array" ref="J417">INDEX((Inputs!$N$2:$N$845*Inputs!$H$2:$H$845*Inputs!$F$2:$F$845*1000/Inputs!$L$2:$L$845),MATCH(A417,Inputs!$A$2:$A$845))</f>
        <v>81322916.666666672</v>
      </c>
      <c r="K417" s="21" t="str">
        <f ca="1">IF('Dmg over Time (Attack)'!$A$1=$D417,'Dmg over Time (Attack)'!$K$162,K417)</f>
        <v>#REF!</v>
      </c>
      <c r="L417" s="21">
        <v>107922287.32638887</v>
      </c>
      <c r="M417" s="21">
        <f t="shared" si="1"/>
        <v>107922287.32638887</v>
      </c>
      <c r="N417" s="22">
        <f t="shared" si="3"/>
        <v>0.37866207653207129</v>
      </c>
      <c r="O417" s="22">
        <f t="shared" si="2"/>
        <v>0.37866207653207129</v>
      </c>
      <c r="P417" s="10"/>
      <c r="Q417" s="10"/>
      <c r="R417" s="10"/>
      <c r="S417" s="10"/>
    </row>
    <row r="418" spans="1:19" ht="12.75" customHeight="1">
      <c r="A418" s="10">
        <v>417</v>
      </c>
      <c r="B418" s="10">
        <f t="shared" si="0"/>
        <v>6</v>
      </c>
      <c r="C418" s="13">
        <f>VLOOKUP(D418,'Species Data'!A$2:E$152,2,FALSE)</f>
        <v>73</v>
      </c>
      <c r="D418" s="10" t="s">
        <v>210</v>
      </c>
      <c r="E418" s="28" t="s">
        <v>54</v>
      </c>
      <c r="F418" s="16" t="s">
        <v>28</v>
      </c>
      <c r="G418" s="18">
        <v>1</v>
      </c>
      <c r="H418" s="20" t="s">
        <v>80</v>
      </c>
      <c r="I418" s="20" t="s">
        <v>61</v>
      </c>
      <c r="J418" s="21">
        <f t="array" ref="J418">INDEX((Inputs!$N$2:$N$845*Inputs!$H$2:$H$845*Inputs!$F$2:$F$845*1000/Inputs!$L$2:$L$845),MATCH(A418,Inputs!$A$2:$A$845))</f>
        <v>97587500</v>
      </c>
      <c r="K418" s="21" t="str">
        <f ca="1">IF('Dmg over Time (Attack)'!$A$1=$D418,'Dmg over Time (Attack)'!$O$162,K418)</f>
        <v>#REF!</v>
      </c>
      <c r="L418" s="21">
        <v>126740059.54982516</v>
      </c>
      <c r="M418" s="21">
        <f t="shared" si="1"/>
        <v>126740059.54982516</v>
      </c>
      <c r="N418" s="22">
        <f t="shared" si="3"/>
        <v>0.44468714774172857</v>
      </c>
      <c r="O418" s="22">
        <f t="shared" si="2"/>
        <v>0.44468714774172857</v>
      </c>
      <c r="P418" s="10"/>
      <c r="Q418" s="10"/>
      <c r="R418" s="10"/>
      <c r="S418" s="10"/>
    </row>
    <row r="419" spans="1:19" ht="12.75" customHeight="1">
      <c r="A419" s="10">
        <v>418</v>
      </c>
      <c r="B419" s="10">
        <f t="shared" si="0"/>
        <v>6</v>
      </c>
      <c r="C419" s="13">
        <f>VLOOKUP(D419,'Species Data'!A$2:E$152,2,FALSE)</f>
        <v>73</v>
      </c>
      <c r="D419" s="10" t="s">
        <v>210</v>
      </c>
      <c r="E419" s="28" t="s">
        <v>54</v>
      </c>
      <c r="F419" s="16" t="s">
        <v>28</v>
      </c>
      <c r="G419" s="18">
        <v>1</v>
      </c>
      <c r="H419" s="20" t="s">
        <v>80</v>
      </c>
      <c r="I419" s="20" t="s">
        <v>108</v>
      </c>
      <c r="J419" s="21">
        <f t="array" ref="J419">INDEX((Inputs!$N$2:$N$845*Inputs!$H$2:$H$845*Inputs!$F$2:$F$845*1000/Inputs!$L$2:$L$845),MATCH(A419,Inputs!$A$2:$A$845))</f>
        <v>97587500</v>
      </c>
      <c r="K419" s="21" t="str">
        <f ca="1">IF('Dmg over Time (Attack)'!$A$1=$D419,'Dmg over Time (Attack)'!$S$162,K419)</f>
        <v>#REF!</v>
      </c>
      <c r="L419" s="21">
        <v>117793904.5638489</v>
      </c>
      <c r="M419" s="21">
        <f t="shared" si="1"/>
        <v>117793904.5638489</v>
      </c>
      <c r="N419" s="22">
        <f t="shared" si="3"/>
        <v>0.41329817602986613</v>
      </c>
      <c r="O419" s="22">
        <f t="shared" si="2"/>
        <v>0.41329817602986613</v>
      </c>
      <c r="P419" s="10"/>
      <c r="Q419" s="10"/>
      <c r="R419" s="10"/>
      <c r="S419" s="10"/>
    </row>
    <row r="420" spans="1:19" ht="12.75" customHeight="1">
      <c r="A420" s="10">
        <v>419</v>
      </c>
      <c r="B420" s="10">
        <f t="shared" si="0"/>
        <v>6</v>
      </c>
      <c r="C420" s="13">
        <f>VLOOKUP(D420,'Species Data'!A$2:E$152,2,FALSE)</f>
        <v>73</v>
      </c>
      <c r="D420" s="10" t="s">
        <v>210</v>
      </c>
      <c r="E420" s="28" t="s">
        <v>54</v>
      </c>
      <c r="F420" s="16" t="s">
        <v>28</v>
      </c>
      <c r="G420" s="18">
        <v>1</v>
      </c>
      <c r="H420" s="20" t="s">
        <v>80</v>
      </c>
      <c r="I420" s="20" t="s">
        <v>211</v>
      </c>
      <c r="J420" s="21">
        <f t="array" ref="J420">INDEX((Inputs!$N$2:$N$845*Inputs!$H$2:$H$845*Inputs!$F$2:$F$845*1000/Inputs!$L$2:$L$845),MATCH(A420,Inputs!$A$2:$A$845))</f>
        <v>97587500</v>
      </c>
      <c r="K420" s="21" t="str">
        <f ca="1">IF('Dmg over Time (Attack)'!$A$1=$D420,'Dmg over Time (Attack)'!$W$162,K420)</f>
        <v>#REF!</v>
      </c>
      <c r="L420" s="21">
        <v>119781879.34027775</v>
      </c>
      <c r="M420" s="21">
        <f t="shared" si="1"/>
        <v>119781879.34027775</v>
      </c>
      <c r="N420" s="22">
        <f t="shared" si="3"/>
        <v>0.42027329373339778</v>
      </c>
      <c r="O420" s="22">
        <f t="shared" si="2"/>
        <v>0.42027329373339778</v>
      </c>
      <c r="P420" s="10"/>
      <c r="Q420" s="10"/>
      <c r="R420" s="10"/>
      <c r="S420" s="10"/>
    </row>
    <row r="421" spans="1:19" ht="12.75" customHeight="1">
      <c r="A421" s="10">
        <v>420</v>
      </c>
      <c r="B421" s="10">
        <f t="shared" si="0"/>
        <v>6</v>
      </c>
      <c r="C421" s="13">
        <f>VLOOKUP(D421,'Species Data'!A$2:E$152,2,FALSE)</f>
        <v>74</v>
      </c>
      <c r="D421" s="10" t="s">
        <v>212</v>
      </c>
      <c r="E421" s="45" t="s">
        <v>213</v>
      </c>
      <c r="F421" s="37" t="s">
        <v>121</v>
      </c>
      <c r="G421" s="18"/>
      <c r="H421" s="20" t="s">
        <v>214</v>
      </c>
      <c r="I421" s="20" t="s">
        <v>123</v>
      </c>
      <c r="J421" s="21">
        <f t="array" ref="J421">INDEX((Inputs!$N$2:$N$845*Inputs!$H$2:$H$845*Inputs!$F$2:$F$845*1000/Inputs!$L$2:$L$845),MATCH(A421,Inputs!$A$2:$A$845))</f>
        <v>16862150.735294119</v>
      </c>
      <c r="K421" s="21" t="str">
        <f ca="1">IF('Dmg over Time (Attack)'!$A$1=$D421,'Dmg over Time (Attack)'!$C$162,K421)</f>
        <v>#REF!</v>
      </c>
      <c r="L421" s="21">
        <v>23965204.649144065</v>
      </c>
      <c r="M421" s="21">
        <f t="shared" si="1"/>
        <v>23965204.649144065</v>
      </c>
      <c r="N421" s="22">
        <f t="shared" si="3"/>
        <v>8.4085635893875424E-2</v>
      </c>
      <c r="O421" s="22">
        <f t="shared" si="2"/>
        <v>8.4085635893875424E-2</v>
      </c>
      <c r="P421" s="10"/>
      <c r="Q421" s="10"/>
      <c r="R421" s="10"/>
      <c r="S421" s="10"/>
    </row>
    <row r="422" spans="1:19" ht="12.75" customHeight="1">
      <c r="A422" s="10">
        <v>421</v>
      </c>
      <c r="B422" s="10">
        <f t="shared" si="0"/>
        <v>6</v>
      </c>
      <c r="C422" s="13">
        <f>VLOOKUP(D422,'Species Data'!A$2:E$152,2,FALSE)</f>
        <v>74</v>
      </c>
      <c r="D422" s="10" t="s">
        <v>212</v>
      </c>
      <c r="E422" s="45" t="s">
        <v>213</v>
      </c>
      <c r="F422" s="37" t="s">
        <v>121</v>
      </c>
      <c r="G422" s="18"/>
      <c r="H422" s="20" t="s">
        <v>214</v>
      </c>
      <c r="I422" s="20" t="s">
        <v>124</v>
      </c>
      <c r="J422" s="21">
        <f t="array" ref="J422">INDEX((Inputs!$N$2:$N$845*Inputs!$H$2:$H$845*Inputs!$F$2:$F$845*1000/Inputs!$L$2:$L$845),MATCH(A422,Inputs!$A$2:$A$845))</f>
        <v>16862150.735294119</v>
      </c>
      <c r="K422" s="21" t="str">
        <f ca="1">IF('Dmg over Time (Attack)'!$A$1=$D422,'Dmg over Time (Attack)'!$G$162,K422)</f>
        <v>#REF!</v>
      </c>
      <c r="L422" s="21">
        <v>18126812.040441178</v>
      </c>
      <c r="M422" s="21">
        <f t="shared" si="1"/>
        <v>18126812.040441178</v>
      </c>
      <c r="N422" s="22">
        <f t="shared" si="3"/>
        <v>6.3600730286427667E-2</v>
      </c>
      <c r="O422" s="22">
        <f t="shared" si="2"/>
        <v>6.3600730286427667E-2</v>
      </c>
      <c r="P422" s="10"/>
      <c r="Q422" s="10"/>
      <c r="R422" s="10"/>
      <c r="S422" s="10"/>
    </row>
    <row r="423" spans="1:19" ht="12.75" customHeight="1">
      <c r="A423" s="10">
        <v>422</v>
      </c>
      <c r="B423" s="10">
        <f t="shared" si="0"/>
        <v>6</v>
      </c>
      <c r="C423" s="13">
        <f>VLOOKUP(D423,'Species Data'!A$2:E$152,2,FALSE)</f>
        <v>74</v>
      </c>
      <c r="D423" s="10" t="s">
        <v>212</v>
      </c>
      <c r="E423" s="45" t="s">
        <v>213</v>
      </c>
      <c r="F423" s="37" t="s">
        <v>121</v>
      </c>
      <c r="G423" s="18"/>
      <c r="H423" s="20" t="s">
        <v>214</v>
      </c>
      <c r="I423" s="20" t="s">
        <v>95</v>
      </c>
      <c r="J423" s="21">
        <f t="array" ref="J423">INDEX((Inputs!$N$2:$N$845*Inputs!$H$2:$H$845*Inputs!$F$2:$F$845*1000/Inputs!$L$2:$L$845),MATCH(A423,Inputs!$A$2:$A$845))</f>
        <v>16862150.735294119</v>
      </c>
      <c r="K423" s="21" t="str">
        <f ca="1">IF('Dmg over Time (Attack)'!$A$1=$D423,'Dmg over Time (Attack)'!$K$162,K423)</f>
        <v>#REF!</v>
      </c>
      <c r="L423" s="21">
        <v>21334047.322850324</v>
      </c>
      <c r="M423" s="21">
        <f t="shared" si="1"/>
        <v>21334047.322850324</v>
      </c>
      <c r="N423" s="22">
        <f t="shared" si="3"/>
        <v>7.4853812500030967E-2</v>
      </c>
      <c r="O423" s="22">
        <f t="shared" si="2"/>
        <v>7.4853812500030967E-2</v>
      </c>
      <c r="P423" s="10"/>
      <c r="Q423" s="10"/>
      <c r="R423" s="10"/>
      <c r="S423" s="10"/>
    </row>
    <row r="424" spans="1:19" ht="12.75" customHeight="1">
      <c r="A424" s="10">
        <v>423</v>
      </c>
      <c r="B424" s="10">
        <f t="shared" si="0"/>
        <v>6</v>
      </c>
      <c r="C424" s="13">
        <f>VLOOKUP(D424,'Species Data'!A$2:E$152,2,FALSE)</f>
        <v>74</v>
      </c>
      <c r="D424" s="10" t="s">
        <v>212</v>
      </c>
      <c r="E424" s="45" t="s">
        <v>213</v>
      </c>
      <c r="F424" s="37" t="s">
        <v>121</v>
      </c>
      <c r="G424" s="18"/>
      <c r="H424" s="20" t="s">
        <v>33</v>
      </c>
      <c r="I424" s="20" t="s">
        <v>123</v>
      </c>
      <c r="J424" s="21">
        <f t="array" ref="J424">INDEX((Inputs!$N$2:$N$845*Inputs!$H$2:$H$845*Inputs!$F$2:$F$845*1000/Inputs!$L$2:$L$845),MATCH(A424,Inputs!$A$2:$A$845))</f>
        <v>16678200</v>
      </c>
      <c r="K424" s="21" t="str">
        <f ca="1">IF('Dmg over Time (Attack)'!$A$1=$D424,'Dmg over Time (Attack)'!$O$162,K424)</f>
        <v>#REF!</v>
      </c>
      <c r="L424" s="21">
        <v>23203932.38469984</v>
      </c>
      <c r="M424" s="21">
        <f t="shared" si="1"/>
        <v>23203932.38469984</v>
      </c>
      <c r="N424" s="22">
        <f t="shared" si="3"/>
        <v>8.1414594132233328E-2</v>
      </c>
      <c r="O424" s="22">
        <f t="shared" si="2"/>
        <v>8.1414594132233328E-2</v>
      </c>
      <c r="P424" s="10"/>
      <c r="Q424" s="10"/>
      <c r="R424" s="10"/>
      <c r="S424" s="10"/>
    </row>
    <row r="425" spans="1:19" ht="12.75" customHeight="1">
      <c r="A425" s="10">
        <v>424</v>
      </c>
      <c r="B425" s="10">
        <f t="shared" si="0"/>
        <v>6</v>
      </c>
      <c r="C425" s="13">
        <f>VLOOKUP(D425,'Species Data'!A$2:E$152,2,FALSE)</f>
        <v>74</v>
      </c>
      <c r="D425" s="10" t="s">
        <v>212</v>
      </c>
      <c r="E425" s="45" t="s">
        <v>213</v>
      </c>
      <c r="F425" s="37" t="s">
        <v>121</v>
      </c>
      <c r="G425" s="18"/>
      <c r="H425" s="20" t="s">
        <v>33</v>
      </c>
      <c r="I425" s="20" t="s">
        <v>124</v>
      </c>
      <c r="J425" s="21">
        <f t="array" ref="J425">INDEX((Inputs!$N$2:$N$845*Inputs!$H$2:$H$845*Inputs!$F$2:$F$845*1000/Inputs!$L$2:$L$845),MATCH(A425,Inputs!$A$2:$A$845))</f>
        <v>16678200</v>
      </c>
      <c r="K425" s="21" t="str">
        <f ca="1">IF('Dmg over Time (Attack)'!$A$1=$D425,'Dmg over Time (Attack)'!$S$162,K425)</f>
        <v>#REF!</v>
      </c>
      <c r="L425" s="21">
        <v>17945166.920731708</v>
      </c>
      <c r="M425" s="21">
        <f t="shared" si="1"/>
        <v>17945166.920731708</v>
      </c>
      <c r="N425" s="22">
        <f t="shared" si="3"/>
        <v>6.2963400223054494E-2</v>
      </c>
      <c r="O425" s="22">
        <f t="shared" si="2"/>
        <v>6.2963400223054494E-2</v>
      </c>
      <c r="P425" s="10"/>
      <c r="Q425" s="10"/>
      <c r="R425" s="10"/>
      <c r="S425" s="10"/>
    </row>
    <row r="426" spans="1:19" ht="12.75" customHeight="1">
      <c r="A426" s="10">
        <v>425</v>
      </c>
      <c r="B426" s="10">
        <f t="shared" si="0"/>
        <v>6</v>
      </c>
      <c r="C426" s="13">
        <f>VLOOKUP(D426,'Species Data'!A$2:E$152,2,FALSE)</f>
        <v>74</v>
      </c>
      <c r="D426" s="10" t="s">
        <v>212</v>
      </c>
      <c r="E426" s="45" t="s">
        <v>213</v>
      </c>
      <c r="F426" s="37" t="s">
        <v>121</v>
      </c>
      <c r="G426" s="18"/>
      <c r="H426" s="20" t="s">
        <v>33</v>
      </c>
      <c r="I426" s="20" t="s">
        <v>95</v>
      </c>
      <c r="J426" s="21">
        <f t="array" ref="J426">INDEX((Inputs!$N$2:$N$845*Inputs!$H$2:$H$845*Inputs!$F$2:$F$845*1000/Inputs!$L$2:$L$845),MATCH(A426,Inputs!$A$2:$A$845))</f>
        <v>16678200</v>
      </c>
      <c r="K426" s="21" t="str">
        <f ca="1">IF('Dmg over Time (Attack)'!$A$1=$D426,'Dmg over Time (Attack)'!$W$162,K426)</f>
        <v>#REF!</v>
      </c>
      <c r="L426" s="21">
        <v>20960684.52412514</v>
      </c>
      <c r="M426" s="21">
        <f t="shared" si="1"/>
        <v>20960684.52412514</v>
      </c>
      <c r="N426" s="22">
        <f t="shared" si="3"/>
        <v>7.3543811237385986E-2</v>
      </c>
      <c r="O426" s="22">
        <f t="shared" si="2"/>
        <v>7.3543811237385986E-2</v>
      </c>
      <c r="P426" s="10"/>
      <c r="Q426" s="10"/>
      <c r="R426" s="10"/>
      <c r="S426" s="10"/>
    </row>
    <row r="427" spans="1:19" ht="12.75" customHeight="1">
      <c r="A427" s="10">
        <v>426</v>
      </c>
      <c r="B427" s="10">
        <f t="shared" si="0"/>
        <v>6</v>
      </c>
      <c r="C427" s="13">
        <f>VLOOKUP(D427,'Species Data'!A$2:E$152,2,FALSE)</f>
        <v>75</v>
      </c>
      <c r="D427" s="10" t="s">
        <v>215</v>
      </c>
      <c r="E427" s="45" t="s">
        <v>213</v>
      </c>
      <c r="F427" s="37" t="s">
        <v>121</v>
      </c>
      <c r="G427" s="18"/>
      <c r="H427" s="20" t="s">
        <v>214</v>
      </c>
      <c r="I427" s="20" t="s">
        <v>95</v>
      </c>
      <c r="J427" s="21">
        <f t="array" ref="J427">INDEX((Inputs!$N$2:$N$845*Inputs!$H$2:$H$845*Inputs!$F$2:$F$845*1000/Inputs!$L$2:$L$845),MATCH(A427,Inputs!$A$2:$A$845))</f>
        <v>37013327.205882356</v>
      </c>
      <c r="K427" s="21" t="str">
        <f ca="1">IF('Dmg over Time (Attack)'!$A$1=$D427,'Dmg over Time (Attack)'!$C$162,K427)</f>
        <v>#REF!</v>
      </c>
      <c r="L427" s="21">
        <v>46829380.580357149</v>
      </c>
      <c r="M427" s="21">
        <f t="shared" si="1"/>
        <v>46829380.580357149</v>
      </c>
      <c r="N427" s="22">
        <f t="shared" si="3"/>
        <v>0.16430814183580397</v>
      </c>
      <c r="O427" s="22">
        <f t="shared" si="2"/>
        <v>0.16430814183580397</v>
      </c>
      <c r="P427" s="10"/>
      <c r="Q427" s="10"/>
      <c r="R427" s="10"/>
      <c r="S427" s="10"/>
    </row>
    <row r="428" spans="1:19" ht="12.75" customHeight="1">
      <c r="A428" s="10">
        <v>427</v>
      </c>
      <c r="B428" s="10">
        <f t="shared" si="0"/>
        <v>6</v>
      </c>
      <c r="C428" s="13">
        <f>VLOOKUP(D428,'Species Data'!A$2:E$152,2,FALSE)</f>
        <v>75</v>
      </c>
      <c r="D428" s="10" t="s">
        <v>215</v>
      </c>
      <c r="E428" s="45" t="s">
        <v>213</v>
      </c>
      <c r="F428" s="37" t="s">
        <v>121</v>
      </c>
      <c r="G428" s="18"/>
      <c r="H428" s="20" t="s">
        <v>214</v>
      </c>
      <c r="I428" s="20" t="s">
        <v>133</v>
      </c>
      <c r="J428" s="21">
        <f t="array" ref="J428">INDEX((Inputs!$N$2:$N$845*Inputs!$H$2:$H$845*Inputs!$F$2:$F$845*1000/Inputs!$L$2:$L$845),MATCH(A428,Inputs!$A$2:$A$845))</f>
        <v>37013327.205882356</v>
      </c>
      <c r="K428" s="21" t="str">
        <f ca="1">IF('Dmg over Time (Attack)'!$A$1=$D428,'Dmg over Time (Attack)'!$G$162,K428)</f>
        <v>#REF!</v>
      </c>
      <c r="L428" s="21">
        <v>61160954.833597466</v>
      </c>
      <c r="M428" s="21">
        <f t="shared" si="1"/>
        <v>61160954.833597466</v>
      </c>
      <c r="N428" s="22">
        <f t="shared" si="3"/>
        <v>0.21459269196114769</v>
      </c>
      <c r="O428" s="22">
        <f t="shared" si="2"/>
        <v>0.21459269196114769</v>
      </c>
      <c r="P428" s="10"/>
      <c r="Q428" s="10"/>
      <c r="R428" s="10"/>
      <c r="S428" s="10"/>
    </row>
    <row r="429" spans="1:19" ht="12.75" customHeight="1">
      <c r="A429" s="10">
        <v>428</v>
      </c>
      <c r="B429" s="10">
        <f t="shared" si="0"/>
        <v>6</v>
      </c>
      <c r="C429" s="13">
        <f>VLOOKUP(D429,'Species Data'!A$2:E$152,2,FALSE)</f>
        <v>75</v>
      </c>
      <c r="D429" s="10" t="s">
        <v>215</v>
      </c>
      <c r="E429" s="45" t="s">
        <v>213</v>
      </c>
      <c r="F429" s="37" t="s">
        <v>121</v>
      </c>
      <c r="G429" s="18"/>
      <c r="H429" s="20" t="s">
        <v>214</v>
      </c>
      <c r="I429" s="20" t="s">
        <v>123</v>
      </c>
      <c r="J429" s="21">
        <f t="array" ref="J429">INDEX((Inputs!$N$2:$N$845*Inputs!$H$2:$H$845*Inputs!$F$2:$F$845*1000/Inputs!$L$2:$L$845),MATCH(A429,Inputs!$A$2:$A$845))</f>
        <v>37013327.205882356</v>
      </c>
      <c r="K429" s="21" t="str">
        <f ca="1">IF('Dmg over Time (Attack)'!$A$1=$D429,'Dmg over Time (Attack)'!$K$162,K429)</f>
        <v>#REF!</v>
      </c>
      <c r="L429" s="21">
        <v>52604912.336482562</v>
      </c>
      <c r="M429" s="21">
        <f t="shared" si="1"/>
        <v>52604912.336482562</v>
      </c>
      <c r="N429" s="22">
        <f t="shared" si="3"/>
        <v>0.18457249039651705</v>
      </c>
      <c r="O429" s="22">
        <f t="shared" si="2"/>
        <v>0.18457249039651705</v>
      </c>
      <c r="P429" s="10"/>
      <c r="Q429" s="10"/>
      <c r="R429" s="10"/>
      <c r="S429" s="10"/>
    </row>
    <row r="430" spans="1:19" ht="12.75" customHeight="1">
      <c r="A430" s="10">
        <v>429</v>
      </c>
      <c r="B430" s="10">
        <f t="shared" si="0"/>
        <v>6</v>
      </c>
      <c r="C430" s="13">
        <f>VLOOKUP(D430,'Species Data'!A$2:E$152,2,FALSE)</f>
        <v>75</v>
      </c>
      <c r="D430" s="10" t="s">
        <v>215</v>
      </c>
      <c r="E430" s="45" t="s">
        <v>213</v>
      </c>
      <c r="F430" s="37" t="s">
        <v>121</v>
      </c>
      <c r="G430" s="18"/>
      <c r="H430" s="20" t="s">
        <v>122</v>
      </c>
      <c r="I430" s="20" t="s">
        <v>95</v>
      </c>
      <c r="J430" s="21">
        <f t="array" ref="J430">INDEX((Inputs!$N$2:$N$845*Inputs!$H$2:$H$845*Inputs!$F$2:$F$845*1000/Inputs!$L$2:$L$845),MATCH(A430,Inputs!$A$2:$A$845))</f>
        <v>45761931.81818182</v>
      </c>
      <c r="K430" s="21" t="str">
        <f ca="1">IF('Dmg over Time (Attack)'!$A$1=$D430,'Dmg over Time (Attack)'!$O$162,K430)</f>
        <v>#REF!</v>
      </c>
      <c r="L430" s="21">
        <v>49998967.420212798</v>
      </c>
      <c r="M430" s="21">
        <f t="shared" si="1"/>
        <v>49998967.420212798</v>
      </c>
      <c r="N430" s="22">
        <f t="shared" si="3"/>
        <v>0.17542912865198124</v>
      </c>
      <c r="O430" s="22">
        <f t="shared" si="2"/>
        <v>0.17542912865198124</v>
      </c>
      <c r="P430" s="10"/>
      <c r="Q430" s="10"/>
      <c r="R430" s="10"/>
      <c r="S430" s="10"/>
    </row>
    <row r="431" spans="1:19" ht="12.75" customHeight="1">
      <c r="A431" s="10">
        <v>430</v>
      </c>
      <c r="B431" s="10">
        <f t="shared" si="0"/>
        <v>6</v>
      </c>
      <c r="C431" s="13">
        <f>VLOOKUP(D431,'Species Data'!A$2:E$152,2,FALSE)</f>
        <v>75</v>
      </c>
      <c r="D431" s="10" t="s">
        <v>215</v>
      </c>
      <c r="E431" s="45" t="s">
        <v>213</v>
      </c>
      <c r="F431" s="37" t="s">
        <v>121</v>
      </c>
      <c r="G431" s="18"/>
      <c r="H431" s="20" t="s">
        <v>122</v>
      </c>
      <c r="I431" s="20" t="s">
        <v>133</v>
      </c>
      <c r="J431" s="21">
        <f t="array" ref="J431">INDEX((Inputs!$N$2:$N$845*Inputs!$H$2:$H$845*Inputs!$F$2:$F$845*1000/Inputs!$L$2:$L$845),MATCH(A431,Inputs!$A$2:$A$845))</f>
        <v>45761931.81818182</v>
      </c>
      <c r="K431" s="21" t="str">
        <f ca="1">IF('Dmg over Time (Attack)'!$A$1=$D431,'Dmg over Time (Attack)'!$S$162,K431)</f>
        <v>#REF!</v>
      </c>
      <c r="L431" s="21">
        <v>70222053.964757726</v>
      </c>
      <c r="M431" s="21">
        <f t="shared" si="1"/>
        <v>70222053.964757726</v>
      </c>
      <c r="N431" s="22">
        <f t="shared" si="3"/>
        <v>0.24638496302645088</v>
      </c>
      <c r="O431" s="22">
        <f t="shared" si="2"/>
        <v>0.24638496302645088</v>
      </c>
      <c r="P431" s="10"/>
      <c r="Q431" s="10"/>
      <c r="R431" s="10"/>
      <c r="S431" s="10"/>
    </row>
    <row r="432" spans="1:19" ht="12.75" customHeight="1">
      <c r="A432" s="10">
        <v>431</v>
      </c>
      <c r="B432" s="10">
        <f t="shared" si="0"/>
        <v>6</v>
      </c>
      <c r="C432" s="13">
        <f>VLOOKUP(D432,'Species Data'!A$2:E$152,2,FALSE)</f>
        <v>75</v>
      </c>
      <c r="D432" s="10" t="s">
        <v>215</v>
      </c>
      <c r="E432" s="45" t="s">
        <v>213</v>
      </c>
      <c r="F432" s="37" t="s">
        <v>121</v>
      </c>
      <c r="G432" s="18"/>
      <c r="H432" s="20" t="s">
        <v>122</v>
      </c>
      <c r="I432" s="20" t="s">
        <v>123</v>
      </c>
      <c r="J432" s="21">
        <f t="array" ref="J432">INDEX((Inputs!$N$2:$N$845*Inputs!$H$2:$H$845*Inputs!$F$2:$F$845*1000/Inputs!$L$2:$L$845),MATCH(A432,Inputs!$A$2:$A$845))</f>
        <v>45761931.81818182</v>
      </c>
      <c r="K432" s="21" t="str">
        <f ca="1">IF('Dmg over Time (Attack)'!$A$1=$D432,'Dmg over Time (Attack)'!$W$162,K432)</f>
        <v>#REF!</v>
      </c>
      <c r="L432" s="21">
        <v>57595049.51448828</v>
      </c>
      <c r="M432" s="21">
        <f t="shared" si="1"/>
        <v>57595049.51448828</v>
      </c>
      <c r="N432" s="22">
        <f t="shared" si="3"/>
        <v>0.20208116031831827</v>
      </c>
      <c r="O432" s="22">
        <f t="shared" si="2"/>
        <v>0.20208116031831827</v>
      </c>
      <c r="P432" s="10"/>
      <c r="Q432" s="10"/>
      <c r="R432" s="10"/>
      <c r="S432" s="10"/>
    </row>
    <row r="433" spans="1:19" ht="12.75" customHeight="1">
      <c r="A433" s="10">
        <v>432</v>
      </c>
      <c r="B433" s="10">
        <f t="shared" si="0"/>
        <v>6</v>
      </c>
      <c r="C433" s="13">
        <f>VLOOKUP(D433,'Species Data'!A$2:E$152,2,FALSE)</f>
        <v>76</v>
      </c>
      <c r="D433" s="10" t="s">
        <v>216</v>
      </c>
      <c r="E433" s="45" t="s">
        <v>213</v>
      </c>
      <c r="F433" s="37" t="s">
        <v>121</v>
      </c>
      <c r="G433" s="18">
        <v>1</v>
      </c>
      <c r="H433" s="20" t="s">
        <v>214</v>
      </c>
      <c r="I433" s="20" t="s">
        <v>133</v>
      </c>
      <c r="J433" s="21">
        <f t="array" ref="J433">INDEX((Inputs!$N$2:$N$845*Inputs!$H$2:$H$845*Inputs!$F$2:$F$845*1000/Inputs!$L$2:$L$845),MATCH(A433,Inputs!$A$2:$A$845))</f>
        <v>78524172.794117644</v>
      </c>
      <c r="K433" s="21" t="str">
        <f ca="1">IF('Dmg over Time (Attack)'!$A$1=$D433,'Dmg over Time (Attack)'!$C$162,K433)</f>
        <v>#REF!</v>
      </c>
      <c r="L433" s="21">
        <v>129753625.19809826</v>
      </c>
      <c r="M433" s="21">
        <f t="shared" si="1"/>
        <v>129753625.19809826</v>
      </c>
      <c r="N433" s="22">
        <f t="shared" si="3"/>
        <v>0.45526071001890417</v>
      </c>
      <c r="O433" s="22">
        <f t="shared" si="2"/>
        <v>0.45526071001890417</v>
      </c>
      <c r="P433" s="10"/>
      <c r="Q433" s="10"/>
      <c r="R433" s="10"/>
      <c r="S433" s="10"/>
    </row>
    <row r="434" spans="1:19" ht="12.75" customHeight="1">
      <c r="A434" s="10">
        <v>433</v>
      </c>
      <c r="B434" s="10">
        <f t="shared" si="0"/>
        <v>6</v>
      </c>
      <c r="C434" s="13">
        <f>VLOOKUP(D434,'Species Data'!A$2:E$152,2,FALSE)</f>
        <v>76</v>
      </c>
      <c r="D434" s="10" t="s">
        <v>216</v>
      </c>
      <c r="E434" s="45" t="s">
        <v>213</v>
      </c>
      <c r="F434" s="37" t="s">
        <v>121</v>
      </c>
      <c r="G434" s="18">
        <v>1</v>
      </c>
      <c r="H434" s="20" t="s">
        <v>214</v>
      </c>
      <c r="I434" s="20" t="s">
        <v>217</v>
      </c>
      <c r="J434" s="21">
        <f t="array" ref="J434">INDEX((Inputs!$N$2:$N$845*Inputs!$H$2:$H$845*Inputs!$F$2:$F$845*1000/Inputs!$L$2:$L$845),MATCH(A434,Inputs!$A$2:$A$845))</f>
        <v>78524172.794117644</v>
      </c>
      <c r="K434" s="21" t="str">
        <f ca="1">IF('Dmg over Time (Attack)'!$A$1=$D434,'Dmg over Time (Attack)'!$G$162,K434)</f>
        <v>#REF!</v>
      </c>
      <c r="L434" s="21">
        <v>84759259.810014203</v>
      </c>
      <c r="M434" s="21">
        <f t="shared" si="1"/>
        <v>84759259.810014203</v>
      </c>
      <c r="N434" s="22">
        <f t="shared" si="3"/>
        <v>0.29739100347193531</v>
      </c>
      <c r="O434" s="22">
        <f t="shared" si="2"/>
        <v>0.29739100347193531</v>
      </c>
      <c r="P434" s="10"/>
      <c r="Q434" s="10"/>
      <c r="R434" s="10"/>
      <c r="S434" s="10"/>
    </row>
    <row r="435" spans="1:19" ht="12.75" customHeight="1">
      <c r="A435" s="10">
        <v>434</v>
      </c>
      <c r="B435" s="10">
        <f t="shared" si="0"/>
        <v>6</v>
      </c>
      <c r="C435" s="13">
        <f>VLOOKUP(D435,'Species Data'!A$2:E$152,2,FALSE)</f>
        <v>76</v>
      </c>
      <c r="D435" s="10" t="s">
        <v>216</v>
      </c>
      <c r="E435" s="45" t="s">
        <v>213</v>
      </c>
      <c r="F435" s="37" t="s">
        <v>121</v>
      </c>
      <c r="G435" s="18">
        <v>1</v>
      </c>
      <c r="H435" s="20" t="s">
        <v>214</v>
      </c>
      <c r="I435" s="20" t="s">
        <v>126</v>
      </c>
      <c r="J435" s="21">
        <f t="array" ref="J435">INDEX((Inputs!$N$2:$N$845*Inputs!$H$2:$H$845*Inputs!$F$2:$F$845*1000/Inputs!$L$2:$L$845),MATCH(A435,Inputs!$A$2:$A$845))</f>
        <v>78524172.794117644</v>
      </c>
      <c r="K435" s="21" t="str">
        <f ca="1">IF('Dmg over Time (Attack)'!$A$1=$D435,'Dmg over Time (Attack)'!$K$162,K435)</f>
        <v>#REF!</v>
      </c>
      <c r="L435" s="21">
        <v>120972249.68112245</v>
      </c>
      <c r="M435" s="21">
        <f t="shared" si="1"/>
        <v>120972249.68112245</v>
      </c>
      <c r="N435" s="22">
        <f t="shared" si="3"/>
        <v>0.42444989262018057</v>
      </c>
      <c r="O435" s="22">
        <f t="shared" si="2"/>
        <v>0.42444989262018057</v>
      </c>
      <c r="P435" s="10"/>
      <c r="Q435" s="10"/>
      <c r="R435" s="10"/>
      <c r="S435" s="10"/>
    </row>
    <row r="436" spans="1:19" ht="12.75" customHeight="1">
      <c r="A436" s="10">
        <v>435</v>
      </c>
      <c r="B436" s="10">
        <f t="shared" si="0"/>
        <v>6</v>
      </c>
      <c r="C436" s="13">
        <f>VLOOKUP(D436,'Species Data'!A$2:E$152,2,FALSE)</f>
        <v>76</v>
      </c>
      <c r="D436" s="10" t="s">
        <v>216</v>
      </c>
      <c r="E436" s="45" t="s">
        <v>213</v>
      </c>
      <c r="F436" s="37" t="s">
        <v>121</v>
      </c>
      <c r="G436" s="18">
        <v>1</v>
      </c>
      <c r="H436" s="20" t="s">
        <v>122</v>
      </c>
      <c r="I436" s="20" t="s">
        <v>133</v>
      </c>
      <c r="J436" s="21">
        <f t="array" ref="J436">INDEX((Inputs!$N$2:$N$845*Inputs!$H$2:$H$845*Inputs!$F$2:$F$845*1000/Inputs!$L$2:$L$845),MATCH(A436,Inputs!$A$2:$A$845))</f>
        <v>97084431.818181813</v>
      </c>
      <c r="K436" s="21" t="str">
        <f ca="1">IF('Dmg over Time (Attack)'!$A$1=$D436,'Dmg over Time (Attack)'!$O$162,K436)</f>
        <v>#REF!</v>
      </c>
      <c r="L436" s="21">
        <v>148976844.7136564</v>
      </c>
      <c r="M436" s="21">
        <f t="shared" si="1"/>
        <v>148976844.7136564</v>
      </c>
      <c r="N436" s="22">
        <f t="shared" si="3"/>
        <v>0.52270835591042353</v>
      </c>
      <c r="O436" s="22">
        <f t="shared" si="2"/>
        <v>0.52270835591042353</v>
      </c>
      <c r="P436" s="10"/>
      <c r="Q436" s="10"/>
      <c r="R436" s="10"/>
      <c r="S436" s="10"/>
    </row>
    <row r="437" spans="1:19" ht="12.75" customHeight="1">
      <c r="A437" s="10">
        <v>436</v>
      </c>
      <c r="B437" s="10">
        <f t="shared" si="0"/>
        <v>6</v>
      </c>
      <c r="C437" s="13">
        <f>VLOOKUP(D437,'Species Data'!A$2:E$152,2,FALSE)</f>
        <v>76</v>
      </c>
      <c r="D437" s="10" t="s">
        <v>216</v>
      </c>
      <c r="E437" s="45" t="s">
        <v>213</v>
      </c>
      <c r="F437" s="37" t="s">
        <v>121</v>
      </c>
      <c r="G437" s="18">
        <v>1</v>
      </c>
      <c r="H437" s="20" t="s">
        <v>122</v>
      </c>
      <c r="I437" s="20" t="s">
        <v>217</v>
      </c>
      <c r="J437" s="21">
        <f t="array" ref="J437">INDEX((Inputs!$N$2:$N$845*Inputs!$H$2:$H$845*Inputs!$F$2:$F$845*1000/Inputs!$L$2:$L$845),MATCH(A437,Inputs!$A$2:$A$845))</f>
        <v>97084431.818181813</v>
      </c>
      <c r="K437" s="21" t="str">
        <f ca="1">IF('Dmg over Time (Attack)'!$A$1=$D437,'Dmg over Time (Attack)'!$S$162,K437)</f>
        <v>#REF!</v>
      </c>
      <c r="L437" s="21">
        <v>91650175.405166864</v>
      </c>
      <c r="M437" s="21">
        <f t="shared" si="1"/>
        <v>97084431.818181813</v>
      </c>
      <c r="N437" s="22">
        <f t="shared" si="3"/>
        <v>0.34063578026315633</v>
      </c>
      <c r="O437" s="22">
        <f t="shared" si="2"/>
        <v>0.34063578026315633</v>
      </c>
      <c r="P437" s="10"/>
      <c r="Q437" s="10"/>
      <c r="R437" s="10"/>
      <c r="S437" s="10"/>
    </row>
    <row r="438" spans="1:19" ht="12.75" customHeight="1">
      <c r="A438" s="10">
        <v>437</v>
      </c>
      <c r="B438" s="10">
        <f t="shared" si="0"/>
        <v>6</v>
      </c>
      <c r="C438" s="13">
        <f>VLOOKUP(D438,'Species Data'!A$2:E$152,2,FALSE)</f>
        <v>76</v>
      </c>
      <c r="D438" s="10" t="s">
        <v>216</v>
      </c>
      <c r="E438" s="45" t="s">
        <v>213</v>
      </c>
      <c r="F438" s="37" t="s">
        <v>121</v>
      </c>
      <c r="G438" s="18">
        <v>1</v>
      </c>
      <c r="H438" s="20" t="s">
        <v>122</v>
      </c>
      <c r="I438" s="20" t="s">
        <v>126</v>
      </c>
      <c r="J438" s="21">
        <f t="array" ref="J438">INDEX((Inputs!$N$2:$N$845*Inputs!$H$2:$H$845*Inputs!$F$2:$F$845*1000/Inputs!$L$2:$L$845),MATCH(A438,Inputs!$A$2:$A$845))</f>
        <v>97084431.818181813</v>
      </c>
      <c r="K438" s="21" t="str">
        <f ca="1">IF('Dmg over Time (Attack)'!$A$1=$D438,'Dmg over Time (Attack)'!$W$162,K438)</f>
        <v>#REF!</v>
      </c>
      <c r="L438" s="21">
        <v>137601261.29518074</v>
      </c>
      <c r="M438" s="21">
        <f t="shared" si="1"/>
        <v>137601261.29518074</v>
      </c>
      <c r="N438" s="22">
        <f t="shared" si="3"/>
        <v>0.48279535790310152</v>
      </c>
      <c r="O438" s="22">
        <f t="shared" si="2"/>
        <v>0.48279535790310152</v>
      </c>
      <c r="P438" s="10"/>
      <c r="Q438" s="10"/>
      <c r="R438" s="10"/>
      <c r="S438" s="10"/>
    </row>
    <row r="439" spans="1:19" ht="12.75" customHeight="1">
      <c r="A439" s="10">
        <v>438</v>
      </c>
      <c r="B439" s="10">
        <f t="shared" si="0"/>
        <v>6</v>
      </c>
      <c r="C439" s="13">
        <f>VLOOKUP(D439,'Species Data'!A$2:E$152,2,FALSE)</f>
        <v>77</v>
      </c>
      <c r="D439" s="10" t="s">
        <v>218</v>
      </c>
      <c r="E439" s="24" t="s">
        <v>40</v>
      </c>
      <c r="F439" s="26"/>
      <c r="G439" s="20"/>
      <c r="H439" s="20" t="s">
        <v>33</v>
      </c>
      <c r="I439" s="20" t="s">
        <v>45</v>
      </c>
      <c r="J439" s="21">
        <f t="array" ref="J439">INDEX((Inputs!$N$2:$N$845*Inputs!$H$2:$H$845*Inputs!$F$2:$F$845*1000/Inputs!$L$2:$L$845),MATCH(A439,Inputs!$A$2:$A$845))</f>
        <v>35126018.18181818</v>
      </c>
      <c r="K439" s="21" t="str">
        <f ca="1">IF('Dmg over Time (Attack)'!$A$1=$D439,'Dmg over Time (Attack)'!$C$162,K439)</f>
        <v>#REF!</v>
      </c>
      <c r="L439" s="21">
        <v>34040411.586084902</v>
      </c>
      <c r="M439" s="21">
        <f t="shared" si="1"/>
        <v>35126018.18181818</v>
      </c>
      <c r="N439" s="22">
        <f t="shared" si="3"/>
        <v>0.12324508046057939</v>
      </c>
      <c r="O439" s="22">
        <f t="shared" si="2"/>
        <v>0.12324508046057939</v>
      </c>
      <c r="P439" s="10"/>
      <c r="Q439" s="10"/>
      <c r="R439" s="10"/>
      <c r="S439" s="10"/>
    </row>
    <row r="440" spans="1:19" ht="12.75" customHeight="1">
      <c r="A440" s="10">
        <v>439</v>
      </c>
      <c r="B440" s="10">
        <f t="shared" si="0"/>
        <v>6</v>
      </c>
      <c r="C440" s="13">
        <f>VLOOKUP(D440,'Species Data'!A$2:E$152,2,FALSE)</f>
        <v>77</v>
      </c>
      <c r="D440" s="10" t="s">
        <v>218</v>
      </c>
      <c r="E440" s="24" t="s">
        <v>40</v>
      </c>
      <c r="F440" s="26"/>
      <c r="G440" s="20"/>
      <c r="H440" s="20" t="s">
        <v>33</v>
      </c>
      <c r="I440" s="20" t="s">
        <v>185</v>
      </c>
      <c r="J440" s="21">
        <f t="array" ref="J440">INDEX((Inputs!$N$2:$N$845*Inputs!$H$2:$H$845*Inputs!$F$2:$F$845*1000/Inputs!$L$2:$L$845),MATCH(A440,Inputs!$A$2:$A$845))</f>
        <v>35126018.18181818</v>
      </c>
      <c r="K440" s="21" t="str">
        <f ca="1">IF('Dmg over Time (Attack)'!$A$1=$D440,'Dmg over Time (Attack)'!$G$162,K440)</f>
        <v>#REF!</v>
      </c>
      <c r="L440" s="21">
        <v>35593966.836734697</v>
      </c>
      <c r="M440" s="21">
        <f t="shared" si="1"/>
        <v>35593966.836734697</v>
      </c>
      <c r="N440" s="22">
        <f t="shared" si="3"/>
        <v>0.12488695086354064</v>
      </c>
      <c r="O440" s="22">
        <f t="shared" si="2"/>
        <v>0.12488695086354064</v>
      </c>
      <c r="P440" s="10"/>
      <c r="Q440" s="10"/>
      <c r="R440" s="10"/>
      <c r="S440" s="10"/>
    </row>
    <row r="441" spans="1:19" ht="12.75" customHeight="1">
      <c r="A441" s="10">
        <v>440</v>
      </c>
      <c r="B441" s="10">
        <f t="shared" si="0"/>
        <v>6</v>
      </c>
      <c r="C441" s="13">
        <f>VLOOKUP(D441,'Species Data'!A$2:E$152,2,FALSE)</f>
        <v>77</v>
      </c>
      <c r="D441" s="10" t="s">
        <v>218</v>
      </c>
      <c r="E441" s="24" t="s">
        <v>40</v>
      </c>
      <c r="F441" s="26"/>
      <c r="G441" s="20"/>
      <c r="H441" s="20" t="s">
        <v>33</v>
      </c>
      <c r="I441" s="20" t="s">
        <v>51</v>
      </c>
      <c r="J441" s="21">
        <f t="array" ref="J441">INDEX((Inputs!$N$2:$N$845*Inputs!$H$2:$H$845*Inputs!$F$2:$F$845*1000/Inputs!$L$2:$L$845),MATCH(A441,Inputs!$A$2:$A$845))</f>
        <v>35126018.18181818</v>
      </c>
      <c r="K441" s="21" t="str">
        <f ca="1">IF('Dmg over Time (Attack)'!$A$1=$D441,'Dmg over Time (Attack)'!$K$162,K441)</f>
        <v>#REF!</v>
      </c>
      <c r="L441" s="21">
        <v>52909534.147350997</v>
      </c>
      <c r="M441" s="21">
        <f t="shared" si="1"/>
        <v>52909534.147350997</v>
      </c>
      <c r="N441" s="22">
        <f t="shared" si="3"/>
        <v>0.18564130324618869</v>
      </c>
      <c r="O441" s="22">
        <f t="shared" si="2"/>
        <v>0.18564130324618869</v>
      </c>
      <c r="P441" s="10"/>
      <c r="Q441" s="10"/>
      <c r="R441" s="10"/>
      <c r="S441" s="10"/>
    </row>
    <row r="442" spans="1:19" ht="12.75" customHeight="1">
      <c r="A442" s="10">
        <v>441</v>
      </c>
      <c r="B442" s="10">
        <f t="shared" si="0"/>
        <v>6</v>
      </c>
      <c r="C442" s="13">
        <f>VLOOKUP(D442,'Species Data'!A$2:E$152,2,FALSE)</f>
        <v>77</v>
      </c>
      <c r="D442" s="10" t="s">
        <v>218</v>
      </c>
      <c r="E442" s="24" t="s">
        <v>40</v>
      </c>
      <c r="F442" s="26"/>
      <c r="G442" s="20"/>
      <c r="H442" s="20" t="s">
        <v>43</v>
      </c>
      <c r="I442" s="20" t="s">
        <v>45</v>
      </c>
      <c r="J442" s="21">
        <f t="array" ref="J442">INDEX((Inputs!$N$2:$N$845*Inputs!$H$2:$H$845*Inputs!$F$2:$F$845*1000/Inputs!$L$2:$L$845),MATCH(A442,Inputs!$A$2:$A$845))</f>
        <v>38331964.285714284</v>
      </c>
      <c r="K442" s="21" t="str">
        <f ca="1">IF('Dmg over Time (Attack)'!$A$1=$D442,'Dmg over Time (Attack)'!$O$162,K442)</f>
        <v>#REF!</v>
      </c>
      <c r="L442" s="21">
        <v>35314243.539663464</v>
      </c>
      <c r="M442" s="21">
        <f t="shared" si="1"/>
        <v>38331964.285714284</v>
      </c>
      <c r="N442" s="22">
        <f t="shared" si="3"/>
        <v>0.1344936393915053</v>
      </c>
      <c r="O442" s="22">
        <f t="shared" si="2"/>
        <v>0.1344936393915053</v>
      </c>
      <c r="P442" s="10"/>
      <c r="Q442" s="10"/>
      <c r="R442" s="10"/>
      <c r="S442" s="10"/>
    </row>
    <row r="443" spans="1:19" ht="12.75" customHeight="1">
      <c r="A443" s="10">
        <v>442</v>
      </c>
      <c r="B443" s="10">
        <f t="shared" si="0"/>
        <v>6</v>
      </c>
      <c r="C443" s="13">
        <f>VLOOKUP(D443,'Species Data'!A$2:E$152,2,FALSE)</f>
        <v>77</v>
      </c>
      <c r="D443" s="10" t="s">
        <v>218</v>
      </c>
      <c r="E443" s="24" t="s">
        <v>40</v>
      </c>
      <c r="F443" s="26"/>
      <c r="G443" s="20"/>
      <c r="H443" s="20" t="s">
        <v>43</v>
      </c>
      <c r="I443" s="20" t="s">
        <v>185</v>
      </c>
      <c r="J443" s="21">
        <f t="array" ref="J443">INDEX((Inputs!$N$2:$N$845*Inputs!$H$2:$H$845*Inputs!$F$2:$F$845*1000/Inputs!$L$2:$L$845),MATCH(A443,Inputs!$A$2:$A$845))</f>
        <v>38331964.285714284</v>
      </c>
      <c r="K443" s="21" t="str">
        <f ca="1">IF('Dmg over Time (Attack)'!$A$1=$D443,'Dmg over Time (Attack)'!$S$162,K443)</f>
        <v>#REF!</v>
      </c>
      <c r="L443" s="21">
        <v>36766852.941176467</v>
      </c>
      <c r="M443" s="21">
        <f t="shared" si="1"/>
        <v>38331964.285714284</v>
      </c>
      <c r="N443" s="22">
        <f t="shared" si="3"/>
        <v>0.1344936393915053</v>
      </c>
      <c r="O443" s="22">
        <f t="shared" si="2"/>
        <v>0.1344936393915053</v>
      </c>
      <c r="P443" s="10"/>
      <c r="Q443" s="10"/>
      <c r="R443" s="10"/>
      <c r="S443" s="10"/>
    </row>
    <row r="444" spans="1:19" ht="12.75" customHeight="1">
      <c r="A444" s="10">
        <v>443</v>
      </c>
      <c r="B444" s="10">
        <f t="shared" si="0"/>
        <v>6</v>
      </c>
      <c r="C444" s="13">
        <f>VLOOKUP(D444,'Species Data'!A$2:E$152,2,FALSE)</f>
        <v>77</v>
      </c>
      <c r="D444" s="10" t="s">
        <v>218</v>
      </c>
      <c r="E444" s="24" t="s">
        <v>40</v>
      </c>
      <c r="F444" s="26"/>
      <c r="G444" s="20"/>
      <c r="H444" s="20" t="s">
        <v>43</v>
      </c>
      <c r="I444" s="20" t="s">
        <v>51</v>
      </c>
      <c r="J444" s="21">
        <f t="array" ref="J444">INDEX((Inputs!$N$2:$N$845*Inputs!$H$2:$H$845*Inputs!$F$2:$F$845*1000/Inputs!$L$2:$L$845),MATCH(A444,Inputs!$A$2:$A$845))</f>
        <v>38331964.285714284</v>
      </c>
      <c r="K444" s="21" t="str">
        <f ca="1">IF('Dmg over Time (Attack)'!$A$1=$D444,'Dmg over Time (Attack)'!$W$162,K444)</f>
        <v>#REF!</v>
      </c>
      <c r="L444" s="21">
        <v>55824204.837328769</v>
      </c>
      <c r="M444" s="21">
        <f t="shared" si="1"/>
        <v>55824204.837328769</v>
      </c>
      <c r="N444" s="22">
        <f t="shared" si="3"/>
        <v>0.19586787723026586</v>
      </c>
      <c r="O444" s="22">
        <f t="shared" si="2"/>
        <v>0.19586787723026586</v>
      </c>
      <c r="P444" s="10"/>
      <c r="Q444" s="10"/>
      <c r="R444" s="10"/>
      <c r="S444" s="10"/>
    </row>
    <row r="445" spans="1:19" ht="12.75" customHeight="1">
      <c r="A445" s="10">
        <v>444</v>
      </c>
      <c r="B445" s="10">
        <f t="shared" si="0"/>
        <v>6</v>
      </c>
      <c r="C445" s="13">
        <f>VLOOKUP(D445,'Species Data'!A$2:E$152,2,FALSE)</f>
        <v>78</v>
      </c>
      <c r="D445" s="10" t="s">
        <v>219</v>
      </c>
      <c r="E445" s="24" t="s">
        <v>40</v>
      </c>
      <c r="F445" s="26"/>
      <c r="G445" s="20">
        <v>1</v>
      </c>
      <c r="H445" s="20" t="s">
        <v>183</v>
      </c>
      <c r="I445" s="20" t="s">
        <v>51</v>
      </c>
      <c r="J445" s="21">
        <f t="array" ref="J445">INDEX((Inputs!$N$2:$N$845*Inputs!$H$2:$H$845*Inputs!$F$2:$F$845*1000/Inputs!$L$2:$L$845),MATCH(A445,Inputs!$A$2:$A$845))</f>
        <v>48061458.333333336</v>
      </c>
      <c r="K445" s="21" t="str">
        <f ca="1">IF('Dmg over Time (Attack)'!$A$1=$D445,'Dmg over Time (Attack)'!$C$162,K445)</f>
        <v>#REF!</v>
      </c>
      <c r="L445" s="21">
        <v>89427331.822519109</v>
      </c>
      <c r="M445" s="21">
        <f t="shared" si="1"/>
        <v>89427331.822519109</v>
      </c>
      <c r="N445" s="22">
        <f t="shared" si="3"/>
        <v>0.31376965783005267</v>
      </c>
      <c r="O445" s="22">
        <f t="shared" si="2"/>
        <v>0.31376965783005267</v>
      </c>
      <c r="P445" s="10"/>
      <c r="Q445" s="10"/>
      <c r="R445" s="10"/>
      <c r="S445" s="10"/>
    </row>
    <row r="446" spans="1:19" ht="12.75" customHeight="1">
      <c r="A446" s="10">
        <v>445</v>
      </c>
      <c r="B446" s="10">
        <f t="shared" si="0"/>
        <v>6</v>
      </c>
      <c r="C446" s="13">
        <f>VLOOKUP(D446,'Species Data'!A$2:E$152,2,FALSE)</f>
        <v>78</v>
      </c>
      <c r="D446" s="10" t="s">
        <v>219</v>
      </c>
      <c r="E446" s="24" t="s">
        <v>40</v>
      </c>
      <c r="F446" s="26"/>
      <c r="G446" s="20">
        <v>1</v>
      </c>
      <c r="H446" s="20" t="s">
        <v>183</v>
      </c>
      <c r="I446" s="20" t="s">
        <v>102</v>
      </c>
      <c r="J446" s="21">
        <f t="array" ref="J446">INDEX((Inputs!$N$2:$N$845*Inputs!$H$2:$H$845*Inputs!$F$2:$F$845*1000/Inputs!$L$2:$L$845),MATCH(A446,Inputs!$A$2:$A$845))</f>
        <v>48061458.333333336</v>
      </c>
      <c r="K446" s="21" t="str">
        <f ca="1">IF('Dmg over Time (Attack)'!$A$1=$D446,'Dmg over Time (Attack)'!$G$162,K446)</f>
        <v>#REF!</v>
      </c>
      <c r="L446" s="21">
        <v>73911027.09288989</v>
      </c>
      <c r="M446" s="21">
        <f t="shared" si="1"/>
        <v>73911027.09288989</v>
      </c>
      <c r="N446" s="22">
        <f t="shared" si="3"/>
        <v>0.25932829715673089</v>
      </c>
      <c r="O446" s="22">
        <f t="shared" si="2"/>
        <v>0.25932829715673089</v>
      </c>
      <c r="P446" s="10"/>
      <c r="Q446" s="10"/>
      <c r="R446" s="10"/>
      <c r="S446" s="10"/>
    </row>
    <row r="447" spans="1:19" ht="12.75" customHeight="1">
      <c r="A447" s="10">
        <v>446</v>
      </c>
      <c r="B447" s="10">
        <f t="shared" si="0"/>
        <v>6</v>
      </c>
      <c r="C447" s="13">
        <f>VLOOKUP(D447,'Species Data'!A$2:E$152,2,FALSE)</f>
        <v>78</v>
      </c>
      <c r="D447" s="10" t="s">
        <v>219</v>
      </c>
      <c r="E447" s="24" t="s">
        <v>40</v>
      </c>
      <c r="F447" s="26"/>
      <c r="G447" s="20">
        <v>1</v>
      </c>
      <c r="H447" s="20" t="s">
        <v>183</v>
      </c>
      <c r="I447" s="20" t="s">
        <v>151</v>
      </c>
      <c r="J447" s="21">
        <f t="array" ref="J447">INDEX((Inputs!$N$2:$N$845*Inputs!$H$2:$H$845*Inputs!$F$2:$F$845*1000/Inputs!$L$2:$L$845),MATCH(A447,Inputs!$A$2:$A$845))</f>
        <v>48061458.333333336</v>
      </c>
      <c r="K447" s="21" t="str">
        <f ca="1">IF('Dmg over Time (Attack)'!$A$1=$D447,'Dmg over Time (Attack)'!$K$162,K447)</f>
        <v>#REF!</v>
      </c>
      <c r="L447" s="21">
        <v>79977270.507812515</v>
      </c>
      <c r="M447" s="21">
        <f t="shared" si="1"/>
        <v>79977270.507812515</v>
      </c>
      <c r="N447" s="22">
        <f t="shared" si="3"/>
        <v>0.28061265264204999</v>
      </c>
      <c r="O447" s="22">
        <f t="shared" si="2"/>
        <v>0.28061265264204999</v>
      </c>
      <c r="P447" s="10"/>
      <c r="Q447" s="10"/>
      <c r="R447" s="10"/>
      <c r="S447" s="10"/>
    </row>
    <row r="448" spans="1:19" ht="12.75" customHeight="1">
      <c r="A448" s="10">
        <v>447</v>
      </c>
      <c r="B448" s="10">
        <f t="shared" si="0"/>
        <v>6</v>
      </c>
      <c r="C448" s="13">
        <f>VLOOKUP(D448,'Species Data'!A$2:E$152,2,FALSE)</f>
        <v>78</v>
      </c>
      <c r="D448" s="10" t="s">
        <v>219</v>
      </c>
      <c r="E448" s="24" t="s">
        <v>40</v>
      </c>
      <c r="F448" s="26"/>
      <c r="G448" s="20">
        <v>1</v>
      </c>
      <c r="H448" s="20" t="s">
        <v>43</v>
      </c>
      <c r="I448" s="20" t="s">
        <v>51</v>
      </c>
      <c r="J448" s="21">
        <f t="array" ref="J448">INDEX((Inputs!$N$2:$N$845*Inputs!$H$2:$H$845*Inputs!$F$2:$F$845*1000/Inputs!$L$2:$L$845),MATCH(A448,Inputs!$A$2:$A$845))</f>
        <v>68659226.190476194</v>
      </c>
      <c r="K448" s="21" t="str">
        <f ca="1">IF('Dmg over Time (Attack)'!$A$1=$D448,'Dmg over Time (Attack)'!$O$162,K448)</f>
        <v>#REF!</v>
      </c>
      <c r="L448" s="21">
        <v>99990876.498287663</v>
      </c>
      <c r="M448" s="21">
        <f t="shared" si="1"/>
        <v>99990876.498287663</v>
      </c>
      <c r="N448" s="22">
        <f t="shared" si="3"/>
        <v>0.3508334920163001</v>
      </c>
      <c r="O448" s="22">
        <f t="shared" si="2"/>
        <v>0.3508334920163001</v>
      </c>
      <c r="P448" s="10"/>
      <c r="Q448" s="10"/>
      <c r="R448" s="10"/>
      <c r="S448" s="10"/>
    </row>
    <row r="449" spans="1:19" ht="12.75" customHeight="1">
      <c r="A449" s="10">
        <v>448</v>
      </c>
      <c r="B449" s="10">
        <f t="shared" si="0"/>
        <v>6</v>
      </c>
      <c r="C449" s="13">
        <f>VLOOKUP(D449,'Species Data'!A$2:E$152,2,FALSE)</f>
        <v>78</v>
      </c>
      <c r="D449" s="10" t="s">
        <v>219</v>
      </c>
      <c r="E449" s="24" t="s">
        <v>40</v>
      </c>
      <c r="F449" s="26"/>
      <c r="G449" s="20">
        <v>1</v>
      </c>
      <c r="H449" s="20" t="s">
        <v>43</v>
      </c>
      <c r="I449" s="20" t="s">
        <v>102</v>
      </c>
      <c r="J449" s="21">
        <f t="array" ref="J449">INDEX((Inputs!$N$2:$N$845*Inputs!$H$2:$H$845*Inputs!$F$2:$F$845*1000/Inputs!$L$2:$L$845),MATCH(A449,Inputs!$A$2:$A$845))</f>
        <v>68659226.190476194</v>
      </c>
      <c r="K449" s="21" t="str">
        <f ca="1">IF('Dmg over Time (Attack)'!$A$1=$D449,'Dmg over Time (Attack)'!$S$162,K449)</f>
        <v>#REF!</v>
      </c>
      <c r="L449" s="21">
        <v>81911006.91915518</v>
      </c>
      <c r="M449" s="21">
        <f t="shared" si="1"/>
        <v>81911006.91915518</v>
      </c>
      <c r="N449" s="22">
        <f t="shared" si="3"/>
        <v>0.28739746663297477</v>
      </c>
      <c r="O449" s="22">
        <f t="shared" si="2"/>
        <v>0.28739746663297477</v>
      </c>
      <c r="P449" s="10"/>
      <c r="Q449" s="10"/>
      <c r="R449" s="10"/>
      <c r="S449" s="10"/>
    </row>
    <row r="450" spans="1:19" ht="12.75" customHeight="1">
      <c r="A450" s="10">
        <v>449</v>
      </c>
      <c r="B450" s="10">
        <f t="shared" si="0"/>
        <v>6</v>
      </c>
      <c r="C450" s="13">
        <f>VLOOKUP(D450,'Species Data'!A$2:E$152,2,FALSE)</f>
        <v>78</v>
      </c>
      <c r="D450" s="10" t="s">
        <v>219</v>
      </c>
      <c r="E450" s="24" t="s">
        <v>40</v>
      </c>
      <c r="F450" s="26"/>
      <c r="G450" s="20">
        <v>1</v>
      </c>
      <c r="H450" s="20" t="s">
        <v>43</v>
      </c>
      <c r="I450" s="20" t="s">
        <v>151</v>
      </c>
      <c r="J450" s="21">
        <f t="array" ref="J450">INDEX((Inputs!$N$2:$N$845*Inputs!$H$2:$H$845*Inputs!$F$2:$F$845*1000/Inputs!$L$2:$L$845),MATCH(A450,Inputs!$A$2:$A$845))</f>
        <v>68659226.190476194</v>
      </c>
      <c r="K450" s="21" t="str">
        <f ca="1">IF('Dmg over Time (Attack)'!$A$1=$D450,'Dmg over Time (Attack)'!$W$162,K450)</f>
        <v>#REF!</v>
      </c>
      <c r="L450" s="21">
        <v>91753693.181818187</v>
      </c>
      <c r="M450" s="21">
        <f t="shared" si="1"/>
        <v>91753693.181818187</v>
      </c>
      <c r="N450" s="22">
        <f t="shared" si="3"/>
        <v>0.32193205732045677</v>
      </c>
      <c r="O450" s="22">
        <f t="shared" si="2"/>
        <v>0.32193205732045677</v>
      </c>
      <c r="P450" s="10"/>
      <c r="Q450" s="10"/>
      <c r="R450" s="10"/>
      <c r="S450" s="10"/>
    </row>
    <row r="451" spans="1:19" ht="12.75" customHeight="1">
      <c r="A451" s="10">
        <v>450</v>
      </c>
      <c r="B451" s="10">
        <f t="shared" si="0"/>
        <v>6</v>
      </c>
      <c r="C451" s="13">
        <f>VLOOKUP(D451,'Species Data'!A$2:E$152,2,FALSE)</f>
        <v>79</v>
      </c>
      <c r="D451" s="10" t="s">
        <v>220</v>
      </c>
      <c r="E451" s="28" t="s">
        <v>54</v>
      </c>
      <c r="F451" s="43" t="s">
        <v>73</v>
      </c>
      <c r="G451" s="18"/>
      <c r="H451" s="20" t="s">
        <v>60</v>
      </c>
      <c r="I451" s="20" t="s">
        <v>58</v>
      </c>
      <c r="J451" s="21">
        <f t="array" ref="J451">INDEX((Inputs!$N$2:$N$845*Inputs!$H$2:$H$845*Inputs!$F$2:$F$845*1000/Inputs!$L$2:$L$845),MATCH(A451,Inputs!$A$2:$A$845))</f>
        <v>45703125</v>
      </c>
      <c r="K451" s="21" t="str">
        <f ca="1">IF('Dmg over Time (Attack)'!$A$1=$D451,'Dmg over Time (Attack)'!$C$162,K451)</f>
        <v>#REF!</v>
      </c>
      <c r="L451" s="21">
        <v>42913544.044066019</v>
      </c>
      <c r="M451" s="21">
        <f t="shared" si="1"/>
        <v>45703125</v>
      </c>
      <c r="N451" s="22">
        <f t="shared" si="3"/>
        <v>0.16035649952605474</v>
      </c>
      <c r="O451" s="22">
        <f t="shared" si="2"/>
        <v>0.16035649952605474</v>
      </c>
      <c r="P451" s="10"/>
      <c r="Q451" s="10"/>
      <c r="R451" s="10"/>
      <c r="S451" s="10"/>
    </row>
    <row r="452" spans="1:19" ht="12.75" customHeight="1">
      <c r="A452" s="10">
        <v>451</v>
      </c>
      <c r="B452" s="10">
        <f t="shared" si="0"/>
        <v>6</v>
      </c>
      <c r="C452" s="13">
        <f>VLOOKUP(D452,'Species Data'!A$2:E$152,2,FALSE)</f>
        <v>79</v>
      </c>
      <c r="D452" s="10" t="s">
        <v>220</v>
      </c>
      <c r="E452" s="28" t="s">
        <v>54</v>
      </c>
      <c r="F452" s="43" t="s">
        <v>73</v>
      </c>
      <c r="G452" s="18"/>
      <c r="H452" s="20" t="s">
        <v>60</v>
      </c>
      <c r="I452" s="20" t="s">
        <v>196</v>
      </c>
      <c r="J452" s="21">
        <f t="array" ref="J452">INDEX((Inputs!$N$2:$N$845*Inputs!$H$2:$H$845*Inputs!$F$2:$F$845*1000/Inputs!$L$2:$L$845),MATCH(A452,Inputs!$A$2:$A$845))</f>
        <v>45703125</v>
      </c>
      <c r="K452" s="21" t="str">
        <f ca="1">IF('Dmg over Time (Attack)'!$A$1=$D452,'Dmg over Time (Attack)'!$G$162,K452)</f>
        <v>#REF!</v>
      </c>
      <c r="L452" s="21">
        <v>52179886.122881345</v>
      </c>
      <c r="M452" s="21">
        <f t="shared" si="1"/>
        <v>52179886.122881345</v>
      </c>
      <c r="N452" s="22">
        <f t="shared" si="3"/>
        <v>0.18308122003327809</v>
      </c>
      <c r="O452" s="22">
        <f t="shared" si="2"/>
        <v>0.18308122003327809</v>
      </c>
      <c r="P452" s="10"/>
      <c r="Q452" s="10"/>
      <c r="R452" s="10"/>
      <c r="S452" s="10"/>
    </row>
    <row r="453" spans="1:19" ht="12.75" customHeight="1">
      <c r="A453" s="10">
        <v>452</v>
      </c>
      <c r="B453" s="10">
        <f t="shared" si="0"/>
        <v>6</v>
      </c>
      <c r="C453" s="13">
        <f>VLOOKUP(D453,'Species Data'!A$2:E$152,2,FALSE)</f>
        <v>79</v>
      </c>
      <c r="D453" s="10" t="s">
        <v>220</v>
      </c>
      <c r="E453" s="28" t="s">
        <v>54</v>
      </c>
      <c r="F453" s="43" t="s">
        <v>73</v>
      </c>
      <c r="G453" s="18"/>
      <c r="H453" s="20" t="s">
        <v>60</v>
      </c>
      <c r="I453" s="20" t="s">
        <v>73</v>
      </c>
      <c r="J453" s="21">
        <f t="array" ref="J453">INDEX((Inputs!$N$2:$N$845*Inputs!$H$2:$H$845*Inputs!$F$2:$F$845*1000/Inputs!$L$2:$L$845),MATCH(A453,Inputs!$A$2:$A$845))</f>
        <v>45703125</v>
      </c>
      <c r="K453" s="21" t="str">
        <f ca="1">IF('Dmg over Time (Attack)'!$A$1=$D453,'Dmg over Time (Attack)'!$K$162,K453)</f>
        <v>#REF!</v>
      </c>
      <c r="L453" s="21">
        <v>59317139.766676016</v>
      </c>
      <c r="M453" s="21">
        <f t="shared" si="1"/>
        <v>59317139.766676016</v>
      </c>
      <c r="N453" s="22">
        <f t="shared" si="3"/>
        <v>0.20812338094784341</v>
      </c>
      <c r="O453" s="22">
        <f t="shared" si="2"/>
        <v>0.20812338094784341</v>
      </c>
      <c r="P453" s="10"/>
      <c r="Q453" s="10"/>
      <c r="R453" s="10"/>
      <c r="S453" s="10"/>
    </row>
    <row r="454" spans="1:19" ht="12.75" customHeight="1">
      <c r="A454" s="10">
        <v>453</v>
      </c>
      <c r="B454" s="10">
        <f t="shared" si="0"/>
        <v>6</v>
      </c>
      <c r="C454" s="13">
        <f>VLOOKUP(D454,'Species Data'!A$2:E$152,2,FALSE)</f>
        <v>79</v>
      </c>
      <c r="D454" s="10" t="s">
        <v>220</v>
      </c>
      <c r="E454" s="28" t="s">
        <v>54</v>
      </c>
      <c r="F454" s="43" t="s">
        <v>73</v>
      </c>
      <c r="G454" s="18"/>
      <c r="H454" s="20" t="s">
        <v>75</v>
      </c>
      <c r="I454" s="20" t="s">
        <v>58</v>
      </c>
      <c r="J454" s="21">
        <f t="array" ref="J454">INDEX((Inputs!$N$2:$N$845*Inputs!$H$2:$H$845*Inputs!$F$2:$F$845*1000/Inputs!$L$2:$L$845),MATCH(A454,Inputs!$A$2:$A$845))</f>
        <v>37833712.748344369</v>
      </c>
      <c r="K454" s="21" t="str">
        <f ca="1">IF('Dmg over Time (Attack)'!$A$1=$D454,'Dmg over Time (Attack)'!$O$162,K454)</f>
        <v>#REF!</v>
      </c>
      <c r="L454" s="21">
        <v>39798557.083829664</v>
      </c>
      <c r="M454" s="21">
        <f t="shared" si="1"/>
        <v>39798557.083829664</v>
      </c>
      <c r="N454" s="22">
        <f t="shared" si="3"/>
        <v>0.13963940759304302</v>
      </c>
      <c r="O454" s="22">
        <f t="shared" si="2"/>
        <v>0.13963940759304302</v>
      </c>
      <c r="P454" s="10"/>
      <c r="Q454" s="10"/>
      <c r="R454" s="10"/>
      <c r="S454" s="10"/>
    </row>
    <row r="455" spans="1:19" ht="12.75" customHeight="1">
      <c r="A455" s="10">
        <v>454</v>
      </c>
      <c r="B455" s="10">
        <f t="shared" si="0"/>
        <v>6</v>
      </c>
      <c r="C455" s="13">
        <f>VLOOKUP(D455,'Species Data'!A$2:E$152,2,FALSE)</f>
        <v>79</v>
      </c>
      <c r="D455" s="10" t="s">
        <v>220</v>
      </c>
      <c r="E455" s="28" t="s">
        <v>54</v>
      </c>
      <c r="F455" s="43" t="s">
        <v>73</v>
      </c>
      <c r="G455" s="18"/>
      <c r="H455" s="20" t="s">
        <v>75</v>
      </c>
      <c r="I455" s="20" t="s">
        <v>196</v>
      </c>
      <c r="J455" s="21">
        <f t="array" ref="J455">INDEX((Inputs!$N$2:$N$845*Inputs!$H$2:$H$845*Inputs!$F$2:$F$845*1000/Inputs!$L$2:$L$845),MATCH(A455,Inputs!$A$2:$A$845))</f>
        <v>37833712.748344369</v>
      </c>
      <c r="K455" s="21" t="str">
        <f ca="1">IF('Dmg over Time (Attack)'!$A$1=$D455,'Dmg over Time (Attack)'!$S$162,K455)</f>
        <v>#REF!</v>
      </c>
      <c r="L455" s="21">
        <v>46461105.999657623</v>
      </c>
      <c r="M455" s="21">
        <f t="shared" si="1"/>
        <v>46461105.999657623</v>
      </c>
      <c r="N455" s="22">
        <f t="shared" si="3"/>
        <v>0.16301599337494049</v>
      </c>
      <c r="O455" s="22">
        <f t="shared" si="2"/>
        <v>0.16301599337494049</v>
      </c>
      <c r="P455" s="10"/>
      <c r="Q455" s="10"/>
      <c r="R455" s="10"/>
      <c r="S455" s="10"/>
    </row>
    <row r="456" spans="1:19" ht="12.75" customHeight="1">
      <c r="A456" s="10">
        <v>455</v>
      </c>
      <c r="B456" s="10">
        <f t="shared" si="0"/>
        <v>6</v>
      </c>
      <c r="C456" s="13">
        <f>VLOOKUP(D456,'Species Data'!A$2:E$152,2,FALSE)</f>
        <v>79</v>
      </c>
      <c r="D456" s="10" t="s">
        <v>220</v>
      </c>
      <c r="E456" s="28" t="s">
        <v>54</v>
      </c>
      <c r="F456" s="43" t="s">
        <v>73</v>
      </c>
      <c r="G456" s="18"/>
      <c r="H456" s="20" t="s">
        <v>75</v>
      </c>
      <c r="I456" s="20" t="s">
        <v>73</v>
      </c>
      <c r="J456" s="21">
        <f t="array" ref="J456">INDEX((Inputs!$N$2:$N$845*Inputs!$H$2:$H$845*Inputs!$F$2:$F$845*1000/Inputs!$L$2:$L$845),MATCH(A456,Inputs!$A$2:$A$845))</f>
        <v>37833712.748344369</v>
      </c>
      <c r="K456" s="21" t="str">
        <f ca="1">IF('Dmg over Time (Attack)'!$A$1=$D456,'Dmg over Time (Attack)'!$W$162,K456)</f>
        <v>#REF!</v>
      </c>
      <c r="L456" s="21">
        <v>51110531.209132537</v>
      </c>
      <c r="M456" s="21">
        <f t="shared" si="1"/>
        <v>51110531.209132537</v>
      </c>
      <c r="N456" s="22">
        <f t="shared" si="3"/>
        <v>0.17932922253376915</v>
      </c>
      <c r="O456" s="22">
        <f t="shared" si="2"/>
        <v>0.17932922253376915</v>
      </c>
      <c r="P456" s="10"/>
      <c r="Q456" s="10"/>
      <c r="R456" s="10"/>
      <c r="S456" s="10"/>
    </row>
    <row r="457" spans="1:19" ht="12.75" customHeight="1">
      <c r="A457" s="10">
        <v>456</v>
      </c>
      <c r="B457" s="10">
        <f t="shared" si="0"/>
        <v>6</v>
      </c>
      <c r="C457" s="13">
        <f>VLOOKUP(D457,'Species Data'!A$2:E$152,2,FALSE)</f>
        <v>80</v>
      </c>
      <c r="D457" s="10" t="s">
        <v>221</v>
      </c>
      <c r="E457" s="28" t="s">
        <v>54</v>
      </c>
      <c r="F457" s="43" t="s">
        <v>73</v>
      </c>
      <c r="G457" s="18">
        <v>1</v>
      </c>
      <c r="H457" s="20" t="s">
        <v>60</v>
      </c>
      <c r="I457" s="20" t="s">
        <v>58</v>
      </c>
      <c r="J457" s="21">
        <f t="array" ref="J457">INDEX((Inputs!$N$2:$N$845*Inputs!$H$2:$H$845*Inputs!$F$2:$F$845*1000/Inputs!$L$2:$L$845),MATCH(A457,Inputs!$A$2:$A$845))</f>
        <v>130340025</v>
      </c>
      <c r="K457" s="21" t="str">
        <f ca="1">IF('Dmg over Time (Attack)'!$A$1=$D457,'Dmg over Time (Attack)'!$C$162,K457)</f>
        <v>#REF!</v>
      </c>
      <c r="L457" s="21">
        <v>122384462.84673458</v>
      </c>
      <c r="M457" s="21">
        <f t="shared" si="1"/>
        <v>130340025</v>
      </c>
      <c r="N457" s="22">
        <f t="shared" si="3"/>
        <v>0.45731818463482454</v>
      </c>
      <c r="O457" s="22">
        <f t="shared" si="2"/>
        <v>0.45731818463482454</v>
      </c>
      <c r="P457" s="10"/>
      <c r="Q457" s="10"/>
      <c r="R457" s="10"/>
      <c r="S457" s="10"/>
    </row>
    <row r="458" spans="1:19" ht="12.75" customHeight="1">
      <c r="A458" s="10">
        <v>457</v>
      </c>
      <c r="B458" s="10">
        <f t="shared" si="0"/>
        <v>6</v>
      </c>
      <c r="C458" s="13">
        <f>VLOOKUP(D458,'Species Data'!A$2:E$152,2,FALSE)</f>
        <v>80</v>
      </c>
      <c r="D458" s="10" t="s">
        <v>221</v>
      </c>
      <c r="E458" s="28" t="s">
        <v>54</v>
      </c>
      <c r="F458" s="43" t="s">
        <v>73</v>
      </c>
      <c r="G458" s="18">
        <v>1</v>
      </c>
      <c r="H458" s="20" t="s">
        <v>60</v>
      </c>
      <c r="I458" s="20" t="s">
        <v>73</v>
      </c>
      <c r="J458" s="21">
        <f t="array" ref="J458">INDEX((Inputs!$N$2:$N$845*Inputs!$H$2:$H$845*Inputs!$F$2:$F$845*1000/Inputs!$L$2:$L$845),MATCH(A458,Inputs!$A$2:$A$845))</f>
        <v>130340025</v>
      </c>
      <c r="K458" s="21" t="str">
        <f ca="1">IF('Dmg over Time (Attack)'!$A$1=$D458,'Dmg over Time (Attack)'!$G$162,K458)</f>
        <v>#REF!</v>
      </c>
      <c r="L458" s="21">
        <v>169165620.07777467</v>
      </c>
      <c r="M458" s="21">
        <f t="shared" si="1"/>
        <v>169165620.07777467</v>
      </c>
      <c r="N458" s="22">
        <f t="shared" si="3"/>
        <v>0.59354380418902275</v>
      </c>
      <c r="O458" s="22">
        <f t="shared" si="2"/>
        <v>0.59354380418902275</v>
      </c>
      <c r="P458" s="10"/>
      <c r="Q458" s="10"/>
      <c r="R458" s="10"/>
      <c r="S458" s="10"/>
    </row>
    <row r="459" spans="1:19" ht="12.75" customHeight="1">
      <c r="A459" s="10">
        <v>458</v>
      </c>
      <c r="B459" s="10">
        <f t="shared" si="0"/>
        <v>6</v>
      </c>
      <c r="C459" s="13">
        <f>VLOOKUP(D459,'Species Data'!A$2:E$152,2,FALSE)</f>
        <v>80</v>
      </c>
      <c r="D459" s="10" t="s">
        <v>221</v>
      </c>
      <c r="E459" s="28" t="s">
        <v>54</v>
      </c>
      <c r="F459" s="43" t="s">
        <v>73</v>
      </c>
      <c r="G459" s="18">
        <v>1</v>
      </c>
      <c r="H459" s="20" t="s">
        <v>60</v>
      </c>
      <c r="I459" s="20" t="s">
        <v>63</v>
      </c>
      <c r="J459" s="21">
        <f t="array" ref="J459">INDEX((Inputs!$N$2:$N$845*Inputs!$H$2:$H$845*Inputs!$F$2:$F$845*1000/Inputs!$L$2:$L$845),MATCH(A459,Inputs!$A$2:$A$845))</f>
        <v>130340025</v>
      </c>
      <c r="K459" s="21" t="str">
        <f ca="1">IF('Dmg over Time (Attack)'!$A$1=$D459,'Dmg over Time (Attack)'!$K$162,K459)</f>
        <v>#REF!</v>
      </c>
      <c r="L459" s="21">
        <v>144628867.17359054</v>
      </c>
      <c r="M459" s="21">
        <f t="shared" si="1"/>
        <v>144628867.17359054</v>
      </c>
      <c r="N459" s="22">
        <f t="shared" si="3"/>
        <v>0.50745280263386161</v>
      </c>
      <c r="O459" s="22">
        <f t="shared" si="2"/>
        <v>0.50745280263386161</v>
      </c>
      <c r="P459" s="10"/>
      <c r="Q459" s="10"/>
      <c r="R459" s="10"/>
      <c r="S459" s="10"/>
    </row>
    <row r="460" spans="1:19" ht="12.75" customHeight="1">
      <c r="A460" s="10">
        <v>459</v>
      </c>
      <c r="B460" s="10">
        <f t="shared" si="0"/>
        <v>6</v>
      </c>
      <c r="C460" s="13">
        <f>VLOOKUP(D460,'Species Data'!A$2:E$152,2,FALSE)</f>
        <v>80</v>
      </c>
      <c r="D460" s="10" t="s">
        <v>221</v>
      </c>
      <c r="E460" s="28" t="s">
        <v>54</v>
      </c>
      <c r="F460" s="43" t="s">
        <v>73</v>
      </c>
      <c r="G460" s="18">
        <v>1</v>
      </c>
      <c r="H460" s="20" t="s">
        <v>75</v>
      </c>
      <c r="I460" s="20" t="s">
        <v>58</v>
      </c>
      <c r="J460" s="21">
        <f t="array" ref="J460">INDEX((Inputs!$N$2:$N$845*Inputs!$H$2:$H$845*Inputs!$F$2:$F$845*1000/Inputs!$L$2:$L$845),MATCH(A460,Inputs!$A$2:$A$845))</f>
        <v>107897371.68874173</v>
      </c>
      <c r="K460" s="21" t="str">
        <f ca="1">IF('Dmg over Time (Attack)'!$A$1=$D460,'Dmg over Time (Attack)'!$O$162,K460)</f>
        <v>#REF!</v>
      </c>
      <c r="L460" s="21">
        <v>113500880.41617037</v>
      </c>
      <c r="M460" s="21">
        <f t="shared" si="1"/>
        <v>113500880.41617037</v>
      </c>
      <c r="N460" s="22">
        <f t="shared" si="3"/>
        <v>0.39823543525004956</v>
      </c>
      <c r="O460" s="22">
        <f t="shared" si="2"/>
        <v>0.39823543525004956</v>
      </c>
      <c r="P460" s="10"/>
      <c r="Q460" s="10"/>
      <c r="R460" s="10"/>
      <c r="S460" s="10"/>
    </row>
    <row r="461" spans="1:19" ht="12.75" customHeight="1">
      <c r="A461" s="10">
        <v>460</v>
      </c>
      <c r="B461" s="10">
        <f t="shared" si="0"/>
        <v>6</v>
      </c>
      <c r="C461" s="13">
        <f>VLOOKUP(D461,'Species Data'!A$2:E$152,2,FALSE)</f>
        <v>80</v>
      </c>
      <c r="D461" s="10" t="s">
        <v>221</v>
      </c>
      <c r="E461" s="28" t="s">
        <v>54</v>
      </c>
      <c r="F461" s="43" t="s">
        <v>73</v>
      </c>
      <c r="G461" s="18">
        <v>1</v>
      </c>
      <c r="H461" s="20" t="s">
        <v>75</v>
      </c>
      <c r="I461" s="20" t="s">
        <v>73</v>
      </c>
      <c r="J461" s="21">
        <f t="array" ref="J461">INDEX((Inputs!$N$2:$N$845*Inputs!$H$2:$H$845*Inputs!$F$2:$F$845*1000/Inputs!$L$2:$L$845),MATCH(A461,Inputs!$A$2:$A$845))</f>
        <v>107897371.68874173</v>
      </c>
      <c r="K461" s="21" t="str">
        <f ca="1">IF('Dmg over Time (Attack)'!$A$1=$D461,'Dmg over Time (Attack)'!$S$162,K461)</f>
        <v>#REF!</v>
      </c>
      <c r="L461" s="21">
        <v>145761321.91314304</v>
      </c>
      <c r="M461" s="21">
        <f t="shared" si="1"/>
        <v>145761321.91314304</v>
      </c>
      <c r="N461" s="22">
        <f t="shared" si="3"/>
        <v>0.51142619565471803</v>
      </c>
      <c r="O461" s="22">
        <f t="shared" si="2"/>
        <v>0.51142619565471803</v>
      </c>
      <c r="P461" s="10"/>
      <c r="Q461" s="10"/>
      <c r="R461" s="10"/>
      <c r="S461" s="10"/>
    </row>
    <row r="462" spans="1:19" ht="12.75" customHeight="1">
      <c r="A462" s="10">
        <v>461</v>
      </c>
      <c r="B462" s="10">
        <f t="shared" si="0"/>
        <v>6</v>
      </c>
      <c r="C462" s="13">
        <f>VLOOKUP(D462,'Species Data'!A$2:E$152,2,FALSE)</f>
        <v>80</v>
      </c>
      <c r="D462" s="10" t="s">
        <v>221</v>
      </c>
      <c r="E462" s="28" t="s">
        <v>54</v>
      </c>
      <c r="F462" s="43" t="s">
        <v>73</v>
      </c>
      <c r="G462" s="18">
        <v>1</v>
      </c>
      <c r="H462" s="20" t="s">
        <v>75</v>
      </c>
      <c r="I462" s="20" t="s">
        <v>63</v>
      </c>
      <c r="J462" s="21">
        <f t="array" ref="J462">INDEX((Inputs!$N$2:$N$845*Inputs!$H$2:$H$845*Inputs!$F$2:$F$845*1000/Inputs!$L$2:$L$845),MATCH(A462,Inputs!$A$2:$A$845))</f>
        <v>107897371.68874173</v>
      </c>
      <c r="K462" s="21" t="str">
        <f ca="1">IF('Dmg over Time (Attack)'!$A$1=$D462,'Dmg over Time (Attack)'!$W$162,K462)</f>
        <v>#REF!</v>
      </c>
      <c r="L462" s="21">
        <v>128366736.04857825</v>
      </c>
      <c r="M462" s="21">
        <f t="shared" si="1"/>
        <v>128366736.04857825</v>
      </c>
      <c r="N462" s="22">
        <f t="shared" si="3"/>
        <v>0.45039459442510843</v>
      </c>
      <c r="O462" s="22">
        <f t="shared" si="2"/>
        <v>0.45039459442510843</v>
      </c>
      <c r="P462" s="10"/>
      <c r="Q462" s="10"/>
      <c r="R462" s="10"/>
      <c r="S462" s="10"/>
    </row>
    <row r="463" spans="1:19" ht="12.75" customHeight="1">
      <c r="A463" s="10">
        <v>462</v>
      </c>
      <c r="B463" s="10">
        <f t="shared" si="0"/>
        <v>6</v>
      </c>
      <c r="C463" s="13">
        <f>VLOOKUP(D463,'Species Data'!A$2:E$152,2,FALSE)</f>
        <v>81</v>
      </c>
      <c r="D463" s="10" t="s">
        <v>222</v>
      </c>
      <c r="E463" s="35" t="s">
        <v>111</v>
      </c>
      <c r="F463" s="46" t="s">
        <v>223</v>
      </c>
      <c r="G463" s="18"/>
      <c r="H463" s="20" t="s">
        <v>117</v>
      </c>
      <c r="I463" s="20" t="s">
        <v>115</v>
      </c>
      <c r="J463" s="21">
        <f t="array" ref="J463">INDEX((Inputs!$N$2:$N$845*Inputs!$H$2:$H$845*Inputs!$F$2:$F$845*1000/Inputs!$L$2:$L$845),MATCH(A463,Inputs!$A$2:$A$845))</f>
        <v>17776687.5</v>
      </c>
      <c r="K463" s="21" t="str">
        <f ca="1">IF('Dmg over Time (Attack)'!$A$1=$D463,'Dmg over Time (Attack)'!$C$162,K463)</f>
        <v>#REF!</v>
      </c>
      <c r="L463" s="21">
        <v>21365021.171693731</v>
      </c>
      <c r="M463" s="21">
        <f t="shared" si="1"/>
        <v>21365021.171693731</v>
      </c>
      <c r="N463" s="22">
        <f t="shared" si="3"/>
        <v>7.4962489050647091E-2</v>
      </c>
      <c r="O463" s="22">
        <f t="shared" si="2"/>
        <v>7.4962489050647091E-2</v>
      </c>
      <c r="P463" s="10"/>
      <c r="Q463" s="10"/>
      <c r="R463" s="10"/>
      <c r="S463" s="10"/>
    </row>
    <row r="464" spans="1:19" ht="12.75" customHeight="1">
      <c r="A464" s="10">
        <v>463</v>
      </c>
      <c r="B464" s="10">
        <f t="shared" si="0"/>
        <v>6</v>
      </c>
      <c r="C464" s="13">
        <f>VLOOKUP(D464,'Species Data'!A$2:E$152,2,FALSE)</f>
        <v>81</v>
      </c>
      <c r="D464" s="10" t="s">
        <v>222</v>
      </c>
      <c r="E464" s="35" t="s">
        <v>111</v>
      </c>
      <c r="F464" s="46" t="s">
        <v>223</v>
      </c>
      <c r="G464" s="18"/>
      <c r="H464" s="20" t="s">
        <v>117</v>
      </c>
      <c r="I464" s="20" t="s">
        <v>224</v>
      </c>
      <c r="J464" s="21">
        <f t="array" ref="J464">INDEX((Inputs!$N$2:$N$845*Inputs!$H$2:$H$845*Inputs!$F$2:$F$845*1000/Inputs!$L$2:$L$845),MATCH(A464,Inputs!$A$2:$A$845))</f>
        <v>17776687.5</v>
      </c>
      <c r="K464" s="21" t="str">
        <f ca="1">IF('Dmg over Time (Attack)'!$A$1=$D464,'Dmg over Time (Attack)'!$G$162,K464)</f>
        <v>#REF!</v>
      </c>
      <c r="L464" s="21">
        <v>18756855.733082708</v>
      </c>
      <c r="M464" s="21">
        <f t="shared" si="1"/>
        <v>18756855.733082708</v>
      </c>
      <c r="N464" s="22">
        <f t="shared" si="3"/>
        <v>6.5811336259224168E-2</v>
      </c>
      <c r="O464" s="22">
        <f t="shared" si="2"/>
        <v>6.5811336259224168E-2</v>
      </c>
      <c r="P464" s="10"/>
      <c r="Q464" s="10"/>
      <c r="R464" s="10"/>
      <c r="S464" s="10"/>
    </row>
    <row r="465" spans="1:19" ht="12.75" customHeight="1">
      <c r="A465" s="10">
        <v>464</v>
      </c>
      <c r="B465" s="10">
        <f t="shared" si="0"/>
        <v>6</v>
      </c>
      <c r="C465" s="13">
        <f>VLOOKUP(D465,'Species Data'!A$2:E$152,2,FALSE)</f>
        <v>81</v>
      </c>
      <c r="D465" s="10" t="s">
        <v>222</v>
      </c>
      <c r="E465" s="35" t="s">
        <v>111</v>
      </c>
      <c r="F465" s="46" t="s">
        <v>223</v>
      </c>
      <c r="G465" s="18"/>
      <c r="H465" s="20" t="s">
        <v>117</v>
      </c>
      <c r="I465" s="20" t="s">
        <v>114</v>
      </c>
      <c r="J465" s="21">
        <f t="array" ref="J465">INDEX((Inputs!$N$2:$N$845*Inputs!$H$2:$H$845*Inputs!$F$2:$F$845*1000/Inputs!$L$2:$L$845),MATCH(A465,Inputs!$A$2:$A$845))</f>
        <v>17776687.5</v>
      </c>
      <c r="K465" s="21" t="str">
        <f ca="1">IF('Dmg over Time (Attack)'!$A$1=$D465,'Dmg over Time (Attack)'!$K$162,K465)</f>
        <v>#REF!</v>
      </c>
      <c r="L465" s="21">
        <v>25157467.645759728</v>
      </c>
      <c r="M465" s="21">
        <f t="shared" si="1"/>
        <v>25157467.645759728</v>
      </c>
      <c r="N465" s="22">
        <f t="shared" si="3"/>
        <v>8.8268875456853496E-2</v>
      </c>
      <c r="O465" s="22">
        <f t="shared" si="2"/>
        <v>8.8268875456853496E-2</v>
      </c>
      <c r="P465" s="10"/>
      <c r="Q465" s="10"/>
      <c r="R465" s="10"/>
      <c r="S465" s="10"/>
    </row>
    <row r="466" spans="1:19" ht="12.75" customHeight="1">
      <c r="A466" s="10">
        <v>465</v>
      </c>
      <c r="B466" s="10">
        <f t="shared" si="0"/>
        <v>6</v>
      </c>
      <c r="C466" s="13">
        <f>VLOOKUP(D466,'Species Data'!A$2:E$152,2,FALSE)</f>
        <v>81</v>
      </c>
      <c r="D466" s="10" t="s">
        <v>222</v>
      </c>
      <c r="E466" s="35" t="s">
        <v>111</v>
      </c>
      <c r="F466" s="46" t="s">
        <v>223</v>
      </c>
      <c r="G466" s="18"/>
      <c r="H466" s="20" t="s">
        <v>112</v>
      </c>
      <c r="I466" s="20" t="s">
        <v>115</v>
      </c>
      <c r="J466" s="21">
        <f t="array" ref="J466">INDEX((Inputs!$N$2:$N$845*Inputs!$H$2:$H$845*Inputs!$F$2:$F$845*1000/Inputs!$L$2:$L$845),MATCH(A466,Inputs!$A$2:$A$845))</f>
        <v>14813906.25</v>
      </c>
      <c r="K466" s="21" t="str">
        <f ca="1">IF('Dmg over Time (Attack)'!$A$1=$D466,'Dmg over Time (Attack)'!$O$162,K466)</f>
        <v>#REF!</v>
      </c>
      <c r="L466" s="21">
        <v>20188599.874371849</v>
      </c>
      <c r="M466" s="21">
        <f t="shared" si="1"/>
        <v>20188599.874371849</v>
      </c>
      <c r="N466" s="22">
        <f t="shared" si="3"/>
        <v>7.0834832545617357E-2</v>
      </c>
      <c r="O466" s="22">
        <f t="shared" si="2"/>
        <v>7.0834832545617357E-2</v>
      </c>
      <c r="P466" s="10"/>
      <c r="Q466" s="10"/>
      <c r="R466" s="10"/>
      <c r="S466" s="10"/>
    </row>
    <row r="467" spans="1:19" ht="12.75" customHeight="1">
      <c r="A467" s="10">
        <v>466</v>
      </c>
      <c r="B467" s="10">
        <f t="shared" si="0"/>
        <v>6</v>
      </c>
      <c r="C467" s="13">
        <f>VLOOKUP(D467,'Species Data'!A$2:E$152,2,FALSE)</f>
        <v>81</v>
      </c>
      <c r="D467" s="10" t="s">
        <v>222</v>
      </c>
      <c r="E467" s="35" t="s">
        <v>111</v>
      </c>
      <c r="F467" s="46" t="s">
        <v>223</v>
      </c>
      <c r="G467" s="18"/>
      <c r="H467" s="20" t="s">
        <v>112</v>
      </c>
      <c r="I467" s="20" t="s">
        <v>224</v>
      </c>
      <c r="J467" s="21">
        <f t="array" ref="J467">INDEX((Inputs!$N$2:$N$845*Inputs!$H$2:$H$845*Inputs!$F$2:$F$845*1000/Inputs!$L$2:$L$845),MATCH(A467,Inputs!$A$2:$A$845))</f>
        <v>14813906.25</v>
      </c>
      <c r="K467" s="21" t="str">
        <f ca="1">IF('Dmg over Time (Attack)'!$A$1=$D467,'Dmg over Time (Attack)'!$S$162,K467)</f>
        <v>#REF!</v>
      </c>
      <c r="L467" s="21">
        <v>17634093.749999993</v>
      </c>
      <c r="M467" s="21">
        <f t="shared" si="1"/>
        <v>17634093.749999993</v>
      </c>
      <c r="N467" s="22">
        <f t="shared" si="3"/>
        <v>6.1871951777132936E-2</v>
      </c>
      <c r="O467" s="22">
        <f t="shared" si="2"/>
        <v>6.1871951777132936E-2</v>
      </c>
      <c r="P467" s="10"/>
      <c r="Q467" s="10"/>
      <c r="R467" s="10"/>
      <c r="S467" s="10"/>
    </row>
    <row r="468" spans="1:19" ht="12.75" customHeight="1">
      <c r="A468" s="10">
        <v>467</v>
      </c>
      <c r="B468" s="10">
        <f t="shared" si="0"/>
        <v>6</v>
      </c>
      <c r="C468" s="13">
        <f>VLOOKUP(D468,'Species Data'!A$2:E$152,2,FALSE)</f>
        <v>81</v>
      </c>
      <c r="D468" s="10" t="s">
        <v>222</v>
      </c>
      <c r="E468" s="35" t="s">
        <v>111</v>
      </c>
      <c r="F468" s="46" t="s">
        <v>223</v>
      </c>
      <c r="G468" s="18"/>
      <c r="H468" s="20" t="s">
        <v>112</v>
      </c>
      <c r="I468" s="20" t="s">
        <v>114</v>
      </c>
      <c r="J468" s="21">
        <f t="array" ref="J468">INDEX((Inputs!$N$2:$N$845*Inputs!$H$2:$H$845*Inputs!$F$2:$F$845*1000/Inputs!$L$2:$L$845),MATCH(A468,Inputs!$A$2:$A$845))</f>
        <v>14813906.25</v>
      </c>
      <c r="K468" s="21" t="str">
        <f ca="1">IF('Dmg over Time (Attack)'!$A$1=$D468,'Dmg over Time (Attack)'!$W$162,K468)</f>
        <v>#REF!</v>
      </c>
      <c r="L468" s="21">
        <v>24150112.281976737</v>
      </c>
      <c r="M468" s="21">
        <f t="shared" si="1"/>
        <v>24150112.281976737</v>
      </c>
      <c r="N468" s="22">
        <f t="shared" si="3"/>
        <v>8.4734412990336475E-2</v>
      </c>
      <c r="O468" s="22">
        <f t="shared" si="2"/>
        <v>8.4734412990336475E-2</v>
      </c>
      <c r="P468" s="10"/>
      <c r="Q468" s="10"/>
      <c r="R468" s="10"/>
      <c r="S468" s="10"/>
    </row>
    <row r="469" spans="1:19" ht="12.75" customHeight="1">
      <c r="A469" s="10">
        <v>468</v>
      </c>
      <c r="B469" s="10">
        <f t="shared" si="0"/>
        <v>6</v>
      </c>
      <c r="C469" s="13">
        <f>VLOOKUP(D469,'Species Data'!A$2:E$152,2,FALSE)</f>
        <v>82</v>
      </c>
      <c r="D469" s="10" t="s">
        <v>225</v>
      </c>
      <c r="E469" s="35" t="s">
        <v>111</v>
      </c>
      <c r="F469" s="46" t="s">
        <v>223</v>
      </c>
      <c r="G469" s="18">
        <v>1</v>
      </c>
      <c r="H469" s="20" t="s">
        <v>117</v>
      </c>
      <c r="I469" s="20" t="s">
        <v>115</v>
      </c>
      <c r="J469" s="21">
        <f t="array" ref="J469">INDEX((Inputs!$N$2:$N$845*Inputs!$H$2:$H$845*Inputs!$F$2:$F$845*1000/Inputs!$L$2:$L$845),MATCH(A469,Inputs!$A$2:$A$845))</f>
        <v>56342812.5</v>
      </c>
      <c r="K469" s="21" t="str">
        <f ca="1">IF('Dmg over Time (Attack)'!$A$1=$D469,'Dmg over Time (Attack)'!$C$162,K469)</f>
        <v>#REF!</v>
      </c>
      <c r="L469" s="21">
        <v>67715955.626450107</v>
      </c>
      <c r="M469" s="21">
        <f t="shared" si="1"/>
        <v>67715955.626450107</v>
      </c>
      <c r="N469" s="22">
        <f t="shared" si="3"/>
        <v>0.2375919284801464</v>
      </c>
      <c r="O469" s="22">
        <f t="shared" si="2"/>
        <v>0.2375919284801464</v>
      </c>
      <c r="P469" s="10"/>
      <c r="Q469" s="10"/>
      <c r="R469" s="10"/>
      <c r="S469" s="10"/>
    </row>
    <row r="470" spans="1:19" ht="12.75" customHeight="1">
      <c r="A470" s="10">
        <v>469</v>
      </c>
      <c r="B470" s="10">
        <f t="shared" si="0"/>
        <v>6</v>
      </c>
      <c r="C470" s="13">
        <f>VLOOKUP(D470,'Species Data'!A$2:E$152,2,FALSE)</f>
        <v>82</v>
      </c>
      <c r="D470" s="10" t="s">
        <v>225</v>
      </c>
      <c r="E470" s="35" t="s">
        <v>111</v>
      </c>
      <c r="F470" s="46" t="s">
        <v>223</v>
      </c>
      <c r="G470" s="18">
        <v>1</v>
      </c>
      <c r="H470" s="20" t="s">
        <v>117</v>
      </c>
      <c r="I470" s="20" t="s">
        <v>224</v>
      </c>
      <c r="J470" s="21">
        <f t="array" ref="J470">INDEX((Inputs!$N$2:$N$845*Inputs!$H$2:$H$845*Inputs!$F$2:$F$845*1000/Inputs!$L$2:$L$845),MATCH(A470,Inputs!$A$2:$A$845))</f>
        <v>56342812.5</v>
      </c>
      <c r="K470" s="21" t="str">
        <f ca="1">IF('Dmg over Time (Attack)'!$A$1=$D470,'Dmg over Time (Attack)'!$G$162,K470)</f>
        <v>#REF!</v>
      </c>
      <c r="L470" s="21">
        <v>59449433.740601502</v>
      </c>
      <c r="M470" s="21">
        <f t="shared" si="1"/>
        <v>59449433.740601502</v>
      </c>
      <c r="N470" s="22">
        <f t="shared" si="3"/>
        <v>0.20858755486520864</v>
      </c>
      <c r="O470" s="22">
        <f t="shared" si="2"/>
        <v>0.20858755486520864</v>
      </c>
      <c r="P470" s="10"/>
      <c r="Q470" s="10"/>
      <c r="R470" s="10"/>
      <c r="S470" s="10"/>
    </row>
    <row r="471" spans="1:19" ht="12.75" customHeight="1">
      <c r="A471" s="10">
        <v>470</v>
      </c>
      <c r="B471" s="10">
        <f t="shared" si="0"/>
        <v>6</v>
      </c>
      <c r="C471" s="13">
        <f>VLOOKUP(D471,'Species Data'!A$2:E$152,2,FALSE)</f>
        <v>82</v>
      </c>
      <c r="D471" s="10" t="s">
        <v>225</v>
      </c>
      <c r="E471" s="35" t="s">
        <v>111</v>
      </c>
      <c r="F471" s="46" t="s">
        <v>223</v>
      </c>
      <c r="G471" s="18">
        <v>1</v>
      </c>
      <c r="H471" s="20" t="s">
        <v>117</v>
      </c>
      <c r="I471" s="20" t="s">
        <v>65</v>
      </c>
      <c r="J471" s="21">
        <f t="array" ref="J471">INDEX((Inputs!$N$2:$N$845*Inputs!$H$2:$H$845*Inputs!$F$2:$F$845*1000/Inputs!$L$2:$L$845),MATCH(A471,Inputs!$A$2:$A$845))</f>
        <v>56342812.5</v>
      </c>
      <c r="K471" s="21" t="str">
        <f ca="1">IF('Dmg over Time (Attack)'!$A$1=$D471,'Dmg over Time (Attack)'!$K$162,K471)</f>
        <v>#REF!</v>
      </c>
      <c r="L471" s="21">
        <v>75019987.914364621</v>
      </c>
      <c r="M471" s="21">
        <f t="shared" si="1"/>
        <v>75019987.914364621</v>
      </c>
      <c r="N471" s="22">
        <f t="shared" si="3"/>
        <v>0.26321925812369379</v>
      </c>
      <c r="O471" s="22">
        <f t="shared" si="2"/>
        <v>0.26321925812369379</v>
      </c>
      <c r="P471" s="10"/>
      <c r="Q471" s="10"/>
      <c r="R471" s="10"/>
      <c r="S471" s="10"/>
    </row>
    <row r="472" spans="1:19" ht="12.75" customHeight="1">
      <c r="A472" s="10">
        <v>471</v>
      </c>
      <c r="B472" s="10">
        <f t="shared" si="0"/>
        <v>6</v>
      </c>
      <c r="C472" s="13">
        <f>VLOOKUP(D472,'Species Data'!A$2:E$152,2,FALSE)</f>
        <v>82</v>
      </c>
      <c r="D472" s="10" t="s">
        <v>225</v>
      </c>
      <c r="E472" s="35" t="s">
        <v>111</v>
      </c>
      <c r="F472" s="46" t="s">
        <v>223</v>
      </c>
      <c r="G472" s="18">
        <v>1</v>
      </c>
      <c r="H472" s="20" t="s">
        <v>112</v>
      </c>
      <c r="I472" s="20" t="s">
        <v>115</v>
      </c>
      <c r="J472" s="21">
        <f t="array" ref="J472">INDEX((Inputs!$N$2:$N$845*Inputs!$H$2:$H$845*Inputs!$F$2:$F$845*1000/Inputs!$L$2:$L$845),MATCH(A472,Inputs!$A$2:$A$845))</f>
        <v>46952343.75</v>
      </c>
      <c r="K472" s="21" t="str">
        <f ca="1">IF('Dmg over Time (Attack)'!$A$1=$D472,'Dmg over Time (Attack)'!$O$162,K472)</f>
        <v>#REF!</v>
      </c>
      <c r="L472" s="21">
        <v>63987314.698492438</v>
      </c>
      <c r="M472" s="21">
        <f t="shared" si="1"/>
        <v>63987314.698492438</v>
      </c>
      <c r="N472" s="22">
        <f t="shared" si="3"/>
        <v>0.22450941372438576</v>
      </c>
      <c r="O472" s="22">
        <f t="shared" si="2"/>
        <v>0.22450941372438576</v>
      </c>
      <c r="P472" s="10"/>
      <c r="Q472" s="10"/>
      <c r="R472" s="10"/>
      <c r="S472" s="10"/>
    </row>
    <row r="473" spans="1:19" ht="12.75" customHeight="1">
      <c r="A473" s="10">
        <v>472</v>
      </c>
      <c r="B473" s="10">
        <f t="shared" si="0"/>
        <v>6</v>
      </c>
      <c r="C473" s="13">
        <f>VLOOKUP(D473,'Species Data'!A$2:E$152,2,FALSE)</f>
        <v>82</v>
      </c>
      <c r="D473" s="10" t="s">
        <v>225</v>
      </c>
      <c r="E473" s="35" t="s">
        <v>111</v>
      </c>
      <c r="F473" s="46" t="s">
        <v>223</v>
      </c>
      <c r="G473" s="18">
        <v>1</v>
      </c>
      <c r="H473" s="20" t="s">
        <v>112</v>
      </c>
      <c r="I473" s="20" t="s">
        <v>224</v>
      </c>
      <c r="J473" s="21">
        <f t="array" ref="J473">INDEX((Inputs!$N$2:$N$845*Inputs!$H$2:$H$845*Inputs!$F$2:$F$845*1000/Inputs!$L$2:$L$845),MATCH(A473,Inputs!$A$2:$A$845))</f>
        <v>46952343.75</v>
      </c>
      <c r="K473" s="21" t="str">
        <f ca="1">IF('Dmg over Time (Attack)'!$A$1=$D473,'Dmg over Time (Attack)'!$S$162,K473)</f>
        <v>#REF!</v>
      </c>
      <c r="L473" s="21">
        <v>55890864.806149714</v>
      </c>
      <c r="M473" s="21">
        <f t="shared" si="1"/>
        <v>55890864.806149714</v>
      </c>
      <c r="N473" s="22">
        <f t="shared" si="3"/>
        <v>0.19610176406532676</v>
      </c>
      <c r="O473" s="22">
        <f t="shared" si="2"/>
        <v>0.19610176406532676</v>
      </c>
      <c r="P473" s="10"/>
      <c r="Q473" s="10"/>
      <c r="R473" s="10"/>
      <c r="S473" s="10"/>
    </row>
    <row r="474" spans="1:19" ht="12.75" customHeight="1">
      <c r="A474" s="10">
        <v>473</v>
      </c>
      <c r="B474" s="10">
        <f t="shared" si="0"/>
        <v>6</v>
      </c>
      <c r="C474" s="13">
        <f>VLOOKUP(D474,'Species Data'!A$2:E$152,2,FALSE)</f>
        <v>82</v>
      </c>
      <c r="D474" s="10" t="s">
        <v>225</v>
      </c>
      <c r="E474" s="35" t="s">
        <v>111</v>
      </c>
      <c r="F474" s="46" t="s">
        <v>223</v>
      </c>
      <c r="G474" s="18">
        <v>1</v>
      </c>
      <c r="H474" s="20" t="s">
        <v>112</v>
      </c>
      <c r="I474" s="20" t="s">
        <v>65</v>
      </c>
      <c r="J474" s="21">
        <f t="array" ref="J474">INDEX((Inputs!$N$2:$N$845*Inputs!$H$2:$H$845*Inputs!$F$2:$F$845*1000/Inputs!$L$2:$L$845),MATCH(A474,Inputs!$A$2:$A$845))</f>
        <v>46952343.75</v>
      </c>
      <c r="K474" s="21" t="str">
        <f ca="1">IF('Dmg over Time (Attack)'!$A$1=$D474,'Dmg over Time (Attack)'!$W$162,K474)</f>
        <v>#REF!</v>
      </c>
      <c r="L474" s="21">
        <v>72582799.632352918</v>
      </c>
      <c r="M474" s="21">
        <f t="shared" si="1"/>
        <v>72582799.632352918</v>
      </c>
      <c r="N474" s="22">
        <f t="shared" si="3"/>
        <v>0.25466800519319255</v>
      </c>
      <c r="O474" s="22">
        <f t="shared" si="2"/>
        <v>0.25466800519319255</v>
      </c>
      <c r="P474" s="10"/>
      <c r="Q474" s="10"/>
      <c r="R474" s="10"/>
      <c r="S474" s="10"/>
    </row>
    <row r="475" spans="1:19" ht="12.75" customHeight="1">
      <c r="A475" s="10">
        <v>474</v>
      </c>
      <c r="B475" s="10">
        <f t="shared" si="0"/>
        <v>6</v>
      </c>
      <c r="C475" s="13">
        <f>VLOOKUP(D475,'Species Data'!A$2:E$152,2,FALSE)</f>
        <v>83</v>
      </c>
      <c r="D475" s="10" t="s">
        <v>226</v>
      </c>
      <c r="E475" s="32" t="s">
        <v>84</v>
      </c>
      <c r="F475" s="27" t="s">
        <v>49</v>
      </c>
      <c r="G475" s="18">
        <v>1</v>
      </c>
      <c r="H475" s="20" t="s">
        <v>227</v>
      </c>
      <c r="I475" s="20" t="s">
        <v>82</v>
      </c>
      <c r="J475" s="21">
        <f t="array" ref="J475">INDEX((Inputs!$N$2:$N$845*Inputs!$H$2:$H$845*Inputs!$F$2:$F$845*1000/Inputs!$L$2:$L$845),MATCH(A475,Inputs!$A$2:$A$845))</f>
        <v>35527818.584070794</v>
      </c>
      <c r="K475" s="21" t="str">
        <f ca="1">IF('Dmg over Time (Attack)'!$A$1=$D475,'Dmg over Time (Attack)'!$C$162,K475)</f>
        <v>#REF!</v>
      </c>
      <c r="L475" s="21">
        <v>35500668.504366815</v>
      </c>
      <c r="M475" s="21">
        <f t="shared" si="1"/>
        <v>35527818.584070794</v>
      </c>
      <c r="N475" s="22">
        <f t="shared" si="3"/>
        <v>0.12465485946394929</v>
      </c>
      <c r="O475" s="22">
        <f t="shared" si="2"/>
        <v>0.12465485946394929</v>
      </c>
      <c r="P475" s="10"/>
      <c r="Q475" s="10"/>
      <c r="R475" s="10"/>
      <c r="S475" s="10"/>
    </row>
    <row r="476" spans="1:19" ht="12.75" customHeight="1">
      <c r="A476" s="10">
        <v>475</v>
      </c>
      <c r="B476" s="10">
        <f t="shared" si="0"/>
        <v>6</v>
      </c>
      <c r="C476" s="13">
        <f>VLOOKUP(D476,'Species Data'!A$2:E$152,2,FALSE)</f>
        <v>83</v>
      </c>
      <c r="D476" s="10" t="s">
        <v>226</v>
      </c>
      <c r="E476" s="32" t="s">
        <v>84</v>
      </c>
      <c r="F476" s="27" t="s">
        <v>49</v>
      </c>
      <c r="G476" s="18">
        <v>1</v>
      </c>
      <c r="H476" s="20" t="s">
        <v>227</v>
      </c>
      <c r="I476" s="20" t="s">
        <v>86</v>
      </c>
      <c r="J476" s="21">
        <f t="array" ref="J476">INDEX((Inputs!$N$2:$N$845*Inputs!$H$2:$H$845*Inputs!$F$2:$F$845*1000/Inputs!$L$2:$L$845),MATCH(A476,Inputs!$A$2:$A$845))</f>
        <v>35527818.584070794</v>
      </c>
      <c r="K476" s="21" t="str">
        <f ca="1">IF('Dmg over Time (Attack)'!$A$1=$D476,'Dmg over Time (Attack)'!$G$162,K476)</f>
        <v>#REF!</v>
      </c>
      <c r="L476" s="21">
        <v>34820887.5</v>
      </c>
      <c r="M476" s="21">
        <f t="shared" si="1"/>
        <v>35527818.584070794</v>
      </c>
      <c r="N476" s="22">
        <f t="shared" si="3"/>
        <v>0.12465485946394929</v>
      </c>
      <c r="O476" s="22">
        <f t="shared" si="2"/>
        <v>0.12465485946394929</v>
      </c>
      <c r="P476" s="10"/>
      <c r="Q476" s="10"/>
      <c r="R476" s="10"/>
      <c r="S476" s="10"/>
    </row>
    <row r="477" spans="1:19" ht="12.75" customHeight="1">
      <c r="A477" s="10">
        <v>476</v>
      </c>
      <c r="B477" s="10">
        <f t="shared" si="0"/>
        <v>6</v>
      </c>
      <c r="C477" s="13">
        <f>VLOOKUP(D477,'Species Data'!A$2:E$152,2,FALSE)</f>
        <v>83</v>
      </c>
      <c r="D477" s="10" t="s">
        <v>226</v>
      </c>
      <c r="E477" s="32" t="s">
        <v>84</v>
      </c>
      <c r="F477" s="27" t="s">
        <v>49</v>
      </c>
      <c r="G477" s="18">
        <v>1</v>
      </c>
      <c r="H477" s="20" t="s">
        <v>227</v>
      </c>
      <c r="I477" s="20" t="s">
        <v>208</v>
      </c>
      <c r="J477" s="21">
        <f t="array" ref="J477">INDEX((Inputs!$N$2:$N$845*Inputs!$H$2:$H$845*Inputs!$F$2:$F$845*1000/Inputs!$L$2:$L$845),MATCH(A477,Inputs!$A$2:$A$845))</f>
        <v>35527818.584070794</v>
      </c>
      <c r="K477" s="21" t="str">
        <f ca="1">IF('Dmg over Time (Attack)'!$A$1=$D477,'Dmg over Time (Attack)'!$K$162,K477)</f>
        <v>#REF!</v>
      </c>
      <c r="L477" s="21">
        <v>43353398.742603555</v>
      </c>
      <c r="M477" s="21">
        <f t="shared" si="1"/>
        <v>43353398.742603555</v>
      </c>
      <c r="N477" s="22">
        <f t="shared" si="3"/>
        <v>0.15211212066836063</v>
      </c>
      <c r="O477" s="22">
        <f t="shared" si="2"/>
        <v>0.15211212066836063</v>
      </c>
      <c r="P477" s="10"/>
      <c r="Q477" s="10"/>
      <c r="R477" s="10"/>
      <c r="S477" s="10"/>
    </row>
    <row r="478" spans="1:19" ht="12.75" customHeight="1">
      <c r="A478" s="10">
        <v>477</v>
      </c>
      <c r="B478" s="10">
        <f t="shared" si="0"/>
        <v>6</v>
      </c>
      <c r="C478" s="13">
        <f>VLOOKUP(D478,'Species Data'!A$2:E$152,2,FALSE)</f>
        <v>83</v>
      </c>
      <c r="D478" s="10" t="s">
        <v>226</v>
      </c>
      <c r="E478" s="32" t="s">
        <v>84</v>
      </c>
      <c r="F478" s="27" t="s">
        <v>49</v>
      </c>
      <c r="G478" s="18">
        <v>1</v>
      </c>
      <c r="H478" s="20" t="s">
        <v>139</v>
      </c>
      <c r="I478" s="20" t="s">
        <v>82</v>
      </c>
      <c r="J478" s="21">
        <f t="array" ref="J478">INDEX((Inputs!$N$2:$N$845*Inputs!$H$2:$H$845*Inputs!$F$2:$F$845*1000/Inputs!$L$2:$L$845),MATCH(A478,Inputs!$A$2:$A$845))</f>
        <v>20073217.5</v>
      </c>
      <c r="K478" s="21" t="str">
        <f ca="1">IF('Dmg over Time (Attack)'!$A$1=$D478,'Dmg over Time (Attack)'!$O$162,K478)</f>
        <v>#REF!</v>
      </c>
      <c r="L478" s="21">
        <v>29853416.537408769</v>
      </c>
      <c r="M478" s="21">
        <f t="shared" si="1"/>
        <v>29853416.537408769</v>
      </c>
      <c r="N478" s="22">
        <f t="shared" si="3"/>
        <v>0.10474534016726655</v>
      </c>
      <c r="O478" s="22">
        <f t="shared" si="2"/>
        <v>0.10474534016726655</v>
      </c>
      <c r="P478" s="10"/>
      <c r="Q478" s="10"/>
      <c r="R478" s="10"/>
      <c r="S478" s="10"/>
    </row>
    <row r="479" spans="1:19" ht="12.75" customHeight="1">
      <c r="A479" s="10">
        <v>478</v>
      </c>
      <c r="B479" s="10">
        <f t="shared" si="0"/>
        <v>6</v>
      </c>
      <c r="C479" s="13">
        <f>VLOOKUP(D479,'Species Data'!A$2:E$152,2,FALSE)</f>
        <v>83</v>
      </c>
      <c r="D479" s="10" t="s">
        <v>226</v>
      </c>
      <c r="E479" s="32" t="s">
        <v>84</v>
      </c>
      <c r="F479" s="27" t="s">
        <v>49</v>
      </c>
      <c r="G479" s="18">
        <v>1</v>
      </c>
      <c r="H479" s="20" t="s">
        <v>139</v>
      </c>
      <c r="I479" s="20" t="s">
        <v>86</v>
      </c>
      <c r="J479" s="21">
        <f t="array" ref="J479">INDEX((Inputs!$N$2:$N$845*Inputs!$H$2:$H$845*Inputs!$F$2:$F$845*1000/Inputs!$L$2:$L$845),MATCH(A479,Inputs!$A$2:$A$845))</f>
        <v>20073217.5</v>
      </c>
      <c r="K479" s="21" t="str">
        <f ca="1">IF('Dmg over Time (Attack)'!$A$1=$D479,'Dmg over Time (Attack)'!$S$162,K479)</f>
        <v>#REF!</v>
      </c>
      <c r="L479" s="21">
        <v>29469908.242449675</v>
      </c>
      <c r="M479" s="21">
        <f t="shared" si="1"/>
        <v>29469908.242449675</v>
      </c>
      <c r="N479" s="22">
        <f t="shared" si="3"/>
        <v>0.10339974185820462</v>
      </c>
      <c r="O479" s="22">
        <f t="shared" si="2"/>
        <v>0.10339974185820462</v>
      </c>
      <c r="P479" s="10"/>
      <c r="Q479" s="10"/>
      <c r="R479" s="10"/>
      <c r="S479" s="10"/>
    </row>
    <row r="480" spans="1:19" ht="12.75" customHeight="1">
      <c r="A480" s="10">
        <v>479</v>
      </c>
      <c r="B480" s="10">
        <f t="shared" si="0"/>
        <v>6</v>
      </c>
      <c r="C480" s="13">
        <f>VLOOKUP(D480,'Species Data'!A$2:E$152,2,FALSE)</f>
        <v>83</v>
      </c>
      <c r="D480" s="10" t="s">
        <v>226</v>
      </c>
      <c r="E480" s="32" t="s">
        <v>84</v>
      </c>
      <c r="F480" s="27" t="s">
        <v>49</v>
      </c>
      <c r="G480" s="18">
        <v>1</v>
      </c>
      <c r="H480" s="20" t="s">
        <v>139</v>
      </c>
      <c r="I480" s="20" t="s">
        <v>208</v>
      </c>
      <c r="J480" s="21">
        <f t="array" ref="J480">INDEX((Inputs!$N$2:$N$845*Inputs!$H$2:$H$845*Inputs!$F$2:$F$845*1000/Inputs!$L$2:$L$845),MATCH(A480,Inputs!$A$2:$A$845))</f>
        <v>20073217.5</v>
      </c>
      <c r="K480" s="21" t="str">
        <f ca="1">IF('Dmg over Time (Attack)'!$A$1=$D480,'Dmg over Time (Attack)'!$W$162,K480)</f>
        <v>#REF!</v>
      </c>
      <c r="L480" s="21">
        <v>37910016.745923899</v>
      </c>
      <c r="M480" s="21">
        <f t="shared" si="1"/>
        <v>37910016.745923899</v>
      </c>
      <c r="N480" s="22">
        <f t="shared" si="3"/>
        <v>0.13301317103262575</v>
      </c>
      <c r="O480" s="22">
        <f t="shared" si="2"/>
        <v>0.13301317103262575</v>
      </c>
      <c r="P480" s="10"/>
      <c r="Q480" s="10"/>
      <c r="R480" s="10"/>
      <c r="S480" s="10"/>
    </row>
    <row r="481" spans="1:19" ht="12.75" customHeight="1">
      <c r="A481" s="10">
        <v>480</v>
      </c>
      <c r="B481" s="10">
        <f t="shared" si="0"/>
        <v>6</v>
      </c>
      <c r="C481" s="13">
        <f>VLOOKUP(D481,'Species Data'!A$2:E$152,2,FALSE)</f>
        <v>84</v>
      </c>
      <c r="D481" s="10" t="s">
        <v>228</v>
      </c>
      <c r="E481" s="32" t="s">
        <v>84</v>
      </c>
      <c r="F481" s="27" t="s">
        <v>49</v>
      </c>
      <c r="G481" s="18"/>
      <c r="H481" s="20" t="s">
        <v>99</v>
      </c>
      <c r="I481" s="20" t="s">
        <v>100</v>
      </c>
      <c r="J481" s="21">
        <f t="array" ref="J481">INDEX((Inputs!$N$2:$N$845*Inputs!$H$2:$H$845*Inputs!$F$2:$F$845*1000/Inputs!$L$2:$L$845),MATCH(A481,Inputs!$A$2:$A$845))</f>
        <v>14460163.043478262</v>
      </c>
      <c r="K481" s="21" t="str">
        <f ca="1">IF('Dmg over Time (Attack)'!$A$1=$D481,'Dmg over Time (Attack)'!$C$162,K481)</f>
        <v>#REF!</v>
      </c>
      <c r="L481" s="21">
        <v>18946264.434180144</v>
      </c>
      <c r="M481" s="21">
        <f t="shared" si="1"/>
        <v>18946264.434180144</v>
      </c>
      <c r="N481" s="22">
        <f t="shared" si="3"/>
        <v>6.64759060515034E-2</v>
      </c>
      <c r="O481" s="22">
        <f t="shared" si="2"/>
        <v>6.64759060515034E-2</v>
      </c>
      <c r="P481" s="10"/>
      <c r="Q481" s="10"/>
      <c r="R481" s="10"/>
      <c r="S481" s="10"/>
    </row>
    <row r="482" spans="1:19" ht="12.75" customHeight="1">
      <c r="A482" s="10">
        <v>481</v>
      </c>
      <c r="B482" s="10">
        <f t="shared" si="0"/>
        <v>6</v>
      </c>
      <c r="C482" s="13">
        <f>VLOOKUP(D482,'Species Data'!A$2:E$152,2,FALSE)</f>
        <v>84</v>
      </c>
      <c r="D482" s="10" t="s">
        <v>228</v>
      </c>
      <c r="E482" s="32" t="s">
        <v>84</v>
      </c>
      <c r="F482" s="27" t="s">
        <v>49</v>
      </c>
      <c r="G482" s="18"/>
      <c r="H482" s="20" t="s">
        <v>99</v>
      </c>
      <c r="I482" s="20" t="s">
        <v>82</v>
      </c>
      <c r="J482" s="21">
        <f t="array" ref="J482">INDEX((Inputs!$N$2:$N$845*Inputs!$H$2:$H$845*Inputs!$F$2:$F$845*1000/Inputs!$L$2:$L$845),MATCH(A482,Inputs!$A$2:$A$845))</f>
        <v>14460163.043478262</v>
      </c>
      <c r="K482" s="21" t="str">
        <f ca="1">IF('Dmg over Time (Attack)'!$A$1=$D482,'Dmg over Time (Attack)'!$G$162,K482)</f>
        <v>#REF!</v>
      </c>
      <c r="L482" s="21">
        <v>16053284.902597401</v>
      </c>
      <c r="M482" s="21">
        <f t="shared" si="1"/>
        <v>16053284.902597401</v>
      </c>
      <c r="N482" s="22">
        <f t="shared" si="3"/>
        <v>5.6325438859486786E-2</v>
      </c>
      <c r="O482" s="22">
        <f t="shared" si="2"/>
        <v>5.6325438859486786E-2</v>
      </c>
      <c r="P482" s="10"/>
      <c r="Q482" s="10"/>
      <c r="R482" s="10"/>
      <c r="S482" s="10"/>
    </row>
    <row r="483" spans="1:19" ht="12.75" customHeight="1">
      <c r="A483" s="10">
        <v>482</v>
      </c>
      <c r="B483" s="10">
        <f t="shared" si="0"/>
        <v>6</v>
      </c>
      <c r="C483" s="13">
        <f>VLOOKUP(D483,'Species Data'!A$2:E$152,2,FALSE)</f>
        <v>84</v>
      </c>
      <c r="D483" s="10" t="s">
        <v>228</v>
      </c>
      <c r="E483" s="32" t="s">
        <v>84</v>
      </c>
      <c r="F483" s="27" t="s">
        <v>49</v>
      </c>
      <c r="G483" s="18"/>
      <c r="H483" s="20" t="s">
        <v>99</v>
      </c>
      <c r="I483" s="20" t="s">
        <v>229</v>
      </c>
      <c r="J483" s="21">
        <f t="array" ref="J483">INDEX((Inputs!$N$2:$N$845*Inputs!$H$2:$H$845*Inputs!$F$2:$F$845*1000/Inputs!$L$2:$L$845),MATCH(A483,Inputs!$A$2:$A$845))</f>
        <v>14460163.043478262</v>
      </c>
      <c r="K483" s="21" t="str">
        <f ca="1">IF('Dmg over Time (Attack)'!$A$1=$D483,'Dmg over Time (Attack)'!$K$162,K483)</f>
        <v>#REF!</v>
      </c>
      <c r="L483" s="21">
        <v>15780037.5</v>
      </c>
      <c r="M483" s="21">
        <f t="shared" si="1"/>
        <v>15780037.5</v>
      </c>
      <c r="N483" s="22">
        <f t="shared" si="3"/>
        <v>5.5366707985282759E-2</v>
      </c>
      <c r="O483" s="22">
        <f t="shared" si="2"/>
        <v>5.5366707985282759E-2</v>
      </c>
      <c r="P483" s="10"/>
      <c r="Q483" s="10"/>
      <c r="R483" s="10"/>
      <c r="S483" s="10"/>
    </row>
    <row r="484" spans="1:19" ht="12.75" customHeight="1">
      <c r="A484" s="10">
        <v>483</v>
      </c>
      <c r="B484" s="10">
        <f t="shared" si="0"/>
        <v>6</v>
      </c>
      <c r="C484" s="13">
        <f>VLOOKUP(D484,'Species Data'!A$2:E$152,2,FALSE)</f>
        <v>84</v>
      </c>
      <c r="D484" s="10" t="s">
        <v>228</v>
      </c>
      <c r="E484" s="32" t="s">
        <v>84</v>
      </c>
      <c r="F484" s="27" t="s">
        <v>49</v>
      </c>
      <c r="G484" s="18"/>
      <c r="H484" s="20" t="s">
        <v>87</v>
      </c>
      <c r="I484" s="20" t="s">
        <v>100</v>
      </c>
      <c r="J484" s="21">
        <f t="array" ref="J484">INDEX((Inputs!$N$2:$N$845*Inputs!$H$2:$H$845*Inputs!$F$2:$F$845*1000/Inputs!$L$2:$L$845),MATCH(A484,Inputs!$A$2:$A$845))</f>
        <v>12503148.496240601</v>
      </c>
      <c r="K484" s="21" t="str">
        <f ca="1">IF('Dmg over Time (Attack)'!$A$1=$D484,'Dmg over Time (Attack)'!$O$162,K484)</f>
        <v>#REF!</v>
      </c>
      <c r="L484" s="21">
        <v>17917410.047188364</v>
      </c>
      <c r="M484" s="21">
        <f t="shared" si="1"/>
        <v>17917410.047188364</v>
      </c>
      <c r="N484" s="22">
        <f t="shared" si="3"/>
        <v>6.2866010929013921E-2</v>
      </c>
      <c r="O484" s="22">
        <f t="shared" si="2"/>
        <v>6.2866010929013921E-2</v>
      </c>
      <c r="P484" s="10"/>
      <c r="Q484" s="10"/>
      <c r="R484" s="10"/>
      <c r="S484" s="10"/>
    </row>
    <row r="485" spans="1:19" ht="12.75" customHeight="1">
      <c r="A485" s="10">
        <v>484</v>
      </c>
      <c r="B485" s="10">
        <f t="shared" si="0"/>
        <v>6</v>
      </c>
      <c r="C485" s="13">
        <f>VLOOKUP(D485,'Species Data'!A$2:E$152,2,FALSE)</f>
        <v>84</v>
      </c>
      <c r="D485" s="10" t="s">
        <v>228</v>
      </c>
      <c r="E485" s="32" t="s">
        <v>84</v>
      </c>
      <c r="F485" s="27" t="s">
        <v>49</v>
      </c>
      <c r="G485" s="18"/>
      <c r="H485" s="20" t="s">
        <v>87</v>
      </c>
      <c r="I485" s="20" t="s">
        <v>82</v>
      </c>
      <c r="J485" s="21">
        <f t="array" ref="J485">INDEX((Inputs!$N$2:$N$845*Inputs!$H$2:$H$845*Inputs!$F$2:$F$845*1000/Inputs!$L$2:$L$845),MATCH(A485,Inputs!$A$2:$A$845))</f>
        <v>12503148.496240601</v>
      </c>
      <c r="K485" s="21" t="str">
        <f ca="1">IF('Dmg over Time (Attack)'!$A$1=$D485,'Dmg over Time (Attack)'!$S$162,K485)</f>
        <v>#REF!</v>
      </c>
      <c r="L485" s="21">
        <v>15126329.26157238</v>
      </c>
      <c r="M485" s="21">
        <f t="shared" si="1"/>
        <v>15126329.26157238</v>
      </c>
      <c r="N485" s="22">
        <f t="shared" si="3"/>
        <v>5.307307128482526E-2</v>
      </c>
      <c r="O485" s="22">
        <f t="shared" si="2"/>
        <v>5.307307128482526E-2</v>
      </c>
      <c r="P485" s="10"/>
      <c r="Q485" s="10"/>
      <c r="R485" s="10"/>
      <c r="S485" s="10"/>
    </row>
    <row r="486" spans="1:19" ht="12.75" customHeight="1">
      <c r="A486" s="10">
        <v>485</v>
      </c>
      <c r="B486" s="10">
        <f t="shared" si="0"/>
        <v>6</v>
      </c>
      <c r="C486" s="13">
        <f>VLOOKUP(D486,'Species Data'!A$2:E$152,2,FALSE)</f>
        <v>84</v>
      </c>
      <c r="D486" s="10" t="s">
        <v>228</v>
      </c>
      <c r="E486" s="32" t="s">
        <v>84</v>
      </c>
      <c r="F486" s="27" t="s">
        <v>49</v>
      </c>
      <c r="G486" s="18"/>
      <c r="H486" s="20" t="s">
        <v>87</v>
      </c>
      <c r="I486" s="20" t="s">
        <v>229</v>
      </c>
      <c r="J486" s="21">
        <f t="array" ref="J486">INDEX((Inputs!$N$2:$N$845*Inputs!$H$2:$H$845*Inputs!$F$2:$F$845*1000/Inputs!$L$2:$L$845),MATCH(A486,Inputs!$A$2:$A$845))</f>
        <v>12503148.496240601</v>
      </c>
      <c r="K486" s="21" t="str">
        <f ca="1">IF('Dmg over Time (Attack)'!$A$1=$D486,'Dmg over Time (Attack)'!$W$162,K486)</f>
        <v>#REF!</v>
      </c>
      <c r="L486" s="21">
        <v>14864212.364620944</v>
      </c>
      <c r="M486" s="21">
        <f t="shared" si="1"/>
        <v>14864212.364620944</v>
      </c>
      <c r="N486" s="22">
        <f t="shared" si="3"/>
        <v>5.2153393515268716E-2</v>
      </c>
      <c r="O486" s="22">
        <f t="shared" si="2"/>
        <v>5.2153393515268716E-2</v>
      </c>
      <c r="P486" s="10"/>
      <c r="Q486" s="10"/>
      <c r="R486" s="10"/>
      <c r="S486" s="10"/>
    </row>
    <row r="487" spans="1:19" ht="12.75" customHeight="1">
      <c r="A487" s="10">
        <v>486</v>
      </c>
      <c r="B487" s="10">
        <f t="shared" si="0"/>
        <v>6</v>
      </c>
      <c r="C487" s="13">
        <f>VLOOKUP(D487,'Species Data'!A$2:E$152,2,FALSE)</f>
        <v>85</v>
      </c>
      <c r="D487" s="10" t="s">
        <v>230</v>
      </c>
      <c r="E487" s="32" t="s">
        <v>84</v>
      </c>
      <c r="F487" s="27" t="s">
        <v>49</v>
      </c>
      <c r="G487" s="18">
        <v>1</v>
      </c>
      <c r="H487" s="20" t="s">
        <v>150</v>
      </c>
      <c r="I487" s="20" t="s">
        <v>100</v>
      </c>
      <c r="J487" s="21">
        <f t="array" ref="J487">INDEX((Inputs!$N$2:$N$845*Inputs!$H$2:$H$845*Inputs!$F$2:$F$845*1000/Inputs!$L$2:$L$845),MATCH(A487,Inputs!$A$2:$A$845))</f>
        <v>50632788.461538464</v>
      </c>
      <c r="K487" s="21" t="str">
        <f ca="1">IF('Dmg over Time (Attack)'!$A$1=$D487,'Dmg over Time (Attack)'!$C$162,K487)</f>
        <v>#REF!</v>
      </c>
      <c r="L487" s="21">
        <v>65013975.660469681</v>
      </c>
      <c r="M487" s="21">
        <f t="shared" si="1"/>
        <v>65013975.660469681</v>
      </c>
      <c r="N487" s="22">
        <f t="shared" si="3"/>
        <v>0.22811161287515988</v>
      </c>
      <c r="O487" s="22">
        <f t="shared" si="2"/>
        <v>0.22811161287515988</v>
      </c>
      <c r="P487" s="10"/>
      <c r="Q487" s="10"/>
      <c r="R487" s="10"/>
      <c r="S487" s="10"/>
    </row>
    <row r="488" spans="1:19" ht="12.75" customHeight="1">
      <c r="A488" s="10">
        <v>487</v>
      </c>
      <c r="B488" s="10">
        <f t="shared" si="0"/>
        <v>6</v>
      </c>
      <c r="C488" s="13">
        <f>VLOOKUP(D488,'Species Data'!A$2:E$152,2,FALSE)</f>
        <v>85</v>
      </c>
      <c r="D488" s="10" t="s">
        <v>230</v>
      </c>
      <c r="E488" s="32" t="s">
        <v>84</v>
      </c>
      <c r="F488" s="27" t="s">
        <v>49</v>
      </c>
      <c r="G488" s="18">
        <v>1</v>
      </c>
      <c r="H488" s="20" t="s">
        <v>150</v>
      </c>
      <c r="I488" s="20" t="s">
        <v>82</v>
      </c>
      <c r="J488" s="21">
        <f t="array" ref="J488">INDEX((Inputs!$N$2:$N$845*Inputs!$H$2:$H$845*Inputs!$F$2:$F$845*1000/Inputs!$L$2:$L$845),MATCH(A488,Inputs!$A$2:$A$845))</f>
        <v>50632788.461538464</v>
      </c>
      <c r="K488" s="21" t="str">
        <f ca="1">IF('Dmg over Time (Attack)'!$A$1=$D488,'Dmg over Time (Attack)'!$G$162,K488)</f>
        <v>#REF!</v>
      </c>
      <c r="L488" s="21">
        <v>54602859.375</v>
      </c>
      <c r="M488" s="21">
        <f t="shared" si="1"/>
        <v>54602859.375</v>
      </c>
      <c r="N488" s="22">
        <f t="shared" si="3"/>
        <v>0.1915825973276099</v>
      </c>
      <c r="O488" s="22">
        <f t="shared" si="2"/>
        <v>0.1915825973276099</v>
      </c>
      <c r="P488" s="10"/>
      <c r="Q488" s="10"/>
      <c r="R488" s="10"/>
      <c r="S488" s="10"/>
    </row>
    <row r="489" spans="1:19" ht="12.75" customHeight="1">
      <c r="A489" s="10">
        <v>488</v>
      </c>
      <c r="B489" s="10">
        <f t="shared" si="0"/>
        <v>6</v>
      </c>
      <c r="C489" s="13">
        <f>VLOOKUP(D489,'Species Data'!A$2:E$152,2,FALSE)</f>
        <v>85</v>
      </c>
      <c r="D489" s="10" t="s">
        <v>230</v>
      </c>
      <c r="E489" s="32" t="s">
        <v>84</v>
      </c>
      <c r="F489" s="27" t="s">
        <v>49</v>
      </c>
      <c r="G489" s="18">
        <v>1</v>
      </c>
      <c r="H489" s="20" t="s">
        <v>150</v>
      </c>
      <c r="I489" s="20" t="s">
        <v>86</v>
      </c>
      <c r="J489" s="21">
        <f t="array" ref="J489">INDEX((Inputs!$N$2:$N$845*Inputs!$H$2:$H$845*Inputs!$F$2:$F$845*1000/Inputs!$L$2:$L$845),MATCH(A489,Inputs!$A$2:$A$845))</f>
        <v>50632788.461538464</v>
      </c>
      <c r="K489" s="21" t="str">
        <f ca="1">IF('Dmg over Time (Attack)'!$A$1=$D489,'Dmg over Time (Attack)'!$K$162,K489)</f>
        <v>#REF!</v>
      </c>
      <c r="L489" s="21">
        <v>53690064.883474573</v>
      </c>
      <c r="M489" s="21">
        <f t="shared" si="1"/>
        <v>53690064.883474573</v>
      </c>
      <c r="N489" s="22">
        <f t="shared" si="3"/>
        <v>0.18837991634140422</v>
      </c>
      <c r="O489" s="22">
        <f t="shared" si="2"/>
        <v>0.18837991634140422</v>
      </c>
      <c r="P489" s="10"/>
      <c r="Q489" s="10"/>
      <c r="R489" s="10"/>
      <c r="S489" s="10"/>
    </row>
    <row r="490" spans="1:19" ht="12.75" customHeight="1">
      <c r="A490" s="10">
        <v>489</v>
      </c>
      <c r="B490" s="10">
        <f t="shared" si="0"/>
        <v>6</v>
      </c>
      <c r="C490" s="13">
        <f>VLOOKUP(D490,'Species Data'!A$2:E$152,2,FALSE)</f>
        <v>85</v>
      </c>
      <c r="D490" s="10" t="s">
        <v>230</v>
      </c>
      <c r="E490" s="32" t="s">
        <v>84</v>
      </c>
      <c r="F490" s="27" t="s">
        <v>49</v>
      </c>
      <c r="G490" s="18">
        <v>1</v>
      </c>
      <c r="H490" s="20" t="s">
        <v>89</v>
      </c>
      <c r="I490" s="20" t="s">
        <v>100</v>
      </c>
      <c r="J490" s="21">
        <f t="array" ref="J490">INDEX((Inputs!$N$2:$N$845*Inputs!$H$2:$H$845*Inputs!$F$2:$F$845*1000/Inputs!$L$2:$L$845),MATCH(A490,Inputs!$A$2:$A$845))</f>
        <v>49490695.488721803</v>
      </c>
      <c r="K490" s="21" t="str">
        <f ca="1">IF('Dmg over Time (Attack)'!$A$1=$D490,'Dmg over Time (Attack)'!$O$162,K490)</f>
        <v>#REF!</v>
      </c>
      <c r="L490" s="21">
        <v>63846824.616594583</v>
      </c>
      <c r="M490" s="21">
        <f t="shared" si="1"/>
        <v>63846824.616594583</v>
      </c>
      <c r="N490" s="22">
        <f t="shared" si="3"/>
        <v>0.22401648249153749</v>
      </c>
      <c r="O490" s="22">
        <f t="shared" si="2"/>
        <v>0.22401648249153749</v>
      </c>
      <c r="P490" s="10"/>
      <c r="Q490" s="10"/>
      <c r="R490" s="10"/>
      <c r="S490" s="10"/>
    </row>
    <row r="491" spans="1:19" ht="12.75" customHeight="1">
      <c r="A491" s="10">
        <v>490</v>
      </c>
      <c r="B491" s="10">
        <f t="shared" si="0"/>
        <v>6</v>
      </c>
      <c r="C491" s="13">
        <f>VLOOKUP(D491,'Species Data'!A$2:E$152,2,FALSE)</f>
        <v>85</v>
      </c>
      <c r="D491" s="10" t="s">
        <v>230</v>
      </c>
      <c r="E491" s="32" t="s">
        <v>84</v>
      </c>
      <c r="F491" s="27" t="s">
        <v>49</v>
      </c>
      <c r="G491" s="18">
        <v>1</v>
      </c>
      <c r="H491" s="20" t="s">
        <v>89</v>
      </c>
      <c r="I491" s="20" t="s">
        <v>82</v>
      </c>
      <c r="J491" s="21">
        <f t="array" ref="J491">INDEX((Inputs!$N$2:$N$845*Inputs!$H$2:$H$845*Inputs!$F$2:$F$845*1000/Inputs!$L$2:$L$845),MATCH(A491,Inputs!$A$2:$A$845))</f>
        <v>49490695.488721803</v>
      </c>
      <c r="K491" s="21" t="str">
        <f ca="1">IF('Dmg over Time (Attack)'!$A$1=$D491,'Dmg over Time (Attack)'!$S$162,K491)</f>
        <v>#REF!</v>
      </c>
      <c r="L491" s="21">
        <v>53925221.803820744</v>
      </c>
      <c r="M491" s="21">
        <f t="shared" si="1"/>
        <v>53925221.803820744</v>
      </c>
      <c r="N491" s="22">
        <f t="shared" si="3"/>
        <v>0.18920500085337225</v>
      </c>
      <c r="O491" s="22">
        <f t="shared" si="2"/>
        <v>0.18920500085337225</v>
      </c>
      <c r="P491" s="10"/>
      <c r="Q491" s="10"/>
      <c r="R491" s="10"/>
      <c r="S491" s="10"/>
    </row>
    <row r="492" spans="1:19" ht="12.75" customHeight="1">
      <c r="A492" s="10">
        <v>491</v>
      </c>
      <c r="B492" s="10">
        <f t="shared" si="0"/>
        <v>6</v>
      </c>
      <c r="C492" s="13">
        <f>VLOOKUP(D492,'Species Data'!A$2:E$152,2,FALSE)</f>
        <v>85</v>
      </c>
      <c r="D492" s="10" t="s">
        <v>230</v>
      </c>
      <c r="E492" s="32" t="s">
        <v>84</v>
      </c>
      <c r="F492" s="27" t="s">
        <v>49</v>
      </c>
      <c r="G492" s="18">
        <v>1</v>
      </c>
      <c r="H492" s="20" t="s">
        <v>89</v>
      </c>
      <c r="I492" s="20" t="s">
        <v>86</v>
      </c>
      <c r="J492" s="21">
        <f t="array" ref="J492">INDEX((Inputs!$N$2:$N$845*Inputs!$H$2:$H$845*Inputs!$F$2:$F$845*1000/Inputs!$L$2:$L$845),MATCH(A492,Inputs!$A$2:$A$845))</f>
        <v>49490695.488721803</v>
      </c>
      <c r="K492" s="21" t="str">
        <f ca="1">IF('Dmg over Time (Attack)'!$A$1=$D492,'Dmg over Time (Attack)'!$W$162,K492)</f>
        <v>#REF!</v>
      </c>
      <c r="L492" s="21">
        <v>53082762.09677422</v>
      </c>
      <c r="M492" s="21">
        <f t="shared" si="1"/>
        <v>53082762.09677422</v>
      </c>
      <c r="N492" s="22">
        <f t="shared" si="3"/>
        <v>0.18624910036267875</v>
      </c>
      <c r="O492" s="22">
        <f t="shared" si="2"/>
        <v>0.18624910036267875</v>
      </c>
      <c r="P492" s="10"/>
      <c r="Q492" s="10"/>
      <c r="R492" s="10"/>
      <c r="S492" s="10"/>
    </row>
    <row r="493" spans="1:19" ht="12.75" customHeight="1">
      <c r="A493" s="10">
        <v>492</v>
      </c>
      <c r="B493" s="10">
        <f t="shared" si="0"/>
        <v>6</v>
      </c>
      <c r="C493" s="13">
        <f>VLOOKUP(D493,'Species Data'!A$2:E$152,2,FALSE)</f>
        <v>86</v>
      </c>
      <c r="D493" s="10" t="s">
        <v>231</v>
      </c>
      <c r="E493" s="28" t="s">
        <v>54</v>
      </c>
      <c r="F493" s="29"/>
      <c r="G493" s="20"/>
      <c r="H493" s="20" t="s">
        <v>233</v>
      </c>
      <c r="I493" s="20" t="s">
        <v>57</v>
      </c>
      <c r="J493" s="21">
        <f t="array" ref="J493">INDEX((Inputs!$N$2:$N$845*Inputs!$H$2:$H$845*Inputs!$F$2:$F$845*1000/Inputs!$L$2:$L$845),MATCH(A493,Inputs!$A$2:$A$845))</f>
        <v>28285875</v>
      </c>
      <c r="K493" s="21" t="str">
        <f ca="1">IF('Dmg over Time (Attack)'!$A$1=$D493,'Dmg over Time (Attack)'!$C$162,K493)</f>
        <v>#REF!</v>
      </c>
      <c r="L493" s="21">
        <v>32148759.174822062</v>
      </c>
      <c r="M493" s="21">
        <f t="shared" si="1"/>
        <v>32148759.174822062</v>
      </c>
      <c r="N493" s="22">
        <f t="shared" si="3"/>
        <v>0.11279890566302857</v>
      </c>
      <c r="O493" s="22">
        <f t="shared" si="2"/>
        <v>0.11279890566302857</v>
      </c>
      <c r="P493" s="10"/>
      <c r="Q493" s="10"/>
      <c r="R493" s="10"/>
      <c r="S493" s="10"/>
    </row>
    <row r="494" spans="1:19" ht="12.75" customHeight="1">
      <c r="A494" s="10">
        <v>493</v>
      </c>
      <c r="B494" s="10">
        <f t="shared" si="0"/>
        <v>6</v>
      </c>
      <c r="C494" s="13">
        <f>VLOOKUP(D494,'Species Data'!A$2:E$152,2,FALSE)</f>
        <v>86</v>
      </c>
      <c r="D494" s="10" t="s">
        <v>231</v>
      </c>
      <c r="E494" s="28" t="s">
        <v>54</v>
      </c>
      <c r="F494" s="29"/>
      <c r="G494" s="20"/>
      <c r="H494" s="20" t="s">
        <v>233</v>
      </c>
      <c r="I494" s="20" t="s">
        <v>232</v>
      </c>
      <c r="J494" s="21">
        <f t="array" ref="J494">INDEX((Inputs!$N$2:$N$845*Inputs!$H$2:$H$845*Inputs!$F$2:$F$845*1000/Inputs!$L$2:$L$845),MATCH(A494,Inputs!$A$2:$A$845))</f>
        <v>28285875</v>
      </c>
      <c r="K494" s="21" t="str">
        <f ca="1">IF('Dmg over Time (Attack)'!$A$1=$D494,'Dmg over Time (Attack)'!$G$162,K494)</f>
        <v>#REF!</v>
      </c>
      <c r="L494" s="21">
        <v>21790884.680706523</v>
      </c>
      <c r="M494" s="21">
        <f t="shared" si="1"/>
        <v>28285875</v>
      </c>
      <c r="N494" s="22">
        <f t="shared" si="3"/>
        <v>9.9245377663596174E-2</v>
      </c>
      <c r="O494" s="22">
        <f t="shared" si="2"/>
        <v>9.9245377663596174E-2</v>
      </c>
      <c r="P494" s="10"/>
      <c r="Q494" s="10"/>
      <c r="R494" s="10"/>
      <c r="S494" s="10"/>
    </row>
    <row r="495" spans="1:19" ht="12.75" customHeight="1">
      <c r="A495" s="10">
        <v>494</v>
      </c>
      <c r="B495" s="10">
        <f t="shared" si="0"/>
        <v>6</v>
      </c>
      <c r="C495" s="13">
        <f>VLOOKUP(D495,'Species Data'!A$2:E$152,2,FALSE)</f>
        <v>86</v>
      </c>
      <c r="D495" s="10" t="s">
        <v>231</v>
      </c>
      <c r="E495" s="28" t="s">
        <v>54</v>
      </c>
      <c r="F495" s="29"/>
      <c r="G495" s="20"/>
      <c r="H495" s="20" t="s">
        <v>233</v>
      </c>
      <c r="I495" s="20" t="s">
        <v>56</v>
      </c>
      <c r="J495" s="21">
        <f t="array" ref="J495">INDEX((Inputs!$N$2:$N$845*Inputs!$H$2:$H$845*Inputs!$F$2:$F$845*1000/Inputs!$L$2:$L$845),MATCH(A495,Inputs!$A$2:$A$845))</f>
        <v>28285875</v>
      </c>
      <c r="K495" s="21" t="str">
        <f ca="1">IF('Dmg over Time (Attack)'!$A$1=$D495,'Dmg over Time (Attack)'!$K$162,K495)</f>
        <v>#REF!</v>
      </c>
      <c r="L495" s="21">
        <v>38763458.534877814</v>
      </c>
      <c r="M495" s="21">
        <f t="shared" si="1"/>
        <v>38763458.534877814</v>
      </c>
      <c r="N495" s="22">
        <f t="shared" si="3"/>
        <v>0.13600760386026944</v>
      </c>
      <c r="O495" s="22">
        <f t="shared" si="2"/>
        <v>0.13600760386026944</v>
      </c>
      <c r="P495" s="10"/>
      <c r="Q495" s="10"/>
      <c r="R495" s="10"/>
      <c r="S495" s="10"/>
    </row>
    <row r="496" spans="1:19" ht="12.75" customHeight="1">
      <c r="A496" s="10">
        <v>495</v>
      </c>
      <c r="B496" s="10">
        <f t="shared" si="0"/>
        <v>6</v>
      </c>
      <c r="C496" s="13">
        <f>VLOOKUP(D496,'Species Data'!A$2:E$152,2,FALSE)</f>
        <v>86</v>
      </c>
      <c r="D496" s="10" t="s">
        <v>231</v>
      </c>
      <c r="E496" s="28" t="s">
        <v>54</v>
      </c>
      <c r="F496" s="29"/>
      <c r="G496" s="20"/>
      <c r="H496" s="20" t="s">
        <v>60</v>
      </c>
      <c r="I496" s="20" t="s">
        <v>57</v>
      </c>
      <c r="J496" s="21">
        <f t="array" ref="J496">INDEX((Inputs!$N$2:$N$845*Inputs!$H$2:$H$845*Inputs!$F$2:$F$845*1000/Inputs!$L$2:$L$845),MATCH(A496,Inputs!$A$2:$A$845))</f>
        <v>39600225</v>
      </c>
      <c r="K496" s="21" t="str">
        <f ca="1">IF('Dmg over Time (Attack)'!$A$1=$D496,'Dmg over Time (Attack)'!$O$162,K496)</f>
        <v>#REF!</v>
      </c>
      <c r="L496" s="21">
        <v>37351346.437854439</v>
      </c>
      <c r="M496" s="21">
        <f t="shared" si="1"/>
        <v>39600225</v>
      </c>
      <c r="N496" s="22">
        <f t="shared" si="3"/>
        <v>0.13894352872903465</v>
      </c>
      <c r="O496" s="22">
        <f t="shared" si="2"/>
        <v>0.13894352872903465</v>
      </c>
      <c r="P496" s="10"/>
      <c r="Q496" s="10"/>
      <c r="R496" s="10"/>
      <c r="S496" s="10"/>
    </row>
    <row r="497" spans="1:19" ht="12.75" customHeight="1">
      <c r="A497" s="10">
        <v>496</v>
      </c>
      <c r="B497" s="10">
        <f t="shared" si="0"/>
        <v>6</v>
      </c>
      <c r="C497" s="13">
        <f>VLOOKUP(D497,'Species Data'!A$2:E$152,2,FALSE)</f>
        <v>86</v>
      </c>
      <c r="D497" s="10" t="s">
        <v>231</v>
      </c>
      <c r="E497" s="28" t="s">
        <v>54</v>
      </c>
      <c r="F497" s="29"/>
      <c r="G497" s="20"/>
      <c r="H497" s="20" t="s">
        <v>60</v>
      </c>
      <c r="I497" s="20" t="s">
        <v>232</v>
      </c>
      <c r="J497" s="21">
        <f t="array" ref="J497">INDEX((Inputs!$N$2:$N$845*Inputs!$H$2:$H$845*Inputs!$F$2:$F$845*1000/Inputs!$L$2:$L$845),MATCH(A497,Inputs!$A$2:$A$845))</f>
        <v>39600225</v>
      </c>
      <c r="K497" s="21" t="str">
        <f ca="1">IF('Dmg over Time (Attack)'!$A$1=$D497,'Dmg over Time (Attack)'!$S$162,K497)</f>
        <v>#REF!</v>
      </c>
      <c r="L497" s="21">
        <v>23758331.711065579</v>
      </c>
      <c r="M497" s="21">
        <f t="shared" si="1"/>
        <v>39600225</v>
      </c>
      <c r="N497" s="22">
        <f t="shared" si="3"/>
        <v>0.13894352872903465</v>
      </c>
      <c r="O497" s="22">
        <f t="shared" si="2"/>
        <v>0.13894352872903465</v>
      </c>
      <c r="P497" s="10"/>
      <c r="Q497" s="10"/>
      <c r="R497" s="10"/>
      <c r="S497" s="10"/>
    </row>
    <row r="498" spans="1:19" ht="12.75" customHeight="1">
      <c r="A498" s="10">
        <v>497</v>
      </c>
      <c r="B498" s="10">
        <f t="shared" si="0"/>
        <v>6</v>
      </c>
      <c r="C498" s="13">
        <f>VLOOKUP(D498,'Species Data'!A$2:E$152,2,FALSE)</f>
        <v>86</v>
      </c>
      <c r="D498" s="10" t="s">
        <v>231</v>
      </c>
      <c r="E498" s="28" t="s">
        <v>54</v>
      </c>
      <c r="F498" s="29"/>
      <c r="G498" s="20"/>
      <c r="H498" s="20" t="s">
        <v>60</v>
      </c>
      <c r="I498" s="20" t="s">
        <v>56</v>
      </c>
      <c r="J498" s="21">
        <f t="array" ref="J498">INDEX((Inputs!$N$2:$N$845*Inputs!$H$2:$H$845*Inputs!$F$2:$F$845*1000/Inputs!$L$2:$L$845),MATCH(A498,Inputs!$A$2:$A$845))</f>
        <v>39600225</v>
      </c>
      <c r="K498" s="21" t="str">
        <f ca="1">IF('Dmg over Time (Attack)'!$A$1=$D498,'Dmg over Time (Attack)'!$W$162,K498)</f>
        <v>#REF!</v>
      </c>
      <c r="L498" s="21">
        <v>49589847.500753917</v>
      </c>
      <c r="M498" s="21">
        <f t="shared" si="1"/>
        <v>49589847.500753917</v>
      </c>
      <c r="N498" s="22">
        <f t="shared" si="3"/>
        <v>0.17399366798773111</v>
      </c>
      <c r="O498" s="22">
        <f t="shared" si="2"/>
        <v>0.17399366798773111</v>
      </c>
      <c r="P498" s="10"/>
      <c r="Q498" s="10"/>
      <c r="R498" s="10"/>
      <c r="S498" s="10"/>
    </row>
    <row r="499" spans="1:19" ht="12.75" customHeight="1">
      <c r="A499" s="10">
        <v>498</v>
      </c>
      <c r="B499" s="10">
        <f t="shared" si="0"/>
        <v>6</v>
      </c>
      <c r="C499" s="13">
        <f>VLOOKUP(D499,'Species Data'!A$2:E$152,2,FALSE)</f>
        <v>87</v>
      </c>
      <c r="D499" s="10" t="s">
        <v>234</v>
      </c>
      <c r="E499" s="28" t="s">
        <v>54</v>
      </c>
      <c r="F499" s="47" t="s">
        <v>235</v>
      </c>
      <c r="G499" s="18">
        <v>1</v>
      </c>
      <c r="H499" s="20" t="s">
        <v>236</v>
      </c>
      <c r="I499" s="20" t="s">
        <v>232</v>
      </c>
      <c r="J499" s="21">
        <f t="array" ref="J499">INDEX((Inputs!$N$2:$N$845*Inputs!$H$2:$H$845*Inputs!$F$2:$F$845*1000/Inputs!$L$2:$L$845),MATCH(A499,Inputs!$A$2:$A$845))</f>
        <v>95866875</v>
      </c>
      <c r="K499" s="21" t="str">
        <f ca="1">IF('Dmg over Time (Attack)'!$A$1=$D499,'Dmg over Time (Attack)'!$C$162,K499)</f>
        <v>#REF!</v>
      </c>
      <c r="L499" s="21">
        <v>72446127.062646031</v>
      </c>
      <c r="M499" s="21">
        <f t="shared" si="1"/>
        <v>95866875</v>
      </c>
      <c r="N499" s="22">
        <f t="shared" si="3"/>
        <v>0.33636379340585243</v>
      </c>
      <c r="O499" s="22">
        <f t="shared" si="2"/>
        <v>0.33636379340585243</v>
      </c>
      <c r="P499" s="10"/>
      <c r="Q499" s="10"/>
      <c r="R499" s="10"/>
      <c r="S499" s="10"/>
    </row>
    <row r="500" spans="1:19" ht="12.75" customHeight="1">
      <c r="A500" s="10">
        <v>499</v>
      </c>
      <c r="B500" s="10">
        <f t="shared" si="0"/>
        <v>6</v>
      </c>
      <c r="C500" s="13">
        <f>VLOOKUP(D500,'Species Data'!A$2:E$152,2,FALSE)</f>
        <v>87</v>
      </c>
      <c r="D500" s="10" t="s">
        <v>234</v>
      </c>
      <c r="E500" s="28" t="s">
        <v>54</v>
      </c>
      <c r="F500" s="47" t="s">
        <v>235</v>
      </c>
      <c r="G500" s="18">
        <v>1</v>
      </c>
      <c r="H500" s="20" t="s">
        <v>236</v>
      </c>
      <c r="I500" s="20" t="s">
        <v>57</v>
      </c>
      <c r="J500" s="21">
        <f t="array" ref="J500">INDEX((Inputs!$N$2:$N$845*Inputs!$H$2:$H$845*Inputs!$F$2:$F$845*1000/Inputs!$L$2:$L$845),MATCH(A500,Inputs!$A$2:$A$845))</f>
        <v>95866875</v>
      </c>
      <c r="K500" s="21" t="str">
        <f ca="1">IF('Dmg over Time (Attack)'!$A$1=$D500,'Dmg over Time (Attack)'!$G$162,K500)</f>
        <v>#REF!</v>
      </c>
      <c r="L500" s="21">
        <v>94967664.265888214</v>
      </c>
      <c r="M500" s="21">
        <f t="shared" si="1"/>
        <v>95866875</v>
      </c>
      <c r="N500" s="22">
        <f t="shared" si="3"/>
        <v>0.33636379340585243</v>
      </c>
      <c r="O500" s="22">
        <f t="shared" si="2"/>
        <v>0.33636379340585243</v>
      </c>
      <c r="P500" s="10"/>
      <c r="Q500" s="10"/>
      <c r="R500" s="10"/>
      <c r="S500" s="10"/>
    </row>
    <row r="501" spans="1:19" ht="12.75" customHeight="1">
      <c r="A501" s="10">
        <v>500</v>
      </c>
      <c r="B501" s="10">
        <f t="shared" si="0"/>
        <v>6</v>
      </c>
      <c r="C501" s="13">
        <f>VLOOKUP(D501,'Species Data'!A$2:E$152,2,FALSE)</f>
        <v>87</v>
      </c>
      <c r="D501" s="10" t="s">
        <v>234</v>
      </c>
      <c r="E501" s="28" t="s">
        <v>54</v>
      </c>
      <c r="F501" s="47" t="s">
        <v>235</v>
      </c>
      <c r="G501" s="18">
        <v>1</v>
      </c>
      <c r="H501" s="20" t="s">
        <v>236</v>
      </c>
      <c r="I501" s="20" t="s">
        <v>211</v>
      </c>
      <c r="J501" s="21">
        <f t="array" ref="J501">INDEX((Inputs!$N$2:$N$845*Inputs!$H$2:$H$845*Inputs!$F$2:$F$845*1000/Inputs!$L$2:$L$845),MATCH(A501,Inputs!$A$2:$A$845))</f>
        <v>95866875</v>
      </c>
      <c r="K501" s="21" t="str">
        <f ca="1">IF('Dmg over Time (Attack)'!$A$1=$D501,'Dmg over Time (Attack)'!$K$162,K501)</f>
        <v>#REF!</v>
      </c>
      <c r="L501" s="21">
        <v>127673174.64953266</v>
      </c>
      <c r="M501" s="21">
        <f t="shared" si="1"/>
        <v>127673174.64953266</v>
      </c>
      <c r="N501" s="22">
        <f t="shared" si="3"/>
        <v>0.44796112673209304</v>
      </c>
      <c r="O501" s="22">
        <f t="shared" si="2"/>
        <v>0.44796112673209304</v>
      </c>
      <c r="P501" s="10"/>
      <c r="Q501" s="10"/>
      <c r="R501" s="10"/>
      <c r="S501" s="10"/>
    </row>
    <row r="502" spans="1:19" ht="12.75" customHeight="1">
      <c r="A502" s="10">
        <v>501</v>
      </c>
      <c r="B502" s="10">
        <f t="shared" si="0"/>
        <v>6</v>
      </c>
      <c r="C502" s="13">
        <f>VLOOKUP(D502,'Species Data'!A$2:E$152,2,FALSE)</f>
        <v>87</v>
      </c>
      <c r="D502" s="10" t="s">
        <v>234</v>
      </c>
      <c r="E502" s="28" t="s">
        <v>54</v>
      </c>
      <c r="F502" s="47" t="s">
        <v>235</v>
      </c>
      <c r="G502" s="18">
        <v>1</v>
      </c>
      <c r="H502" s="20" t="s">
        <v>233</v>
      </c>
      <c r="I502" s="20" t="s">
        <v>232</v>
      </c>
      <c r="J502" s="21">
        <f t="array" ref="J502">INDEX((Inputs!$N$2:$N$845*Inputs!$H$2:$H$845*Inputs!$F$2:$F$845*1000/Inputs!$L$2:$L$845),MATCH(A502,Inputs!$A$2:$A$845))</f>
        <v>92443058.035714284</v>
      </c>
      <c r="K502" s="21" t="str">
        <f ca="1">IF('Dmg over Time (Attack)'!$A$1=$D502,'Dmg over Time (Attack)'!$O$162,K502)</f>
        <v>#REF!</v>
      </c>
      <c r="L502" s="21">
        <v>71216323.242187515</v>
      </c>
      <c r="M502" s="21">
        <f t="shared" si="1"/>
        <v>92443058.035714284</v>
      </c>
      <c r="N502" s="22">
        <f t="shared" si="3"/>
        <v>0.32435080078421485</v>
      </c>
      <c r="O502" s="22">
        <f t="shared" si="2"/>
        <v>0.32435080078421485</v>
      </c>
      <c r="P502" s="10"/>
      <c r="Q502" s="10"/>
      <c r="R502" s="10"/>
      <c r="S502" s="10"/>
    </row>
    <row r="503" spans="1:19" ht="12.75" customHeight="1">
      <c r="A503" s="10">
        <v>502</v>
      </c>
      <c r="B503" s="10">
        <f t="shared" si="0"/>
        <v>6</v>
      </c>
      <c r="C503" s="13">
        <f>VLOOKUP(D503,'Species Data'!A$2:E$152,2,FALSE)</f>
        <v>87</v>
      </c>
      <c r="D503" s="10" t="s">
        <v>234</v>
      </c>
      <c r="E503" s="28" t="s">
        <v>54</v>
      </c>
      <c r="F503" s="47" t="s">
        <v>235</v>
      </c>
      <c r="G503" s="18">
        <v>1</v>
      </c>
      <c r="H503" s="20" t="s">
        <v>233</v>
      </c>
      <c r="I503" s="20" t="s">
        <v>57</v>
      </c>
      <c r="J503" s="21">
        <f t="array" ref="J503">INDEX((Inputs!$N$2:$N$845*Inputs!$H$2:$H$845*Inputs!$F$2:$F$845*1000/Inputs!$L$2:$L$845),MATCH(A503,Inputs!$A$2:$A$845))</f>
        <v>92443058.035714284</v>
      </c>
      <c r="K503" s="21" t="str">
        <f ca="1">IF('Dmg over Time (Attack)'!$A$1=$D503,'Dmg over Time (Attack)'!$S$162,K503)</f>
        <v>#REF!</v>
      </c>
      <c r="L503" s="21">
        <v>93265505.171263337</v>
      </c>
      <c r="M503" s="21">
        <f t="shared" si="1"/>
        <v>93265505.171263337</v>
      </c>
      <c r="N503" s="22">
        <f t="shared" si="3"/>
        <v>0.32723648406521316</v>
      </c>
      <c r="O503" s="22">
        <f t="shared" si="2"/>
        <v>0.32723648406521316</v>
      </c>
      <c r="P503" s="10"/>
      <c r="Q503" s="10"/>
      <c r="R503" s="10"/>
      <c r="S503" s="10"/>
    </row>
    <row r="504" spans="1:19" ht="12.75" customHeight="1">
      <c r="A504" s="10">
        <v>503</v>
      </c>
      <c r="B504" s="10">
        <f t="shared" si="0"/>
        <v>6</v>
      </c>
      <c r="C504" s="13">
        <f>VLOOKUP(D504,'Species Data'!A$2:E$152,2,FALSE)</f>
        <v>87</v>
      </c>
      <c r="D504" s="10" t="s">
        <v>234</v>
      </c>
      <c r="E504" s="28" t="s">
        <v>54</v>
      </c>
      <c r="F504" s="47" t="s">
        <v>235</v>
      </c>
      <c r="G504" s="18">
        <v>1</v>
      </c>
      <c r="H504" s="20" t="s">
        <v>233</v>
      </c>
      <c r="I504" s="20" t="s">
        <v>211</v>
      </c>
      <c r="J504" s="21">
        <f t="array" ref="J504">INDEX((Inputs!$N$2:$N$845*Inputs!$H$2:$H$845*Inputs!$F$2:$F$845*1000/Inputs!$L$2:$L$845),MATCH(A504,Inputs!$A$2:$A$845))</f>
        <v>92443058.035714284</v>
      </c>
      <c r="K504" s="21" t="str">
        <f ca="1">IF('Dmg over Time (Attack)'!$A$1=$D504,'Dmg over Time (Attack)'!$W$162,K504)</f>
        <v>#REF!</v>
      </c>
      <c r="L504" s="21">
        <v>124191178.97727273</v>
      </c>
      <c r="M504" s="21">
        <f t="shared" si="1"/>
        <v>124191178.97727273</v>
      </c>
      <c r="N504" s="22">
        <f t="shared" si="3"/>
        <v>0.43574400509394523</v>
      </c>
      <c r="O504" s="22">
        <f t="shared" si="2"/>
        <v>0.43574400509394523</v>
      </c>
      <c r="P504" s="10"/>
      <c r="Q504" s="10"/>
      <c r="R504" s="10"/>
      <c r="S504" s="10"/>
    </row>
    <row r="505" spans="1:19" ht="12.75" customHeight="1">
      <c r="A505" s="10">
        <v>504</v>
      </c>
      <c r="B505" s="10">
        <f t="shared" si="0"/>
        <v>6</v>
      </c>
      <c r="C505" s="13">
        <f>VLOOKUP(D505,'Species Data'!A$2:E$152,2,FALSE)</f>
        <v>88</v>
      </c>
      <c r="D505" s="10" t="s">
        <v>237</v>
      </c>
      <c r="E505" s="16" t="s">
        <v>28</v>
      </c>
      <c r="F505" s="34"/>
      <c r="G505" s="20"/>
      <c r="H505" s="20" t="s">
        <v>105</v>
      </c>
      <c r="I505" s="20" t="s">
        <v>239</v>
      </c>
      <c r="J505" s="21">
        <f t="array" ref="J505">INDEX((Inputs!$N$2:$N$845*Inputs!$H$2:$H$845*Inputs!$F$2:$F$845*1000/Inputs!$L$2:$L$845),MATCH(A505,Inputs!$A$2:$A$845))</f>
        <v>36197916.666666664</v>
      </c>
      <c r="K505" s="21" t="str">
        <f ca="1">IF('Dmg over Time (Attack)'!$A$1=$D505,'Dmg over Time (Attack)'!$C$162,K505)</f>
        <v>#REF!</v>
      </c>
      <c r="L505" s="21">
        <v>40553790.3708134</v>
      </c>
      <c r="M505" s="21">
        <f t="shared" si="1"/>
        <v>40553790.3708134</v>
      </c>
      <c r="N505" s="22">
        <f t="shared" si="3"/>
        <v>0.14228926066602804</v>
      </c>
      <c r="O505" s="22">
        <f t="shared" si="2"/>
        <v>0.14228926066602804</v>
      </c>
      <c r="P505" s="10"/>
      <c r="Q505" s="10"/>
      <c r="R505" s="10"/>
      <c r="S505" s="10"/>
    </row>
    <row r="506" spans="1:19" ht="12.75" customHeight="1">
      <c r="A506" s="10">
        <v>505</v>
      </c>
      <c r="B506" s="10">
        <f t="shared" si="0"/>
        <v>6</v>
      </c>
      <c r="C506" s="13">
        <f>VLOOKUP(D506,'Species Data'!A$2:E$152,2,FALSE)</f>
        <v>88</v>
      </c>
      <c r="D506" s="10" t="s">
        <v>237</v>
      </c>
      <c r="E506" s="16" t="s">
        <v>28</v>
      </c>
      <c r="F506" s="34"/>
      <c r="G506" s="20"/>
      <c r="H506" s="20" t="s">
        <v>105</v>
      </c>
      <c r="I506" s="20" t="s">
        <v>168</v>
      </c>
      <c r="J506" s="21">
        <f t="array" ref="J506">INDEX((Inputs!$N$2:$N$845*Inputs!$H$2:$H$845*Inputs!$F$2:$F$845*1000/Inputs!$L$2:$L$845),MATCH(A506,Inputs!$A$2:$A$845))</f>
        <v>36197916.666666664</v>
      </c>
      <c r="K506" s="21" t="str">
        <f ca="1">IF('Dmg over Time (Attack)'!$A$1=$D506,'Dmg over Time (Attack)'!$G$162,K506)</f>
        <v>#REF!</v>
      </c>
      <c r="L506" s="21">
        <v>36080143.540669858</v>
      </c>
      <c r="M506" s="21">
        <f t="shared" si="1"/>
        <v>36197916.666666664</v>
      </c>
      <c r="N506" s="22">
        <f t="shared" si="3"/>
        <v>0.12700600247362739</v>
      </c>
      <c r="O506" s="22">
        <f t="shared" si="2"/>
        <v>0.12700600247362739</v>
      </c>
      <c r="P506" s="10"/>
      <c r="Q506" s="10"/>
      <c r="R506" s="10"/>
      <c r="S506" s="10"/>
    </row>
    <row r="507" spans="1:19" ht="12.75" customHeight="1">
      <c r="A507" s="10">
        <v>506</v>
      </c>
      <c r="B507" s="10">
        <f t="shared" si="0"/>
        <v>6</v>
      </c>
      <c r="C507" s="13">
        <f>VLOOKUP(D507,'Species Data'!A$2:E$152,2,FALSE)</f>
        <v>88</v>
      </c>
      <c r="D507" s="10" t="s">
        <v>237</v>
      </c>
      <c r="E507" s="16" t="s">
        <v>28</v>
      </c>
      <c r="F507" s="34"/>
      <c r="G507" s="20"/>
      <c r="H507" s="20" t="s">
        <v>105</v>
      </c>
      <c r="I507" s="20" t="s">
        <v>30</v>
      </c>
      <c r="J507" s="21">
        <f t="array" ref="J507">INDEX((Inputs!$N$2:$N$845*Inputs!$H$2:$H$845*Inputs!$F$2:$F$845*1000/Inputs!$L$2:$L$845),MATCH(A507,Inputs!$A$2:$A$845))</f>
        <v>36197916.666666664</v>
      </c>
      <c r="K507" s="21" t="str">
        <f ca="1">IF('Dmg over Time (Attack)'!$A$1=$D507,'Dmg over Time (Attack)'!$K$162,K507)</f>
        <v>#REF!</v>
      </c>
      <c r="L507" s="21">
        <v>51504217.257165603</v>
      </c>
      <c r="M507" s="21">
        <f t="shared" si="1"/>
        <v>51504217.257165603</v>
      </c>
      <c r="N507" s="22">
        <f t="shared" si="3"/>
        <v>0.18071053106737223</v>
      </c>
      <c r="O507" s="22">
        <f t="shared" si="2"/>
        <v>0.18071053106737223</v>
      </c>
      <c r="P507" s="10"/>
      <c r="Q507" s="10"/>
      <c r="R507" s="10"/>
      <c r="S507" s="10"/>
    </row>
    <row r="508" spans="1:19" ht="12.75" customHeight="1">
      <c r="A508" s="10">
        <v>507</v>
      </c>
      <c r="B508" s="10">
        <f t="shared" si="0"/>
        <v>6</v>
      </c>
      <c r="C508" s="13">
        <f>VLOOKUP(D508,'Species Data'!A$2:E$152,2,FALSE)</f>
        <v>88</v>
      </c>
      <c r="D508" s="10" t="s">
        <v>237</v>
      </c>
      <c r="E508" s="16" t="s">
        <v>28</v>
      </c>
      <c r="F508" s="34"/>
      <c r="G508" s="20"/>
      <c r="H508" s="20" t="s">
        <v>238</v>
      </c>
      <c r="I508" s="20" t="s">
        <v>239</v>
      </c>
      <c r="J508" s="21">
        <f t="array" ref="J508">INDEX((Inputs!$N$2:$N$845*Inputs!$H$2:$H$845*Inputs!$F$2:$F$845*1000/Inputs!$L$2:$L$845),MATCH(A508,Inputs!$A$2:$A$845))</f>
        <v>33784722.222222224</v>
      </c>
      <c r="K508" s="21" t="str">
        <f ca="1">IF('Dmg over Time (Attack)'!$A$1=$D508,'Dmg over Time (Attack)'!$O$162,K508)</f>
        <v>#REF!</v>
      </c>
      <c r="L508" s="21">
        <v>39148924.65357966</v>
      </c>
      <c r="M508" s="21">
        <f t="shared" si="1"/>
        <v>39148924.65357966</v>
      </c>
      <c r="N508" s="22">
        <f t="shared" si="3"/>
        <v>0.13736007149745888</v>
      </c>
      <c r="O508" s="22">
        <f t="shared" si="2"/>
        <v>0.13736007149745888</v>
      </c>
      <c r="P508" s="10"/>
      <c r="Q508" s="10"/>
      <c r="R508" s="10"/>
      <c r="S508" s="10"/>
    </row>
    <row r="509" spans="1:19" ht="12.75" customHeight="1">
      <c r="A509" s="10">
        <v>508</v>
      </c>
      <c r="B509" s="10">
        <f t="shared" si="0"/>
        <v>6</v>
      </c>
      <c r="C509" s="13">
        <f>VLOOKUP(D509,'Species Data'!A$2:E$152,2,FALSE)</f>
        <v>88</v>
      </c>
      <c r="D509" s="10" t="s">
        <v>237</v>
      </c>
      <c r="E509" s="16" t="s">
        <v>28</v>
      </c>
      <c r="F509" s="34"/>
      <c r="G509" s="20"/>
      <c r="H509" s="20" t="s">
        <v>238</v>
      </c>
      <c r="I509" s="20" t="s">
        <v>168</v>
      </c>
      <c r="J509" s="21">
        <f t="array" ref="J509">INDEX((Inputs!$N$2:$N$845*Inputs!$H$2:$H$845*Inputs!$F$2:$F$845*1000/Inputs!$L$2:$L$845),MATCH(A509,Inputs!$A$2:$A$845))</f>
        <v>33784722.222222224</v>
      </c>
      <c r="K509" s="21" t="str">
        <f ca="1">IF('Dmg over Time (Attack)'!$A$1=$D509,'Dmg over Time (Attack)'!$S$162,K509)</f>
        <v>#REF!</v>
      </c>
      <c r="L509" s="21">
        <v>34830254.041570418</v>
      </c>
      <c r="M509" s="21">
        <f t="shared" si="1"/>
        <v>34830254.041570418</v>
      </c>
      <c r="N509" s="22">
        <f t="shared" si="3"/>
        <v>0.12220734612150598</v>
      </c>
      <c r="O509" s="22">
        <f t="shared" si="2"/>
        <v>0.12220734612150598</v>
      </c>
      <c r="P509" s="10"/>
      <c r="Q509" s="10"/>
      <c r="R509" s="10"/>
      <c r="S509" s="10"/>
    </row>
    <row r="510" spans="1:19" ht="12.75" customHeight="1">
      <c r="A510" s="10">
        <v>509</v>
      </c>
      <c r="B510" s="10">
        <f t="shared" si="0"/>
        <v>6</v>
      </c>
      <c r="C510" s="13">
        <f>VLOOKUP(D510,'Species Data'!A$2:E$152,2,FALSE)</f>
        <v>88</v>
      </c>
      <c r="D510" s="10" t="s">
        <v>237</v>
      </c>
      <c r="E510" s="16" t="s">
        <v>28</v>
      </c>
      <c r="F510" s="34"/>
      <c r="G510" s="20"/>
      <c r="H510" s="20" t="s">
        <v>238</v>
      </c>
      <c r="I510" s="20" t="s">
        <v>30</v>
      </c>
      <c r="J510" s="21">
        <f t="array" ref="J510">INDEX((Inputs!$N$2:$N$845*Inputs!$H$2:$H$845*Inputs!$F$2:$F$845*1000/Inputs!$L$2:$L$845),MATCH(A510,Inputs!$A$2:$A$845))</f>
        <v>33784722.222222224</v>
      </c>
      <c r="K510" s="21" t="str">
        <f ca="1">IF('Dmg over Time (Attack)'!$A$1=$D510,'Dmg over Time (Attack)'!$W$162,K510)</f>
        <v>#REF!</v>
      </c>
      <c r="L510" s="21">
        <v>49156000.664893597</v>
      </c>
      <c r="M510" s="21">
        <f t="shared" si="1"/>
        <v>49156000.664893597</v>
      </c>
      <c r="N510" s="22">
        <f t="shared" si="3"/>
        <v>0.17247144910381418</v>
      </c>
      <c r="O510" s="22">
        <f t="shared" si="2"/>
        <v>0.17247144910381418</v>
      </c>
      <c r="P510" s="10"/>
      <c r="Q510" s="10"/>
      <c r="R510" s="10"/>
      <c r="S510" s="10"/>
    </row>
    <row r="511" spans="1:19" ht="12.75" customHeight="1">
      <c r="A511" s="10">
        <v>510</v>
      </c>
      <c r="B511" s="10">
        <f t="shared" si="0"/>
        <v>6</v>
      </c>
      <c r="C511" s="13">
        <f>VLOOKUP(D511,'Species Data'!A$2:E$152,2,FALSE)</f>
        <v>89</v>
      </c>
      <c r="D511" s="10" t="s">
        <v>240</v>
      </c>
      <c r="E511" s="16" t="s">
        <v>28</v>
      </c>
      <c r="F511" s="34"/>
      <c r="G511" s="20">
        <v>1</v>
      </c>
      <c r="H511" s="20" t="s">
        <v>105</v>
      </c>
      <c r="I511" s="20" t="s">
        <v>109</v>
      </c>
      <c r="J511" s="21">
        <f t="array" ref="J511">INDEX((Inputs!$N$2:$N$845*Inputs!$H$2:$H$845*Inputs!$F$2:$F$845*1000/Inputs!$L$2:$L$845),MATCH(A511,Inputs!$A$2:$A$845))</f>
        <v>106031250</v>
      </c>
      <c r="K511" s="21" t="str">
        <f ca="1">IF('Dmg over Time (Attack)'!$A$1=$D511,'Dmg over Time (Attack)'!$C$162,K511)</f>
        <v>#REF!</v>
      </c>
      <c r="L511" s="21">
        <v>111732427.76381916</v>
      </c>
      <c r="M511" s="21">
        <f t="shared" si="1"/>
        <v>111732427.76381916</v>
      </c>
      <c r="N511" s="22">
        <f t="shared" si="3"/>
        <v>0.39203054495187833</v>
      </c>
      <c r="O511" s="22">
        <f t="shared" si="2"/>
        <v>0.39203054495187833</v>
      </c>
      <c r="P511" s="10"/>
      <c r="Q511" s="10"/>
      <c r="R511" s="10"/>
      <c r="S511" s="10"/>
    </row>
    <row r="512" spans="1:19" ht="12.75" customHeight="1">
      <c r="A512" s="10">
        <v>511</v>
      </c>
      <c r="B512" s="10">
        <f t="shared" si="0"/>
        <v>6</v>
      </c>
      <c r="C512" s="13">
        <f>VLOOKUP(D512,'Species Data'!A$2:E$152,2,FALSE)</f>
        <v>89</v>
      </c>
      <c r="D512" s="10" t="s">
        <v>240</v>
      </c>
      <c r="E512" s="16" t="s">
        <v>28</v>
      </c>
      <c r="F512" s="34"/>
      <c r="G512" s="20">
        <v>1</v>
      </c>
      <c r="H512" s="20" t="s">
        <v>105</v>
      </c>
      <c r="I512" s="20" t="s">
        <v>104</v>
      </c>
      <c r="J512" s="21">
        <f t="array" ref="J512">INDEX((Inputs!$N$2:$N$845*Inputs!$H$2:$H$845*Inputs!$F$2:$F$845*1000/Inputs!$L$2:$L$845),MATCH(A512,Inputs!$A$2:$A$845))</f>
        <v>106031250</v>
      </c>
      <c r="K512" s="21" t="str">
        <f ca="1">IF('Dmg over Time (Attack)'!$A$1=$D512,'Dmg over Time (Attack)'!$G$162,K512)</f>
        <v>#REF!</v>
      </c>
      <c r="L512" s="21">
        <v>137413554.68749997</v>
      </c>
      <c r="M512" s="21">
        <f t="shared" si="1"/>
        <v>137413554.68749997</v>
      </c>
      <c r="N512" s="22">
        <f t="shared" si="3"/>
        <v>0.48213676016945423</v>
      </c>
      <c r="O512" s="22">
        <f t="shared" si="2"/>
        <v>0.48213676016945423</v>
      </c>
      <c r="P512" s="10"/>
      <c r="Q512" s="10"/>
      <c r="R512" s="10"/>
      <c r="S512" s="10"/>
    </row>
    <row r="513" spans="1:19" ht="12.75" customHeight="1">
      <c r="A513" s="10">
        <v>512</v>
      </c>
      <c r="B513" s="10">
        <f t="shared" si="0"/>
        <v>6</v>
      </c>
      <c r="C513" s="13">
        <f>VLOOKUP(D513,'Species Data'!A$2:E$152,2,FALSE)</f>
        <v>89</v>
      </c>
      <c r="D513" s="10" t="s">
        <v>240</v>
      </c>
      <c r="E513" s="16" t="s">
        <v>28</v>
      </c>
      <c r="F513" s="34"/>
      <c r="G513" s="20">
        <v>1</v>
      </c>
      <c r="H513" s="20" t="s">
        <v>105</v>
      </c>
      <c r="I513" s="20" t="s">
        <v>108</v>
      </c>
      <c r="J513" s="21">
        <f t="array" ref="J513">INDEX((Inputs!$N$2:$N$845*Inputs!$H$2:$H$845*Inputs!$F$2:$F$845*1000/Inputs!$L$2:$L$845),MATCH(A513,Inputs!$A$2:$A$845))</f>
        <v>106031250</v>
      </c>
      <c r="K513" s="21" t="str">
        <f ca="1">IF('Dmg over Time (Attack)'!$A$1=$D513,'Dmg over Time (Attack)'!$K$162,K513)</f>
        <v>#REF!</v>
      </c>
      <c r="L513" s="21">
        <v>137564104.65377697</v>
      </c>
      <c r="M513" s="21">
        <f t="shared" si="1"/>
        <v>137564104.65377697</v>
      </c>
      <c r="N513" s="22">
        <f t="shared" si="3"/>
        <v>0.48266498806625441</v>
      </c>
      <c r="O513" s="22">
        <f t="shared" si="2"/>
        <v>0.48266498806625441</v>
      </c>
      <c r="P513" s="10"/>
      <c r="Q513" s="10"/>
      <c r="R513" s="10"/>
      <c r="S513" s="10"/>
    </row>
    <row r="514" spans="1:19" ht="12.75" customHeight="1">
      <c r="A514" s="10">
        <v>513</v>
      </c>
      <c r="B514" s="10">
        <f t="shared" si="0"/>
        <v>6</v>
      </c>
      <c r="C514" s="13">
        <f>VLOOKUP(D514,'Species Data'!A$2:E$152,2,FALSE)</f>
        <v>89</v>
      </c>
      <c r="D514" s="10" t="s">
        <v>240</v>
      </c>
      <c r="E514" s="16" t="s">
        <v>28</v>
      </c>
      <c r="F514" s="34"/>
      <c r="G514" s="20">
        <v>1</v>
      </c>
      <c r="H514" s="20" t="s">
        <v>80</v>
      </c>
      <c r="I514" s="20" t="s">
        <v>109</v>
      </c>
      <c r="J514" s="21">
        <f t="array" ref="J514">INDEX((Inputs!$N$2:$N$845*Inputs!$H$2:$H$845*Inputs!$F$2:$F$845*1000/Inputs!$L$2:$L$845),MATCH(A514,Inputs!$A$2:$A$845))</f>
        <v>127237500</v>
      </c>
      <c r="K514" s="21" t="str">
        <f ca="1">IF('Dmg over Time (Attack)'!$A$1=$D514,'Dmg over Time (Attack)'!$O$162,K514)</f>
        <v>#REF!</v>
      </c>
      <c r="L514" s="21">
        <v>122282270.72864327</v>
      </c>
      <c r="M514" s="21">
        <f t="shared" si="1"/>
        <v>127237500</v>
      </c>
      <c r="N514" s="22">
        <f t="shared" si="3"/>
        <v>0.44643249468053642</v>
      </c>
      <c r="O514" s="22">
        <f t="shared" si="2"/>
        <v>0.44643249468053642</v>
      </c>
      <c r="P514" s="10"/>
      <c r="Q514" s="10"/>
      <c r="R514" s="10"/>
      <c r="S514" s="10"/>
    </row>
    <row r="515" spans="1:19" ht="12.75" customHeight="1">
      <c r="A515" s="10">
        <v>514</v>
      </c>
      <c r="B515" s="10">
        <f t="shared" si="0"/>
        <v>6</v>
      </c>
      <c r="C515" s="13">
        <f>VLOOKUP(D515,'Species Data'!A$2:E$152,2,FALSE)</f>
        <v>89</v>
      </c>
      <c r="D515" s="10" t="s">
        <v>240</v>
      </c>
      <c r="E515" s="16" t="s">
        <v>28</v>
      </c>
      <c r="F515" s="34"/>
      <c r="G515" s="20">
        <v>1</v>
      </c>
      <c r="H515" s="20" t="s">
        <v>80</v>
      </c>
      <c r="I515" s="20" t="s">
        <v>104</v>
      </c>
      <c r="J515" s="21">
        <f t="array" ref="J515">INDEX((Inputs!$N$2:$N$845*Inputs!$H$2:$H$845*Inputs!$F$2:$F$845*1000/Inputs!$L$2:$L$845),MATCH(A515,Inputs!$A$2:$A$845))</f>
        <v>127237500</v>
      </c>
      <c r="K515" s="21" t="str">
        <f ca="1">IF('Dmg over Time (Attack)'!$A$1=$D515,'Dmg over Time (Attack)'!$S$162,K515)</f>
        <v>#REF!</v>
      </c>
      <c r="L515" s="21">
        <v>153907304.6875</v>
      </c>
      <c r="M515" s="21">
        <f t="shared" si="1"/>
        <v>153907304.6875</v>
      </c>
      <c r="N515" s="22">
        <f t="shared" si="3"/>
        <v>0.54000763910952387</v>
      </c>
      <c r="O515" s="22">
        <f t="shared" si="2"/>
        <v>0.54000763910952387</v>
      </c>
      <c r="P515" s="10"/>
      <c r="Q515" s="10"/>
      <c r="R515" s="10"/>
      <c r="S515" s="10"/>
    </row>
    <row r="516" spans="1:19" ht="12.75" customHeight="1">
      <c r="A516" s="10">
        <v>515</v>
      </c>
      <c r="B516" s="10">
        <f t="shared" si="0"/>
        <v>6</v>
      </c>
      <c r="C516" s="13">
        <f>VLOOKUP(D516,'Species Data'!A$2:E$152,2,FALSE)</f>
        <v>89</v>
      </c>
      <c r="D516" s="10" t="s">
        <v>240</v>
      </c>
      <c r="E516" s="16" t="s">
        <v>28</v>
      </c>
      <c r="F516" s="34"/>
      <c r="G516" s="20">
        <v>1</v>
      </c>
      <c r="H516" s="20" t="s">
        <v>80</v>
      </c>
      <c r="I516" s="20" t="s">
        <v>108</v>
      </c>
      <c r="J516" s="21">
        <f t="array" ref="J516">INDEX((Inputs!$N$2:$N$845*Inputs!$H$2:$H$845*Inputs!$F$2:$F$845*1000/Inputs!$L$2:$L$845),MATCH(A516,Inputs!$A$2:$A$845))</f>
        <v>127237500</v>
      </c>
      <c r="K516" s="21" t="str">
        <f ca="1">IF('Dmg over Time (Attack)'!$A$1=$D516,'Dmg over Time (Attack)'!$W$162,K516)</f>
        <v>#REF!</v>
      </c>
      <c r="L516" s="21">
        <v>153583214.36600718</v>
      </c>
      <c r="M516" s="21">
        <f t="shared" si="1"/>
        <v>153583214.36600718</v>
      </c>
      <c r="N516" s="22">
        <f t="shared" si="3"/>
        <v>0.5388705179720773</v>
      </c>
      <c r="O516" s="22">
        <f t="shared" si="2"/>
        <v>0.5388705179720773</v>
      </c>
      <c r="P516" s="10"/>
      <c r="Q516" s="10"/>
      <c r="R516" s="10"/>
      <c r="S516" s="10"/>
    </row>
    <row r="517" spans="1:19" ht="12.75" customHeight="1">
      <c r="A517" s="10">
        <v>516</v>
      </c>
      <c r="B517" s="10">
        <f t="shared" si="0"/>
        <v>6</v>
      </c>
      <c r="C517" s="13">
        <f>VLOOKUP(D517,'Species Data'!A$2:E$152,2,FALSE)</f>
        <v>90</v>
      </c>
      <c r="D517" s="10" t="s">
        <v>241</v>
      </c>
      <c r="E517" s="28" t="s">
        <v>54</v>
      </c>
      <c r="F517" s="29"/>
      <c r="G517" s="20"/>
      <c r="H517" s="20" t="s">
        <v>233</v>
      </c>
      <c r="I517" s="20" t="s">
        <v>189</v>
      </c>
      <c r="J517" s="21">
        <f t="array" ref="J517">INDEX((Inputs!$N$2:$N$845*Inputs!$H$2:$H$845*Inputs!$F$2:$F$845*1000/Inputs!$L$2:$L$845),MATCH(A517,Inputs!$A$2:$A$845))</f>
        <v>13777232.142857144</v>
      </c>
      <c r="K517" s="21" t="str">
        <f ca="1">IF('Dmg over Time (Attack)'!$A$1=$D517,'Dmg over Time (Attack)'!$C$162,K517)</f>
        <v>#REF!</v>
      </c>
      <c r="L517" s="21">
        <v>15405629.924785106</v>
      </c>
      <c r="M517" s="21">
        <f t="shared" si="1"/>
        <v>15405629.924785106</v>
      </c>
      <c r="N517" s="22">
        <f t="shared" si="3"/>
        <v>5.4053040962349461E-2</v>
      </c>
      <c r="O517" s="22">
        <f t="shared" si="2"/>
        <v>5.4053040962349461E-2</v>
      </c>
      <c r="P517" s="10"/>
      <c r="Q517" s="10"/>
      <c r="R517" s="10"/>
      <c r="S517" s="10"/>
    </row>
    <row r="518" spans="1:19" ht="12.75" customHeight="1">
      <c r="A518" s="10">
        <v>517</v>
      </c>
      <c r="B518" s="10">
        <f t="shared" si="0"/>
        <v>6</v>
      </c>
      <c r="C518" s="13">
        <f>VLOOKUP(D518,'Species Data'!A$2:E$152,2,FALSE)</f>
        <v>90</v>
      </c>
      <c r="D518" s="10" t="s">
        <v>241</v>
      </c>
      <c r="E518" s="28" t="s">
        <v>54</v>
      </c>
      <c r="F518" s="29"/>
      <c r="G518" s="20"/>
      <c r="H518" s="20" t="s">
        <v>233</v>
      </c>
      <c r="I518" s="20" t="s">
        <v>58</v>
      </c>
      <c r="J518" s="21">
        <f t="array" ref="J518">INDEX((Inputs!$N$2:$N$845*Inputs!$H$2:$H$845*Inputs!$F$2:$F$845*1000/Inputs!$L$2:$L$845),MATCH(A518,Inputs!$A$2:$A$845))</f>
        <v>13777232.142857144</v>
      </c>
      <c r="K518" s="21" t="str">
        <f ca="1">IF('Dmg over Time (Attack)'!$A$1=$D518,'Dmg over Time (Attack)'!$G$162,K518)</f>
        <v>#REF!</v>
      </c>
      <c r="L518" s="21">
        <v>15739471.975536199</v>
      </c>
      <c r="M518" s="21">
        <f t="shared" si="1"/>
        <v>15739471.975536199</v>
      </c>
      <c r="N518" s="22">
        <f t="shared" si="3"/>
        <v>5.5224377553732322E-2</v>
      </c>
      <c r="O518" s="22">
        <f t="shared" si="2"/>
        <v>5.5224377553732322E-2</v>
      </c>
      <c r="P518" s="10"/>
      <c r="Q518" s="10"/>
      <c r="R518" s="10"/>
      <c r="S518" s="10"/>
    </row>
    <row r="519" spans="1:19" ht="12.75" customHeight="1">
      <c r="A519" s="10">
        <v>518</v>
      </c>
      <c r="B519" s="10">
        <f t="shared" si="0"/>
        <v>6</v>
      </c>
      <c r="C519" s="13">
        <f>VLOOKUP(D519,'Species Data'!A$2:E$152,2,FALSE)</f>
        <v>90</v>
      </c>
      <c r="D519" s="10" t="s">
        <v>241</v>
      </c>
      <c r="E519" s="28" t="s">
        <v>54</v>
      </c>
      <c r="F519" s="29"/>
      <c r="G519" s="20"/>
      <c r="H519" s="20" t="s">
        <v>233</v>
      </c>
      <c r="I519" s="20" t="s">
        <v>232</v>
      </c>
      <c r="J519" s="21">
        <f t="array" ref="J519">INDEX((Inputs!$N$2:$N$845*Inputs!$H$2:$H$845*Inputs!$F$2:$F$845*1000/Inputs!$L$2:$L$845),MATCH(A519,Inputs!$A$2:$A$845))</f>
        <v>13777232.142857144</v>
      </c>
      <c r="K519" s="21" t="str">
        <f ca="1">IF('Dmg over Time (Attack)'!$A$1=$D519,'Dmg over Time (Attack)'!$K$162,K519)</f>
        <v>#REF!</v>
      </c>
      <c r="L519" s="21">
        <v>10613710.088315217</v>
      </c>
      <c r="M519" s="21">
        <f t="shared" si="1"/>
        <v>13777232.142857144</v>
      </c>
      <c r="N519" s="22">
        <f t="shared" si="3"/>
        <v>4.8339554890095983E-2</v>
      </c>
      <c r="O519" s="22">
        <f t="shared" si="2"/>
        <v>4.8339554890095983E-2</v>
      </c>
      <c r="P519" s="10"/>
      <c r="Q519" s="10"/>
      <c r="R519" s="10"/>
      <c r="S519" s="10"/>
    </row>
    <row r="520" spans="1:19" ht="12.75" customHeight="1">
      <c r="A520" s="10">
        <v>519</v>
      </c>
      <c r="B520" s="10">
        <f t="shared" si="0"/>
        <v>6</v>
      </c>
      <c r="C520" s="13">
        <f>VLOOKUP(D520,'Species Data'!A$2:E$152,2,FALSE)</f>
        <v>90</v>
      </c>
      <c r="D520" s="10" t="s">
        <v>241</v>
      </c>
      <c r="E520" s="28" t="s">
        <v>54</v>
      </c>
      <c r="F520" s="29"/>
      <c r="G520" s="20"/>
      <c r="H520" s="20" t="s">
        <v>33</v>
      </c>
      <c r="I520" s="20" t="s">
        <v>189</v>
      </c>
      <c r="J520" s="21">
        <f t="array" ref="J520">INDEX((Inputs!$N$2:$N$845*Inputs!$H$2:$H$845*Inputs!$F$2:$F$845*1000/Inputs!$L$2:$L$845),MATCH(A520,Inputs!$A$2:$A$845))</f>
        <v>14027727.272727273</v>
      </c>
      <c r="K520" s="21" t="str">
        <f ca="1">IF('Dmg over Time (Attack)'!$A$1=$D520,'Dmg over Time (Attack)'!$O$162,K520)</f>
        <v>#REF!</v>
      </c>
      <c r="L520" s="21">
        <v>15575587.665929202</v>
      </c>
      <c r="M520" s="21">
        <f t="shared" si="1"/>
        <v>15575587.665929202</v>
      </c>
      <c r="N520" s="22">
        <f t="shared" si="3"/>
        <v>5.4649364046104078E-2</v>
      </c>
      <c r="O520" s="22">
        <f t="shared" si="2"/>
        <v>5.4649364046104078E-2</v>
      </c>
      <c r="P520" s="10"/>
      <c r="Q520" s="10"/>
      <c r="R520" s="10"/>
      <c r="S520" s="10"/>
    </row>
    <row r="521" spans="1:19" ht="12.75" customHeight="1">
      <c r="A521" s="10">
        <v>520</v>
      </c>
      <c r="B521" s="10">
        <f t="shared" si="0"/>
        <v>6</v>
      </c>
      <c r="C521" s="13">
        <f>VLOOKUP(D521,'Species Data'!A$2:E$152,2,FALSE)</f>
        <v>90</v>
      </c>
      <c r="D521" s="10" t="s">
        <v>241</v>
      </c>
      <c r="E521" s="28" t="s">
        <v>54</v>
      </c>
      <c r="F521" s="29"/>
      <c r="G521" s="20"/>
      <c r="H521" s="20" t="s">
        <v>33</v>
      </c>
      <c r="I521" s="20" t="s">
        <v>58</v>
      </c>
      <c r="J521" s="21">
        <f t="array" ref="J521">INDEX((Inputs!$N$2:$N$845*Inputs!$H$2:$H$845*Inputs!$F$2:$F$845*1000/Inputs!$L$2:$L$845),MATCH(A521,Inputs!$A$2:$A$845))</f>
        <v>14027727.272727273</v>
      </c>
      <c r="K521" s="21" t="str">
        <f ca="1">IF('Dmg over Time (Attack)'!$A$1=$D521,'Dmg over Time (Attack)'!$S$162,K521)</f>
        <v>#REF!</v>
      </c>
      <c r="L521" s="21">
        <v>15907389.59194215</v>
      </c>
      <c r="M521" s="21">
        <f t="shared" si="1"/>
        <v>15907389.59194215</v>
      </c>
      <c r="N521" s="22">
        <f t="shared" si="3"/>
        <v>5.581354254355779E-2</v>
      </c>
      <c r="O521" s="22">
        <f t="shared" si="2"/>
        <v>5.581354254355779E-2</v>
      </c>
      <c r="P521" s="10"/>
      <c r="Q521" s="10"/>
      <c r="R521" s="10"/>
      <c r="S521" s="10"/>
    </row>
    <row r="522" spans="1:19" ht="12.75" customHeight="1">
      <c r="A522" s="10">
        <v>521</v>
      </c>
      <c r="B522" s="10">
        <f t="shared" si="0"/>
        <v>6</v>
      </c>
      <c r="C522" s="13">
        <f>VLOOKUP(D522,'Species Data'!A$2:E$152,2,FALSE)</f>
        <v>90</v>
      </c>
      <c r="D522" s="10" t="s">
        <v>241</v>
      </c>
      <c r="E522" s="28" t="s">
        <v>54</v>
      </c>
      <c r="F522" s="29"/>
      <c r="G522" s="20"/>
      <c r="H522" s="20" t="s">
        <v>33</v>
      </c>
      <c r="I522" s="20" t="s">
        <v>232</v>
      </c>
      <c r="J522" s="21">
        <f t="array" ref="J522">INDEX((Inputs!$N$2:$N$845*Inputs!$H$2:$H$845*Inputs!$F$2:$F$845*1000/Inputs!$L$2:$L$845),MATCH(A522,Inputs!$A$2:$A$845))</f>
        <v>14027727.272727273</v>
      </c>
      <c r="K522" s="21" t="str">
        <f ca="1">IF('Dmg over Time (Attack)'!$A$1=$D522,'Dmg over Time (Attack)'!$W$162,K522)</f>
        <v>#REF!</v>
      </c>
      <c r="L522" s="21">
        <v>10635257.8125</v>
      </c>
      <c r="M522" s="21">
        <f t="shared" si="1"/>
        <v>14027727.272727273</v>
      </c>
      <c r="N522" s="22">
        <f t="shared" si="3"/>
        <v>4.9218455888097722E-2</v>
      </c>
      <c r="O522" s="22">
        <f t="shared" si="2"/>
        <v>4.9218455888097722E-2</v>
      </c>
      <c r="P522" s="10"/>
      <c r="Q522" s="10"/>
      <c r="R522" s="10"/>
      <c r="S522" s="10"/>
    </row>
    <row r="523" spans="1:19" ht="12.75" customHeight="1">
      <c r="A523" s="10">
        <v>522</v>
      </c>
      <c r="B523" s="10">
        <f t="shared" si="0"/>
        <v>6</v>
      </c>
      <c r="C523" s="13">
        <f>VLOOKUP(D523,'Species Data'!A$2:E$152,2,FALSE)</f>
        <v>91</v>
      </c>
      <c r="D523" s="10" t="s">
        <v>242</v>
      </c>
      <c r="E523" s="28" t="s">
        <v>54</v>
      </c>
      <c r="F523" s="47" t="s">
        <v>235</v>
      </c>
      <c r="G523" s="18">
        <v>1</v>
      </c>
      <c r="H523" s="20" t="s">
        <v>236</v>
      </c>
      <c r="I523" s="20" t="s">
        <v>232</v>
      </c>
      <c r="J523" s="21">
        <f t="array" ref="J523">INDEX((Inputs!$N$2:$N$845*Inputs!$H$2:$H$845*Inputs!$F$2:$F$845*1000/Inputs!$L$2:$L$845),MATCH(A523,Inputs!$A$2:$A$845))</f>
        <v>71109930.555555552</v>
      </c>
      <c r="K523" s="21" t="str">
        <f ca="1">IF('Dmg over Time (Attack)'!$A$1=$D523,'Dmg over Time (Attack)'!$C$162,K523)</f>
        <v>#REF!</v>
      </c>
      <c r="L523" s="21">
        <v>53737425.61696846</v>
      </c>
      <c r="M523" s="21">
        <f t="shared" si="1"/>
        <v>71109930.555555552</v>
      </c>
      <c r="N523" s="22">
        <f t="shared" si="3"/>
        <v>0.24950021569487271</v>
      </c>
      <c r="O523" s="22">
        <f t="shared" si="2"/>
        <v>0.24950021569487271</v>
      </c>
      <c r="P523" s="10"/>
      <c r="Q523" s="10"/>
      <c r="R523" s="10"/>
      <c r="S523" s="10"/>
    </row>
    <row r="524" spans="1:19" ht="12.75" customHeight="1">
      <c r="A524" s="10">
        <v>523</v>
      </c>
      <c r="B524" s="10">
        <f t="shared" si="0"/>
        <v>6</v>
      </c>
      <c r="C524" s="13">
        <f>VLOOKUP(D524,'Species Data'!A$2:E$152,2,FALSE)</f>
        <v>91</v>
      </c>
      <c r="D524" s="10" t="s">
        <v>242</v>
      </c>
      <c r="E524" s="28" t="s">
        <v>54</v>
      </c>
      <c r="F524" s="47" t="s">
        <v>235</v>
      </c>
      <c r="G524" s="18">
        <v>1</v>
      </c>
      <c r="H524" s="20" t="s">
        <v>236</v>
      </c>
      <c r="I524" s="20" t="s">
        <v>61</v>
      </c>
      <c r="J524" s="21">
        <f t="array" ref="J524">INDEX((Inputs!$N$2:$N$845*Inputs!$H$2:$H$845*Inputs!$F$2:$F$845*1000/Inputs!$L$2:$L$845),MATCH(A524,Inputs!$A$2:$A$845))</f>
        <v>71109930.555555552</v>
      </c>
      <c r="K524" s="21" t="str">
        <f ca="1">IF('Dmg over Time (Attack)'!$A$1=$D524,'Dmg over Time (Attack)'!$G$162,K524)</f>
        <v>#REF!</v>
      </c>
      <c r="L524" s="21">
        <v>91183439.165360466</v>
      </c>
      <c r="M524" s="21">
        <f t="shared" si="1"/>
        <v>91183439.165360466</v>
      </c>
      <c r="N524" s="22">
        <f t="shared" si="3"/>
        <v>0.31993123269588608</v>
      </c>
      <c r="O524" s="22">
        <f t="shared" si="2"/>
        <v>0.31993123269588608</v>
      </c>
      <c r="P524" s="10"/>
      <c r="Q524" s="10"/>
      <c r="R524" s="10"/>
      <c r="S524" s="10"/>
    </row>
    <row r="525" spans="1:19" ht="12.75" customHeight="1">
      <c r="A525" s="10">
        <v>524</v>
      </c>
      <c r="B525" s="10">
        <f t="shared" si="0"/>
        <v>6</v>
      </c>
      <c r="C525" s="13">
        <f>VLOOKUP(D525,'Species Data'!A$2:E$152,2,FALSE)</f>
        <v>91</v>
      </c>
      <c r="D525" s="10" t="s">
        <v>242</v>
      </c>
      <c r="E525" s="28" t="s">
        <v>54</v>
      </c>
      <c r="F525" s="47" t="s">
        <v>235</v>
      </c>
      <c r="G525" s="18">
        <v>1</v>
      </c>
      <c r="H525" s="20" t="s">
        <v>236</v>
      </c>
      <c r="I525" s="20" t="s">
        <v>211</v>
      </c>
      <c r="J525" s="21">
        <f t="array" ref="J525">INDEX((Inputs!$N$2:$N$845*Inputs!$H$2:$H$845*Inputs!$F$2:$F$845*1000/Inputs!$L$2:$L$845),MATCH(A525,Inputs!$A$2:$A$845))</f>
        <v>71109930.555555552</v>
      </c>
      <c r="K525" s="21" t="str">
        <f ca="1">IF('Dmg over Time (Attack)'!$A$1=$D525,'Dmg over Time (Attack)'!$K$162,K525)</f>
        <v>#REF!</v>
      </c>
      <c r="L525" s="21">
        <v>94702477.60903424</v>
      </c>
      <c r="M525" s="21">
        <f t="shared" si="1"/>
        <v>94702477.60903424</v>
      </c>
      <c r="N525" s="22">
        <f t="shared" si="3"/>
        <v>0.33227832464036783</v>
      </c>
      <c r="O525" s="22">
        <f t="shared" si="2"/>
        <v>0.33227832464036783</v>
      </c>
      <c r="P525" s="10"/>
      <c r="Q525" s="10"/>
      <c r="R525" s="10"/>
      <c r="S525" s="10"/>
    </row>
    <row r="526" spans="1:19" ht="12.75" customHeight="1">
      <c r="A526" s="10">
        <v>525</v>
      </c>
      <c r="B526" s="10">
        <f t="shared" si="0"/>
        <v>6</v>
      </c>
      <c r="C526" s="13">
        <f>VLOOKUP(D526,'Species Data'!A$2:E$152,2,FALSE)</f>
        <v>91</v>
      </c>
      <c r="D526" s="10" t="s">
        <v>242</v>
      </c>
      <c r="E526" s="28" t="s">
        <v>54</v>
      </c>
      <c r="F526" s="47" t="s">
        <v>235</v>
      </c>
      <c r="G526" s="18">
        <v>1</v>
      </c>
      <c r="H526" s="20" t="s">
        <v>233</v>
      </c>
      <c r="I526" s="20" t="s">
        <v>232</v>
      </c>
      <c r="J526" s="21">
        <f t="array" ref="J526">INDEX((Inputs!$N$2:$N$845*Inputs!$H$2:$H$845*Inputs!$F$2:$F$845*1000/Inputs!$L$2:$L$845),MATCH(A526,Inputs!$A$2:$A$845))</f>
        <v>68570290.178571433</v>
      </c>
      <c r="K526" s="21" t="str">
        <f ca="1">IF('Dmg over Time (Attack)'!$A$1=$D526,'Dmg over Time (Attack)'!$O$162,K526)</f>
        <v>#REF!</v>
      </c>
      <c r="L526" s="21">
        <v>52825209.960937507</v>
      </c>
      <c r="M526" s="21">
        <f t="shared" si="1"/>
        <v>68570290.178571433</v>
      </c>
      <c r="N526" s="22">
        <f t="shared" si="3"/>
        <v>0.24058949370577015</v>
      </c>
      <c r="O526" s="22">
        <f t="shared" si="2"/>
        <v>0.24058949370577015</v>
      </c>
      <c r="P526" s="10"/>
      <c r="Q526" s="10"/>
      <c r="R526" s="10"/>
      <c r="S526" s="10"/>
    </row>
    <row r="527" spans="1:19" ht="12.75" customHeight="1">
      <c r="A527" s="10">
        <v>526</v>
      </c>
      <c r="B527" s="10">
        <f t="shared" si="0"/>
        <v>6</v>
      </c>
      <c r="C527" s="13">
        <f>VLOOKUP(D527,'Species Data'!A$2:E$152,2,FALSE)</f>
        <v>91</v>
      </c>
      <c r="D527" s="10" t="s">
        <v>242</v>
      </c>
      <c r="E527" s="28" t="s">
        <v>54</v>
      </c>
      <c r="F527" s="47" t="s">
        <v>235</v>
      </c>
      <c r="G527" s="18">
        <v>1</v>
      </c>
      <c r="H527" s="20" t="s">
        <v>233</v>
      </c>
      <c r="I527" s="20" t="s">
        <v>61</v>
      </c>
      <c r="J527" s="21">
        <f t="array" ref="J527">INDEX((Inputs!$N$2:$N$845*Inputs!$H$2:$H$845*Inputs!$F$2:$F$845*1000/Inputs!$L$2:$L$845),MATCH(A527,Inputs!$A$2:$A$845))</f>
        <v>68570290.178571433</v>
      </c>
      <c r="K527" s="21" t="str">
        <f ca="1">IF('Dmg over Time (Attack)'!$A$1=$D527,'Dmg over Time (Attack)'!$S$162,K527)</f>
        <v>#REF!</v>
      </c>
      <c r="L527" s="21">
        <v>88681454.554115847</v>
      </c>
      <c r="M527" s="21">
        <f t="shared" si="1"/>
        <v>88681454.554115847</v>
      </c>
      <c r="N527" s="22">
        <f t="shared" si="3"/>
        <v>0.31115263179874292</v>
      </c>
      <c r="O527" s="22">
        <f t="shared" si="2"/>
        <v>0.31115263179874292</v>
      </c>
      <c r="P527" s="10"/>
      <c r="Q527" s="10"/>
      <c r="R527" s="10"/>
      <c r="S527" s="10"/>
    </row>
    <row r="528" spans="1:19" ht="12.75" customHeight="1">
      <c r="A528" s="10">
        <v>527</v>
      </c>
      <c r="B528" s="10">
        <f t="shared" si="0"/>
        <v>6</v>
      </c>
      <c r="C528" s="13">
        <f>VLOOKUP(D528,'Species Data'!A$2:E$152,2,FALSE)</f>
        <v>91</v>
      </c>
      <c r="D528" s="10" t="s">
        <v>242</v>
      </c>
      <c r="E528" s="28" t="s">
        <v>54</v>
      </c>
      <c r="F528" s="47" t="s">
        <v>235</v>
      </c>
      <c r="G528" s="18">
        <v>1</v>
      </c>
      <c r="H528" s="20" t="s">
        <v>233</v>
      </c>
      <c r="I528" s="20" t="s">
        <v>211</v>
      </c>
      <c r="J528" s="21">
        <f t="array" ref="J528">INDEX((Inputs!$N$2:$N$845*Inputs!$H$2:$H$845*Inputs!$F$2:$F$845*1000/Inputs!$L$2:$L$845),MATCH(A528,Inputs!$A$2:$A$845))</f>
        <v>68570290.178571433</v>
      </c>
      <c r="K528" s="21" t="str">
        <f ca="1">IF('Dmg over Time (Attack)'!$A$1=$D528,'Dmg over Time (Attack)'!$W$162,K528)</f>
        <v>#REF!</v>
      </c>
      <c r="L528" s="21">
        <v>92119682.765151516</v>
      </c>
      <c r="M528" s="21">
        <f t="shared" si="1"/>
        <v>92119682.765151516</v>
      </c>
      <c r="N528" s="22">
        <f t="shared" si="3"/>
        <v>0.3232161885138124</v>
      </c>
      <c r="O528" s="22">
        <f t="shared" si="2"/>
        <v>0.3232161885138124</v>
      </c>
      <c r="P528" s="10"/>
      <c r="Q528" s="10"/>
      <c r="R528" s="10"/>
      <c r="S528" s="10"/>
    </row>
    <row r="529" spans="1:19" ht="12.75" customHeight="1">
      <c r="A529" s="10">
        <v>528</v>
      </c>
      <c r="B529" s="10">
        <f t="shared" si="0"/>
        <v>6</v>
      </c>
      <c r="C529" s="13">
        <f>VLOOKUP(D529,'Species Data'!A$2:E$152,2,FALSE)</f>
        <v>92</v>
      </c>
      <c r="D529" s="10" t="s">
        <v>243</v>
      </c>
      <c r="E529" s="48" t="s">
        <v>244</v>
      </c>
      <c r="F529" s="16" t="s">
        <v>28</v>
      </c>
      <c r="G529" s="18"/>
      <c r="H529" s="20" t="s">
        <v>245</v>
      </c>
      <c r="I529" s="20" t="s">
        <v>157</v>
      </c>
      <c r="J529" s="21">
        <f t="array" ref="J529">INDEX((Inputs!$N$2:$N$845*Inputs!$H$2:$H$845*Inputs!$F$2:$F$845*1000/Inputs!$L$2:$L$845),MATCH(A529,Inputs!$A$2:$A$845))</f>
        <v>13731562.5</v>
      </c>
      <c r="K529" s="21" t="str">
        <f ca="1">IF('Dmg over Time (Attack)'!$A$1=$D529,'Dmg over Time (Attack)'!$C$162,K529)</f>
        <v>#REF!</v>
      </c>
      <c r="L529" s="21">
        <v>13665333.098874597</v>
      </c>
      <c r="M529" s="21">
        <f t="shared" si="1"/>
        <v>13731562.5</v>
      </c>
      <c r="N529" s="22">
        <f t="shared" si="3"/>
        <v>4.8179315867858952E-2</v>
      </c>
      <c r="O529" s="22">
        <f t="shared" si="2"/>
        <v>4.8179315867858952E-2</v>
      </c>
      <c r="P529" s="10"/>
      <c r="Q529" s="10"/>
      <c r="R529" s="10"/>
      <c r="S529" s="10"/>
    </row>
    <row r="530" spans="1:19" ht="12.75" customHeight="1">
      <c r="A530" s="10">
        <v>529</v>
      </c>
      <c r="B530" s="10">
        <f t="shared" si="0"/>
        <v>6</v>
      </c>
      <c r="C530" s="13">
        <f>VLOOKUP(D530,'Species Data'!A$2:E$152,2,FALSE)</f>
        <v>92</v>
      </c>
      <c r="D530" s="10" t="s">
        <v>243</v>
      </c>
      <c r="E530" s="48" t="s">
        <v>244</v>
      </c>
      <c r="F530" s="16" t="s">
        <v>28</v>
      </c>
      <c r="G530" s="18"/>
      <c r="H530" s="20" t="s">
        <v>245</v>
      </c>
      <c r="I530" s="20" t="s">
        <v>109</v>
      </c>
      <c r="J530" s="21">
        <f t="array" ref="J530">INDEX((Inputs!$N$2:$N$845*Inputs!$H$2:$H$845*Inputs!$F$2:$F$845*1000/Inputs!$L$2:$L$845),MATCH(A530,Inputs!$A$2:$A$845))</f>
        <v>13731562.5</v>
      </c>
      <c r="K530" s="21" t="str">
        <f ca="1">IF('Dmg over Time (Attack)'!$A$1=$D530,'Dmg over Time (Attack)'!$G$162,K530)</f>
        <v>#REF!</v>
      </c>
      <c r="L530" s="21">
        <v>14149002.000000002</v>
      </c>
      <c r="M530" s="21">
        <f t="shared" si="1"/>
        <v>14149002.000000002</v>
      </c>
      <c r="N530" s="22">
        <f t="shared" si="3"/>
        <v>4.9643967070241872E-2</v>
      </c>
      <c r="O530" s="22">
        <f t="shared" si="2"/>
        <v>4.9643967070241872E-2</v>
      </c>
      <c r="P530" s="10"/>
      <c r="Q530" s="10"/>
      <c r="R530" s="10"/>
      <c r="S530" s="10"/>
    </row>
    <row r="531" spans="1:19" ht="12.75" customHeight="1">
      <c r="A531" s="10">
        <v>530</v>
      </c>
      <c r="B531" s="10">
        <f t="shared" si="0"/>
        <v>6</v>
      </c>
      <c r="C531" s="13">
        <f>VLOOKUP(D531,'Species Data'!A$2:E$152,2,FALSE)</f>
        <v>92</v>
      </c>
      <c r="D531" s="10" t="s">
        <v>243</v>
      </c>
      <c r="E531" s="48" t="s">
        <v>244</v>
      </c>
      <c r="F531" s="16" t="s">
        <v>28</v>
      </c>
      <c r="G531" s="18"/>
      <c r="H531" s="20" t="s">
        <v>245</v>
      </c>
      <c r="I531" s="20" t="s">
        <v>30</v>
      </c>
      <c r="J531" s="21">
        <f t="array" ref="J531">INDEX((Inputs!$N$2:$N$845*Inputs!$H$2:$H$845*Inputs!$F$2:$F$845*1000/Inputs!$L$2:$L$845),MATCH(A531,Inputs!$A$2:$A$845))</f>
        <v>13731562.5</v>
      </c>
      <c r="K531" s="21" t="str">
        <f ca="1">IF('Dmg over Time (Attack)'!$A$1=$D531,'Dmg over Time (Attack)'!$K$162,K531)</f>
        <v>#REF!</v>
      </c>
      <c r="L531" s="21">
        <v>19895545.912869457</v>
      </c>
      <c r="M531" s="21">
        <f t="shared" si="1"/>
        <v>19895545.912869457</v>
      </c>
      <c r="N531" s="22">
        <f t="shared" si="3"/>
        <v>6.9806607288837502E-2</v>
      </c>
      <c r="O531" s="22">
        <f t="shared" si="2"/>
        <v>6.9806607288837502E-2</v>
      </c>
      <c r="P531" s="10"/>
      <c r="Q531" s="10"/>
      <c r="R531" s="10"/>
      <c r="S531" s="10"/>
    </row>
    <row r="532" spans="1:19" ht="12.75" customHeight="1">
      <c r="A532" s="10">
        <v>531</v>
      </c>
      <c r="B532" s="10">
        <f t="shared" si="0"/>
        <v>6</v>
      </c>
      <c r="C532" s="13">
        <f>VLOOKUP(D532,'Species Data'!A$2:E$152,2,FALSE)</f>
        <v>92</v>
      </c>
      <c r="D532" s="10" t="s">
        <v>243</v>
      </c>
      <c r="E532" s="48" t="s">
        <v>244</v>
      </c>
      <c r="F532" s="16" t="s">
        <v>28</v>
      </c>
      <c r="G532" s="18"/>
      <c r="H532" s="20" t="s">
        <v>170</v>
      </c>
      <c r="I532" s="20" t="s">
        <v>157</v>
      </c>
      <c r="J532" s="21">
        <f t="array" ref="J532">INDEX((Inputs!$N$2:$N$845*Inputs!$H$2:$H$845*Inputs!$F$2:$F$845*1000/Inputs!$L$2:$L$845),MATCH(A532,Inputs!$A$2:$A$845))</f>
        <v>10985250</v>
      </c>
      <c r="K532" s="21" t="str">
        <f ca="1">IF('Dmg over Time (Attack)'!$A$1=$D532,'Dmg over Time (Attack)'!$O$162,K532)</f>
        <v>#REF!</v>
      </c>
      <c r="L532" s="21">
        <v>12604908.968887661</v>
      </c>
      <c r="M532" s="21">
        <f t="shared" si="1"/>
        <v>12604908.968887661</v>
      </c>
      <c r="N532" s="22">
        <f t="shared" si="3"/>
        <v>4.4226277286189893E-2</v>
      </c>
      <c r="O532" s="22">
        <f t="shared" si="2"/>
        <v>4.4226277286189893E-2</v>
      </c>
      <c r="P532" s="10"/>
      <c r="Q532" s="10"/>
      <c r="R532" s="10"/>
      <c r="S532" s="10"/>
    </row>
    <row r="533" spans="1:19" ht="12.75" customHeight="1">
      <c r="A533" s="10">
        <v>532</v>
      </c>
      <c r="B533" s="10">
        <f t="shared" si="0"/>
        <v>6</v>
      </c>
      <c r="C533" s="13">
        <f>VLOOKUP(D533,'Species Data'!A$2:E$152,2,FALSE)</f>
        <v>92</v>
      </c>
      <c r="D533" s="10" t="s">
        <v>243</v>
      </c>
      <c r="E533" s="48" t="s">
        <v>244</v>
      </c>
      <c r="F533" s="16" t="s">
        <v>28</v>
      </c>
      <c r="G533" s="18"/>
      <c r="H533" s="20" t="s">
        <v>170</v>
      </c>
      <c r="I533" s="20" t="s">
        <v>109</v>
      </c>
      <c r="J533" s="21">
        <f t="array" ref="J533">INDEX((Inputs!$N$2:$N$845*Inputs!$H$2:$H$845*Inputs!$F$2:$F$845*1000/Inputs!$L$2:$L$845),MATCH(A533,Inputs!$A$2:$A$845))</f>
        <v>10985250</v>
      </c>
      <c r="K533" s="21" t="str">
        <f ca="1">IF('Dmg over Time (Attack)'!$A$1=$D533,'Dmg over Time (Attack)'!$S$162,K533)</f>
        <v>#REF!</v>
      </c>
      <c r="L533" s="21">
        <v>12999715.487637365</v>
      </c>
      <c r="M533" s="21">
        <f t="shared" si="1"/>
        <v>12999715.487637365</v>
      </c>
      <c r="N533" s="22">
        <f t="shared" si="3"/>
        <v>4.5611517165011536E-2</v>
      </c>
      <c r="O533" s="22">
        <f t="shared" si="2"/>
        <v>4.5611517165011536E-2</v>
      </c>
      <c r="P533" s="10"/>
      <c r="Q533" s="10"/>
      <c r="R533" s="10"/>
      <c r="S533" s="10"/>
    </row>
    <row r="534" spans="1:19" ht="12.75" customHeight="1">
      <c r="A534" s="10">
        <v>533</v>
      </c>
      <c r="B534" s="10">
        <f t="shared" si="0"/>
        <v>6</v>
      </c>
      <c r="C534" s="13">
        <f>VLOOKUP(D534,'Species Data'!A$2:E$152,2,FALSE)</f>
        <v>92</v>
      </c>
      <c r="D534" s="10" t="s">
        <v>243</v>
      </c>
      <c r="E534" s="48" t="s">
        <v>244</v>
      </c>
      <c r="F534" s="16" t="s">
        <v>28</v>
      </c>
      <c r="G534" s="18"/>
      <c r="H534" s="20" t="s">
        <v>170</v>
      </c>
      <c r="I534" s="20" t="s">
        <v>30</v>
      </c>
      <c r="J534" s="21">
        <f t="array" ref="J534">INDEX((Inputs!$N$2:$N$845*Inputs!$H$2:$H$845*Inputs!$F$2:$F$845*1000/Inputs!$L$2:$L$845),MATCH(A534,Inputs!$A$2:$A$845))</f>
        <v>10985250</v>
      </c>
      <c r="K534" s="21" t="str">
        <f ca="1">IF('Dmg over Time (Attack)'!$A$1=$D534,'Dmg over Time (Attack)'!$W$162,K534)</f>
        <v>#REF!</v>
      </c>
      <c r="L534" s="21">
        <v>18513508.601776522</v>
      </c>
      <c r="M534" s="21">
        <f t="shared" si="1"/>
        <v>18513508.601776522</v>
      </c>
      <c r="N534" s="22">
        <f t="shared" si="3"/>
        <v>6.4957515122355147E-2</v>
      </c>
      <c r="O534" s="22">
        <f t="shared" si="2"/>
        <v>6.4957515122355147E-2</v>
      </c>
      <c r="P534" s="10"/>
      <c r="Q534" s="10"/>
      <c r="R534" s="10"/>
      <c r="S534" s="10"/>
    </row>
    <row r="535" spans="1:19" ht="12.75" customHeight="1">
      <c r="A535" s="10">
        <v>534</v>
      </c>
      <c r="B535" s="10">
        <f t="shared" si="0"/>
        <v>6</v>
      </c>
      <c r="C535" s="13">
        <f>VLOOKUP(D535,'Species Data'!A$2:E$152,2,FALSE)</f>
        <v>93</v>
      </c>
      <c r="D535" s="10" t="s">
        <v>246</v>
      </c>
      <c r="E535" s="48" t="s">
        <v>244</v>
      </c>
      <c r="F535" s="16" t="s">
        <v>28</v>
      </c>
      <c r="G535" s="18"/>
      <c r="H535" s="20" t="s">
        <v>247</v>
      </c>
      <c r="I535" s="20" t="s">
        <v>197</v>
      </c>
      <c r="J535" s="21">
        <f t="array" ref="J535">INDEX((Inputs!$N$2:$N$845*Inputs!$H$2:$H$845*Inputs!$F$2:$F$845*1000/Inputs!$L$2:$L$845),MATCH(A535,Inputs!$A$2:$A$845))</f>
        <v>37797375</v>
      </c>
      <c r="K535" s="21" t="str">
        <f ca="1">IF('Dmg over Time (Attack)'!$A$1=$D535,'Dmg over Time (Attack)'!$C$162,K535)</f>
        <v>#REF!</v>
      </c>
      <c r="L535" s="21">
        <v>42676930.255402736</v>
      </c>
      <c r="M535" s="21">
        <f t="shared" si="1"/>
        <v>42676930.255402736</v>
      </c>
      <c r="N535" s="22">
        <f t="shared" si="3"/>
        <v>0.14973862610650718</v>
      </c>
      <c r="O535" s="22">
        <f t="shared" si="2"/>
        <v>0.14973862610650718</v>
      </c>
      <c r="P535" s="10"/>
      <c r="Q535" s="10"/>
      <c r="R535" s="10"/>
      <c r="S535" s="10"/>
    </row>
    <row r="536" spans="1:19" ht="12.75" customHeight="1">
      <c r="A536" s="10">
        <v>535</v>
      </c>
      <c r="B536" s="10">
        <f t="shared" si="0"/>
        <v>6</v>
      </c>
      <c r="C536" s="13">
        <f>VLOOKUP(D536,'Species Data'!A$2:E$152,2,FALSE)</f>
        <v>93</v>
      </c>
      <c r="D536" s="10" t="s">
        <v>246</v>
      </c>
      <c r="E536" s="48" t="s">
        <v>244</v>
      </c>
      <c r="F536" s="16" t="s">
        <v>28</v>
      </c>
      <c r="G536" s="18"/>
      <c r="H536" s="20" t="s">
        <v>247</v>
      </c>
      <c r="I536" s="20" t="s">
        <v>109</v>
      </c>
      <c r="J536" s="21">
        <f t="array" ref="J536">INDEX((Inputs!$N$2:$N$845*Inputs!$H$2:$H$845*Inputs!$F$2:$F$845*1000/Inputs!$L$2:$L$845),MATCH(A536,Inputs!$A$2:$A$845))</f>
        <v>37797375</v>
      </c>
      <c r="K536" s="21" t="str">
        <f ca="1">IF('Dmg over Time (Attack)'!$A$1=$D536,'Dmg over Time (Attack)'!$G$162,K536)</f>
        <v>#REF!</v>
      </c>
      <c r="L536" s="21">
        <v>36201762.447346233</v>
      </c>
      <c r="M536" s="21">
        <f t="shared" si="1"/>
        <v>37797375</v>
      </c>
      <c r="N536" s="22">
        <f t="shared" si="3"/>
        <v>0.13261795000393548</v>
      </c>
      <c r="O536" s="22">
        <f t="shared" si="2"/>
        <v>0.13261795000393548</v>
      </c>
      <c r="P536" s="10"/>
      <c r="Q536" s="10"/>
      <c r="R536" s="10"/>
      <c r="S536" s="10"/>
    </row>
    <row r="537" spans="1:19" ht="12.75" customHeight="1">
      <c r="A537" s="10">
        <v>536</v>
      </c>
      <c r="B537" s="10">
        <f t="shared" si="0"/>
        <v>6</v>
      </c>
      <c r="C537" s="13">
        <f>VLOOKUP(D537,'Species Data'!A$2:E$152,2,FALSE)</f>
        <v>93</v>
      </c>
      <c r="D537" s="10" t="s">
        <v>246</v>
      </c>
      <c r="E537" s="48" t="s">
        <v>244</v>
      </c>
      <c r="F537" s="16" t="s">
        <v>28</v>
      </c>
      <c r="G537" s="18"/>
      <c r="H537" s="20" t="s">
        <v>247</v>
      </c>
      <c r="I537" s="20" t="s">
        <v>30</v>
      </c>
      <c r="J537" s="21">
        <f t="array" ref="J537">INDEX((Inputs!$N$2:$N$845*Inputs!$H$2:$H$845*Inputs!$F$2:$F$845*1000/Inputs!$L$2:$L$845),MATCH(A537,Inputs!$A$2:$A$845))</f>
        <v>37797375</v>
      </c>
      <c r="K537" s="21" t="str">
        <f ca="1">IF('Dmg over Time (Attack)'!$A$1=$D537,'Dmg over Time (Attack)'!$K$162,K537)</f>
        <v>#REF!</v>
      </c>
      <c r="L537" s="21">
        <v>47841626.1896047</v>
      </c>
      <c r="M537" s="21">
        <f t="shared" si="1"/>
        <v>47841626.1896047</v>
      </c>
      <c r="N537" s="22">
        <f t="shared" si="3"/>
        <v>0.16785976248667972</v>
      </c>
      <c r="O537" s="22">
        <f t="shared" si="2"/>
        <v>0.16785976248667972</v>
      </c>
      <c r="P537" s="10"/>
      <c r="Q537" s="10"/>
      <c r="R537" s="10"/>
      <c r="S537" s="10"/>
    </row>
    <row r="538" spans="1:19" ht="12.75" customHeight="1">
      <c r="A538" s="10">
        <v>537</v>
      </c>
      <c r="B538" s="10">
        <f t="shared" si="0"/>
        <v>6</v>
      </c>
      <c r="C538" s="13">
        <f>VLOOKUP(D538,'Species Data'!A$2:E$152,2,FALSE)</f>
        <v>93</v>
      </c>
      <c r="D538" s="10" t="s">
        <v>246</v>
      </c>
      <c r="E538" s="48" t="s">
        <v>244</v>
      </c>
      <c r="F538" s="16" t="s">
        <v>28</v>
      </c>
      <c r="G538" s="18"/>
      <c r="H538" s="20" t="s">
        <v>245</v>
      </c>
      <c r="I538" s="20" t="s">
        <v>197</v>
      </c>
      <c r="J538" s="21">
        <f t="array" ref="J538">INDEX((Inputs!$N$2:$N$845*Inputs!$H$2:$H$845*Inputs!$F$2:$F$845*1000/Inputs!$L$2:$L$845),MATCH(A538,Inputs!$A$2:$A$845))</f>
        <v>32643187.5</v>
      </c>
      <c r="K538" s="21" t="str">
        <f ca="1">IF('Dmg over Time (Attack)'!$A$1=$D538,'Dmg over Time (Attack)'!$O$162,K538)</f>
        <v>#REF!</v>
      </c>
      <c r="L538" s="21">
        <v>41223922.464622639</v>
      </c>
      <c r="M538" s="21">
        <f t="shared" si="1"/>
        <v>41223922.464622639</v>
      </c>
      <c r="N538" s="22">
        <f t="shared" si="3"/>
        <v>0.14464052300932109</v>
      </c>
      <c r="O538" s="22">
        <f t="shared" si="2"/>
        <v>0.14464052300932109</v>
      </c>
      <c r="P538" s="10"/>
      <c r="Q538" s="10"/>
      <c r="R538" s="10"/>
      <c r="S538" s="10"/>
    </row>
    <row r="539" spans="1:19" ht="12.75" customHeight="1">
      <c r="A539" s="10">
        <v>538</v>
      </c>
      <c r="B539" s="10">
        <f t="shared" si="0"/>
        <v>6</v>
      </c>
      <c r="C539" s="13">
        <f>VLOOKUP(D539,'Species Data'!A$2:E$152,2,FALSE)</f>
        <v>93</v>
      </c>
      <c r="D539" s="10" t="s">
        <v>246</v>
      </c>
      <c r="E539" s="48" t="s">
        <v>244</v>
      </c>
      <c r="F539" s="16" t="s">
        <v>28</v>
      </c>
      <c r="G539" s="18"/>
      <c r="H539" s="20" t="s">
        <v>245</v>
      </c>
      <c r="I539" s="20" t="s">
        <v>109</v>
      </c>
      <c r="J539" s="21">
        <f t="array" ref="J539">INDEX((Inputs!$N$2:$N$845*Inputs!$H$2:$H$845*Inputs!$F$2:$F$845*1000/Inputs!$L$2:$L$845),MATCH(A539,Inputs!$A$2:$A$845))</f>
        <v>32643187.5</v>
      </c>
      <c r="K539" s="21" t="str">
        <f ca="1">IF('Dmg over Time (Attack)'!$A$1=$D539,'Dmg over Time (Attack)'!$S$162,K539)</f>
        <v>#REF!</v>
      </c>
      <c r="L539" s="21">
        <v>33635540.399999999</v>
      </c>
      <c r="M539" s="21">
        <f t="shared" si="1"/>
        <v>33635540.399999999</v>
      </c>
      <c r="N539" s="22">
        <f t="shared" si="3"/>
        <v>0.11801550809077486</v>
      </c>
      <c r="O539" s="22">
        <f t="shared" si="2"/>
        <v>0.11801550809077486</v>
      </c>
      <c r="P539" s="10"/>
      <c r="Q539" s="10"/>
      <c r="R539" s="10"/>
      <c r="S539" s="10"/>
    </row>
    <row r="540" spans="1:19" ht="12.75" customHeight="1">
      <c r="A540" s="10">
        <v>539</v>
      </c>
      <c r="B540" s="10">
        <f t="shared" si="0"/>
        <v>6</v>
      </c>
      <c r="C540" s="13">
        <f>VLOOKUP(D540,'Species Data'!A$2:E$152,2,FALSE)</f>
        <v>93</v>
      </c>
      <c r="D540" s="10" t="s">
        <v>246</v>
      </c>
      <c r="E540" s="48" t="s">
        <v>244</v>
      </c>
      <c r="F540" s="16" t="s">
        <v>28</v>
      </c>
      <c r="G540" s="18"/>
      <c r="H540" s="20" t="s">
        <v>245</v>
      </c>
      <c r="I540" s="20" t="s">
        <v>30</v>
      </c>
      <c r="J540" s="21">
        <f t="array" ref="J540">INDEX((Inputs!$N$2:$N$845*Inputs!$H$2:$H$845*Inputs!$F$2:$F$845*1000/Inputs!$L$2:$L$845),MATCH(A540,Inputs!$A$2:$A$845))</f>
        <v>32643187.5</v>
      </c>
      <c r="K540" s="21" t="str">
        <f ca="1">IF('Dmg over Time (Attack)'!$A$1=$D540,'Dmg over Time (Attack)'!$W$162,K540)</f>
        <v>#REF!</v>
      </c>
      <c r="L540" s="21">
        <v>47296441.00215517</v>
      </c>
      <c r="M540" s="21">
        <f t="shared" si="1"/>
        <v>47296441.00215517</v>
      </c>
      <c r="N540" s="22">
        <f t="shared" si="3"/>
        <v>0.16594689573516411</v>
      </c>
      <c r="O540" s="22">
        <f t="shared" si="2"/>
        <v>0.16594689573516411</v>
      </c>
      <c r="P540" s="10"/>
      <c r="Q540" s="10"/>
      <c r="R540" s="10"/>
      <c r="S540" s="10"/>
    </row>
    <row r="541" spans="1:19" ht="12.75" customHeight="1">
      <c r="A541" s="10">
        <v>540</v>
      </c>
      <c r="B541" s="10">
        <f t="shared" si="0"/>
        <v>6</v>
      </c>
      <c r="C541" s="13">
        <f>VLOOKUP(D541,'Species Data'!A$2:E$152,2,FALSE)</f>
        <v>94</v>
      </c>
      <c r="D541" s="10" t="s">
        <v>248</v>
      </c>
      <c r="E541" s="48" t="s">
        <v>244</v>
      </c>
      <c r="F541" s="16" t="s">
        <v>28</v>
      </c>
      <c r="G541" s="18">
        <v>1</v>
      </c>
      <c r="H541" s="20" t="s">
        <v>170</v>
      </c>
      <c r="I541" s="20" t="s">
        <v>197</v>
      </c>
      <c r="J541" s="21">
        <f t="array" ref="J541">INDEX((Inputs!$N$2:$N$845*Inputs!$H$2:$H$845*Inputs!$F$2:$F$845*1000/Inputs!$L$2:$L$845),MATCH(A541,Inputs!$A$2:$A$845))</f>
        <v>50556150</v>
      </c>
      <c r="K541" s="21" t="str">
        <f ca="1">IF('Dmg over Time (Attack)'!$A$1=$D541,'Dmg over Time (Attack)'!$C$162,K541)</f>
        <v>#REF!</v>
      </c>
      <c r="L541" s="21">
        <v>74601284.65355669</v>
      </c>
      <c r="M541" s="21">
        <f t="shared" si="1"/>
        <v>74601284.65355669</v>
      </c>
      <c r="N541" s="22">
        <f t="shared" si="3"/>
        <v>0.26175017282059243</v>
      </c>
      <c r="O541" s="22">
        <f t="shared" si="2"/>
        <v>0.26175017282059243</v>
      </c>
      <c r="P541" s="10"/>
      <c r="Q541" s="10"/>
      <c r="R541" s="10"/>
      <c r="S541" s="10"/>
    </row>
    <row r="542" spans="1:19" ht="12.75" customHeight="1">
      <c r="A542" s="10">
        <v>541</v>
      </c>
      <c r="B542" s="10">
        <f t="shared" si="0"/>
        <v>6</v>
      </c>
      <c r="C542" s="13">
        <f>VLOOKUP(D542,'Species Data'!A$2:E$152,2,FALSE)</f>
        <v>94</v>
      </c>
      <c r="D542" s="10" t="s">
        <v>248</v>
      </c>
      <c r="E542" s="48" t="s">
        <v>244</v>
      </c>
      <c r="F542" s="16" t="s">
        <v>28</v>
      </c>
      <c r="G542" s="18">
        <v>1</v>
      </c>
      <c r="H542" s="20" t="s">
        <v>170</v>
      </c>
      <c r="I542" s="20" t="s">
        <v>109</v>
      </c>
      <c r="J542" s="21">
        <f t="array" ref="J542">INDEX((Inputs!$N$2:$N$845*Inputs!$H$2:$H$845*Inputs!$F$2:$F$845*1000/Inputs!$L$2:$L$845),MATCH(A542,Inputs!$A$2:$A$845))</f>
        <v>50556150</v>
      </c>
      <c r="K542" s="21" t="str">
        <f ca="1">IF('Dmg over Time (Attack)'!$A$1=$D542,'Dmg over Time (Attack)'!$G$162,K542)</f>
        <v>#REF!</v>
      </c>
      <c r="L542" s="21">
        <v>59827092.342032984</v>
      </c>
      <c r="M542" s="21">
        <f t="shared" si="1"/>
        <v>59827092.342032984</v>
      </c>
      <c r="N542" s="22">
        <f t="shared" si="3"/>
        <v>0.2099126286176371</v>
      </c>
      <c r="O542" s="22">
        <f t="shared" si="2"/>
        <v>0.2099126286176371</v>
      </c>
      <c r="P542" s="10"/>
      <c r="Q542" s="10"/>
      <c r="R542" s="10"/>
      <c r="S542" s="10"/>
    </row>
    <row r="543" spans="1:19" ht="12.75" customHeight="1">
      <c r="A543" s="10">
        <v>542</v>
      </c>
      <c r="B543" s="10">
        <f t="shared" si="0"/>
        <v>6</v>
      </c>
      <c r="C543" s="13">
        <f>VLOOKUP(D543,'Species Data'!A$2:E$152,2,FALSE)</f>
        <v>94</v>
      </c>
      <c r="D543" s="10" t="s">
        <v>248</v>
      </c>
      <c r="E543" s="48" t="s">
        <v>244</v>
      </c>
      <c r="F543" s="16" t="s">
        <v>28</v>
      </c>
      <c r="G543" s="18">
        <v>1</v>
      </c>
      <c r="H543" s="20" t="s">
        <v>170</v>
      </c>
      <c r="I543" s="20" t="s">
        <v>108</v>
      </c>
      <c r="J543" s="21">
        <f t="array" ref="J543">INDEX((Inputs!$N$2:$N$845*Inputs!$H$2:$H$845*Inputs!$F$2:$F$845*1000/Inputs!$L$2:$L$845),MATCH(A543,Inputs!$A$2:$A$845))</f>
        <v>50556150</v>
      </c>
      <c r="K543" s="21" t="str">
        <f ca="1">IF('Dmg over Time (Attack)'!$A$1=$D543,'Dmg over Time (Attack)'!$K$162,K543)</f>
        <v>#REF!</v>
      </c>
      <c r="L543" s="21">
        <v>74415011.043432206</v>
      </c>
      <c r="M543" s="21">
        <f t="shared" si="1"/>
        <v>74415011.043432206</v>
      </c>
      <c r="N543" s="22">
        <f t="shared" si="3"/>
        <v>0.26109660298103238</v>
      </c>
      <c r="O543" s="22">
        <f t="shared" si="2"/>
        <v>0.26109660298103238</v>
      </c>
      <c r="P543" s="10"/>
      <c r="Q543" s="10"/>
      <c r="R543" s="10"/>
      <c r="S543" s="10"/>
    </row>
    <row r="544" spans="1:19" ht="12.75" customHeight="1">
      <c r="A544" s="10">
        <v>543</v>
      </c>
      <c r="B544" s="10">
        <f t="shared" si="0"/>
        <v>6</v>
      </c>
      <c r="C544" s="13">
        <f>VLOOKUP(D544,'Species Data'!A$2:E$152,2,FALSE)</f>
        <v>94</v>
      </c>
      <c r="D544" s="10" t="s">
        <v>248</v>
      </c>
      <c r="E544" s="48" t="s">
        <v>244</v>
      </c>
      <c r="F544" s="16" t="s">
        <v>28</v>
      </c>
      <c r="G544" s="18">
        <v>1</v>
      </c>
      <c r="H544" s="20" t="s">
        <v>247</v>
      </c>
      <c r="I544" s="20" t="s">
        <v>197</v>
      </c>
      <c r="J544" s="21">
        <f t="array" ref="J544">INDEX((Inputs!$N$2:$N$845*Inputs!$H$2:$H$845*Inputs!$F$2:$F$845*1000/Inputs!$L$2:$L$845),MATCH(A544,Inputs!$A$2:$A$845))</f>
        <v>73173375</v>
      </c>
      <c r="K544" s="21" t="str">
        <f ca="1">IF('Dmg over Time (Attack)'!$A$1=$D544,'Dmg over Time (Attack)'!$O$162,K544)</f>
        <v>#REF!</v>
      </c>
      <c r="L544" s="21">
        <v>82619891.49848184</v>
      </c>
      <c r="M544" s="21">
        <f t="shared" si="1"/>
        <v>82619891.49848184</v>
      </c>
      <c r="N544" s="22">
        <f t="shared" si="3"/>
        <v>0.28988469807959516</v>
      </c>
      <c r="O544" s="22">
        <f t="shared" si="2"/>
        <v>0.28988469807959516</v>
      </c>
      <c r="P544" s="10"/>
      <c r="Q544" s="10"/>
      <c r="R544" s="10"/>
      <c r="S544" s="10"/>
    </row>
    <row r="545" spans="1:19" ht="12.75" customHeight="1">
      <c r="A545" s="10">
        <v>544</v>
      </c>
      <c r="B545" s="10">
        <f t="shared" si="0"/>
        <v>6</v>
      </c>
      <c r="C545" s="13">
        <f>VLOOKUP(D545,'Species Data'!A$2:E$152,2,FALSE)</f>
        <v>94</v>
      </c>
      <c r="D545" s="10" t="s">
        <v>248</v>
      </c>
      <c r="E545" s="48" t="s">
        <v>244</v>
      </c>
      <c r="F545" s="16" t="s">
        <v>28</v>
      </c>
      <c r="G545" s="18">
        <v>1</v>
      </c>
      <c r="H545" s="20" t="s">
        <v>247</v>
      </c>
      <c r="I545" s="20" t="s">
        <v>109</v>
      </c>
      <c r="J545" s="21">
        <f t="array" ref="J545">INDEX((Inputs!$N$2:$N$845*Inputs!$H$2:$H$845*Inputs!$F$2:$F$845*1000/Inputs!$L$2:$L$845),MATCH(A545,Inputs!$A$2:$A$845))</f>
        <v>73173375</v>
      </c>
      <c r="K545" s="21" t="str">
        <f ca="1">IF('Dmg over Time (Attack)'!$A$1=$D545,'Dmg over Time (Attack)'!$S$162,K545)</f>
        <v>#REF!</v>
      </c>
      <c r="L545" s="21">
        <v>70084368.007582098</v>
      </c>
      <c r="M545" s="21">
        <f t="shared" si="1"/>
        <v>73173375</v>
      </c>
      <c r="N545" s="22">
        <f t="shared" si="3"/>
        <v>0.25674013042887828</v>
      </c>
      <c r="O545" s="22">
        <f t="shared" si="2"/>
        <v>0.25674013042887828</v>
      </c>
      <c r="P545" s="10"/>
      <c r="Q545" s="10"/>
      <c r="R545" s="10"/>
      <c r="S545" s="10"/>
    </row>
    <row r="546" spans="1:19" ht="12.75" customHeight="1">
      <c r="A546" s="10">
        <v>545</v>
      </c>
      <c r="B546" s="10">
        <f t="shared" si="0"/>
        <v>6</v>
      </c>
      <c r="C546" s="13">
        <f>VLOOKUP(D546,'Species Data'!A$2:E$152,2,FALSE)</f>
        <v>94</v>
      </c>
      <c r="D546" s="10" t="s">
        <v>248</v>
      </c>
      <c r="E546" s="48" t="s">
        <v>244</v>
      </c>
      <c r="F546" s="16" t="s">
        <v>28</v>
      </c>
      <c r="G546" s="18">
        <v>1</v>
      </c>
      <c r="H546" s="20" t="s">
        <v>247</v>
      </c>
      <c r="I546" s="20" t="s">
        <v>108</v>
      </c>
      <c r="J546" s="21">
        <f t="array" ref="J546">INDEX((Inputs!$N$2:$N$845*Inputs!$H$2:$H$845*Inputs!$F$2:$F$845*1000/Inputs!$L$2:$L$845),MATCH(A546,Inputs!$A$2:$A$845))</f>
        <v>73173375</v>
      </c>
      <c r="K546" s="21" t="str">
        <f ca="1">IF('Dmg over Time (Attack)'!$A$1=$D546,'Dmg over Time (Attack)'!$W$162,K546)</f>
        <v>#REF!</v>
      </c>
      <c r="L546" s="21">
        <v>86166136.607142866</v>
      </c>
      <c r="M546" s="21">
        <f t="shared" si="1"/>
        <v>86166136.607142866</v>
      </c>
      <c r="N546" s="22">
        <f t="shared" si="3"/>
        <v>0.30232724882609829</v>
      </c>
      <c r="O546" s="22">
        <f t="shared" si="2"/>
        <v>0.30232724882609829</v>
      </c>
      <c r="P546" s="10"/>
      <c r="Q546" s="10"/>
      <c r="R546" s="10"/>
      <c r="S546" s="10"/>
    </row>
    <row r="547" spans="1:19" ht="12.75" customHeight="1">
      <c r="A547" s="10">
        <v>546</v>
      </c>
      <c r="B547" s="10">
        <f t="shared" si="0"/>
        <v>6</v>
      </c>
      <c r="C547" s="13">
        <f>VLOOKUP(D547,'Species Data'!A$2:E$152,2,FALSE)</f>
        <v>95</v>
      </c>
      <c r="D547" s="10" t="s">
        <v>249</v>
      </c>
      <c r="E547" s="45" t="s">
        <v>213</v>
      </c>
      <c r="F547" s="37" t="s">
        <v>121</v>
      </c>
      <c r="G547" s="18">
        <v>1</v>
      </c>
      <c r="H547" s="20" t="s">
        <v>214</v>
      </c>
      <c r="I547" s="20" t="s">
        <v>123</v>
      </c>
      <c r="J547" s="21">
        <f t="array" ref="J547">INDEX((Inputs!$N$2:$N$845*Inputs!$H$2:$H$845*Inputs!$F$2:$F$845*1000/Inputs!$L$2:$L$845),MATCH(A547,Inputs!$A$2:$A$845))</f>
        <v>19785937.5</v>
      </c>
      <c r="K547" s="21" t="str">
        <f ca="1">IF('Dmg over Time (Attack)'!$A$1=$D547,'Dmg over Time (Attack)'!$C$162,K547)</f>
        <v>#REF!</v>
      </c>
      <c r="L547" s="21">
        <v>28120614.553052332</v>
      </c>
      <c r="M547" s="21">
        <f t="shared" si="1"/>
        <v>28120614.553052332</v>
      </c>
      <c r="N547" s="22">
        <f t="shared" si="3"/>
        <v>9.8665535764762363E-2</v>
      </c>
      <c r="O547" s="22">
        <f t="shared" si="2"/>
        <v>9.8665535764762363E-2</v>
      </c>
      <c r="P547" s="10"/>
      <c r="Q547" s="10"/>
      <c r="R547" s="10"/>
      <c r="S547" s="10"/>
    </row>
    <row r="548" spans="1:19" ht="12.75" customHeight="1">
      <c r="A548" s="10">
        <v>547</v>
      </c>
      <c r="B548" s="10">
        <f t="shared" si="0"/>
        <v>6</v>
      </c>
      <c r="C548" s="13">
        <f>VLOOKUP(D548,'Species Data'!A$2:E$152,2,FALSE)</f>
        <v>95</v>
      </c>
      <c r="D548" s="10" t="s">
        <v>249</v>
      </c>
      <c r="E548" s="45" t="s">
        <v>213</v>
      </c>
      <c r="F548" s="37" t="s">
        <v>121</v>
      </c>
      <c r="G548" s="18">
        <v>1</v>
      </c>
      <c r="H548" s="20" t="s">
        <v>214</v>
      </c>
      <c r="I548" s="20" t="s">
        <v>133</v>
      </c>
      <c r="J548" s="21">
        <f t="array" ref="J548">INDEX((Inputs!$N$2:$N$845*Inputs!$H$2:$H$845*Inputs!$F$2:$F$845*1000/Inputs!$L$2:$L$845),MATCH(A548,Inputs!$A$2:$A$845))</f>
        <v>19785937.5</v>
      </c>
      <c r="K548" s="21" t="str">
        <f ca="1">IF('Dmg over Time (Attack)'!$A$1=$D548,'Dmg over Time (Attack)'!$G$162,K548)</f>
        <v>#REF!</v>
      </c>
      <c r="L548" s="21">
        <v>32694354.199683048</v>
      </c>
      <c r="M548" s="21">
        <f t="shared" si="1"/>
        <v>32694354.199683048</v>
      </c>
      <c r="N548" s="22">
        <f t="shared" si="3"/>
        <v>0.11471321039264035</v>
      </c>
      <c r="O548" s="22">
        <f t="shared" si="2"/>
        <v>0.11471321039264035</v>
      </c>
      <c r="P548" s="10"/>
      <c r="Q548" s="10"/>
      <c r="R548" s="10"/>
      <c r="S548" s="10"/>
    </row>
    <row r="549" spans="1:19" ht="12.75" customHeight="1">
      <c r="A549" s="10">
        <v>548</v>
      </c>
      <c r="B549" s="10">
        <f t="shared" si="0"/>
        <v>6</v>
      </c>
      <c r="C549" s="13">
        <f>VLOOKUP(D549,'Species Data'!A$2:E$152,2,FALSE)</f>
        <v>95</v>
      </c>
      <c r="D549" s="10" t="s">
        <v>249</v>
      </c>
      <c r="E549" s="45" t="s">
        <v>213</v>
      </c>
      <c r="F549" s="37" t="s">
        <v>121</v>
      </c>
      <c r="G549" s="18">
        <v>1</v>
      </c>
      <c r="H549" s="20" t="s">
        <v>214</v>
      </c>
      <c r="I549" s="20" t="s">
        <v>250</v>
      </c>
      <c r="J549" s="21">
        <f t="array" ref="J549">INDEX((Inputs!$N$2:$N$845*Inputs!$H$2:$H$845*Inputs!$F$2:$F$845*1000/Inputs!$L$2:$L$845),MATCH(A549,Inputs!$A$2:$A$845))</f>
        <v>19785937.5</v>
      </c>
      <c r="K549" s="21" t="str">
        <f ca="1">IF('Dmg over Time (Attack)'!$A$1=$D549,'Dmg over Time (Attack)'!$K$162,K549)</f>
        <v>#REF!</v>
      </c>
      <c r="L549" s="21">
        <v>22909198.46754808</v>
      </c>
      <c r="M549" s="21">
        <f t="shared" si="1"/>
        <v>22909198.46754808</v>
      </c>
      <c r="N549" s="22">
        <f t="shared" si="3"/>
        <v>8.0380474490610171E-2</v>
      </c>
      <c r="O549" s="22">
        <f t="shared" si="2"/>
        <v>8.0380474490610171E-2</v>
      </c>
      <c r="P549" s="10"/>
      <c r="Q549" s="10"/>
      <c r="R549" s="10"/>
      <c r="S549" s="10"/>
    </row>
    <row r="550" spans="1:19" ht="12.75" customHeight="1">
      <c r="A550" s="10">
        <v>549</v>
      </c>
      <c r="B550" s="10">
        <f t="shared" si="0"/>
        <v>6</v>
      </c>
      <c r="C550" s="13">
        <f>VLOOKUP(D550,'Species Data'!A$2:E$152,2,FALSE)</f>
        <v>95</v>
      </c>
      <c r="D550" s="10" t="s">
        <v>249</v>
      </c>
      <c r="E550" s="45" t="s">
        <v>213</v>
      </c>
      <c r="F550" s="37" t="s">
        <v>121</v>
      </c>
      <c r="G550" s="18">
        <v>1</v>
      </c>
      <c r="H550" s="20" t="s">
        <v>33</v>
      </c>
      <c r="I550" s="20" t="s">
        <v>123</v>
      </c>
      <c r="J550" s="21">
        <f t="array" ref="J550">INDEX((Inputs!$N$2:$N$845*Inputs!$H$2:$H$845*Inputs!$F$2:$F$845*1000/Inputs!$L$2:$L$845),MATCH(A550,Inputs!$A$2:$A$845))</f>
        <v>19570090.90909091</v>
      </c>
      <c r="K550" s="21" t="str">
        <f ca="1">IF('Dmg over Time (Attack)'!$A$1=$D550,'Dmg over Time (Attack)'!$O$162,K550)</f>
        <v>#REF!</v>
      </c>
      <c r="L550" s="21">
        <v>27227342.651903354</v>
      </c>
      <c r="M550" s="21">
        <f t="shared" si="1"/>
        <v>27227342.651903354</v>
      </c>
      <c r="N550" s="22">
        <f t="shared" si="3"/>
        <v>9.5531352813525774E-2</v>
      </c>
      <c r="O550" s="22">
        <f t="shared" si="2"/>
        <v>9.5531352813525774E-2</v>
      </c>
      <c r="P550" s="10"/>
      <c r="Q550" s="10"/>
      <c r="R550" s="10"/>
      <c r="S550" s="10"/>
    </row>
    <row r="551" spans="1:19" ht="12.75" customHeight="1">
      <c r="A551" s="10">
        <v>550</v>
      </c>
      <c r="B551" s="10">
        <f t="shared" si="0"/>
        <v>6</v>
      </c>
      <c r="C551" s="13">
        <f>VLOOKUP(D551,'Species Data'!A$2:E$152,2,FALSE)</f>
        <v>95</v>
      </c>
      <c r="D551" s="10" t="s">
        <v>249</v>
      </c>
      <c r="E551" s="45" t="s">
        <v>213</v>
      </c>
      <c r="F551" s="37" t="s">
        <v>121</v>
      </c>
      <c r="G551" s="18">
        <v>1</v>
      </c>
      <c r="H551" s="20" t="s">
        <v>33</v>
      </c>
      <c r="I551" s="20" t="s">
        <v>133</v>
      </c>
      <c r="J551" s="21">
        <f t="array" ref="J551">INDEX((Inputs!$N$2:$N$845*Inputs!$H$2:$H$845*Inputs!$F$2:$F$845*1000/Inputs!$L$2:$L$845),MATCH(A551,Inputs!$A$2:$A$845))</f>
        <v>19570090.90909091</v>
      </c>
      <c r="K551" s="21" t="str">
        <f ca="1">IF('Dmg over Time (Attack)'!$A$1=$D551,'Dmg over Time (Attack)'!$S$162,K551)</f>
        <v>#REF!</v>
      </c>
      <c r="L551" s="21">
        <v>31171037.234042563</v>
      </c>
      <c r="M551" s="21">
        <f t="shared" si="1"/>
        <v>31171037.234042563</v>
      </c>
      <c r="N551" s="22">
        <f t="shared" si="3"/>
        <v>0.10936841665525894</v>
      </c>
      <c r="O551" s="22">
        <f t="shared" si="2"/>
        <v>0.10936841665525894</v>
      </c>
      <c r="P551" s="10"/>
      <c r="Q551" s="10"/>
      <c r="R551" s="10"/>
      <c r="S551" s="10"/>
    </row>
    <row r="552" spans="1:19" ht="12.75" customHeight="1">
      <c r="A552" s="10">
        <v>551</v>
      </c>
      <c r="B552" s="10">
        <f t="shared" si="0"/>
        <v>6</v>
      </c>
      <c r="C552" s="13">
        <f>VLOOKUP(D552,'Species Data'!A$2:E$152,2,FALSE)</f>
        <v>95</v>
      </c>
      <c r="D552" s="10" t="s">
        <v>249</v>
      </c>
      <c r="E552" s="45" t="s">
        <v>213</v>
      </c>
      <c r="F552" s="37" t="s">
        <v>121</v>
      </c>
      <c r="G552" s="18">
        <v>1</v>
      </c>
      <c r="H552" s="20" t="s">
        <v>33</v>
      </c>
      <c r="I552" s="20" t="s">
        <v>250</v>
      </c>
      <c r="J552" s="21">
        <f t="array" ref="J552">INDEX((Inputs!$N$2:$N$845*Inputs!$H$2:$H$845*Inputs!$F$2:$F$845*1000/Inputs!$L$2:$L$845),MATCH(A552,Inputs!$A$2:$A$845))</f>
        <v>19570090.90909091</v>
      </c>
      <c r="K552" s="21" t="str">
        <f ca="1">IF('Dmg over Time (Attack)'!$A$1=$D552,'Dmg over Time (Attack)'!$W$162,K552)</f>
        <v>#REF!</v>
      </c>
      <c r="L552" s="21">
        <v>22416096.58081704</v>
      </c>
      <c r="M552" s="21">
        <f t="shared" si="1"/>
        <v>22416096.58081704</v>
      </c>
      <c r="N552" s="22">
        <f t="shared" si="3"/>
        <v>7.8650350074262645E-2</v>
      </c>
      <c r="O552" s="22">
        <f t="shared" si="2"/>
        <v>7.8650350074262645E-2</v>
      </c>
      <c r="P552" s="10"/>
      <c r="Q552" s="10"/>
      <c r="R552" s="10"/>
      <c r="S552" s="10"/>
    </row>
    <row r="553" spans="1:19" ht="12.75" customHeight="1">
      <c r="A553" s="10">
        <v>552</v>
      </c>
      <c r="B553" s="10">
        <f t="shared" si="0"/>
        <v>6</v>
      </c>
      <c r="C553" s="13">
        <f>VLOOKUP(D553,'Species Data'!A$2:E$152,2,FALSE)</f>
        <v>96</v>
      </c>
      <c r="D553" s="10" t="s">
        <v>251</v>
      </c>
      <c r="E553" s="43" t="s">
        <v>73</v>
      </c>
      <c r="F553" s="44"/>
      <c r="G553" s="20"/>
      <c r="H553" s="20" t="s">
        <v>142</v>
      </c>
      <c r="I553" s="20" t="s">
        <v>165</v>
      </c>
      <c r="J553" s="21">
        <f t="array" ref="J553">INDEX((Inputs!$N$2:$N$845*Inputs!$H$2:$H$845*Inputs!$F$2:$F$845*1000/Inputs!$L$2:$L$845),MATCH(A553,Inputs!$A$2:$A$845))</f>
        <v>32278750</v>
      </c>
      <c r="K553" s="21" t="str">
        <f ca="1">IF('Dmg over Time (Attack)'!$A$1=$D553,'Dmg over Time (Attack)'!$C$162,K553)</f>
        <v>#REF!</v>
      </c>
      <c r="L553" s="21">
        <v>33144078.086034924</v>
      </c>
      <c r="M553" s="21">
        <f t="shared" si="1"/>
        <v>33144078.086034924</v>
      </c>
      <c r="N553" s="22">
        <f t="shared" si="3"/>
        <v>0.11629113636966358</v>
      </c>
      <c r="O553" s="22">
        <f t="shared" si="2"/>
        <v>0.11629113636966358</v>
      </c>
      <c r="P553" s="10"/>
      <c r="Q553" s="10"/>
      <c r="R553" s="10"/>
      <c r="S553" s="10"/>
    </row>
    <row r="554" spans="1:19" ht="12.75" customHeight="1">
      <c r="A554" s="10">
        <v>553</v>
      </c>
      <c r="B554" s="10">
        <f t="shared" si="0"/>
        <v>6</v>
      </c>
      <c r="C554" s="13">
        <f>VLOOKUP(D554,'Species Data'!A$2:E$152,2,FALSE)</f>
        <v>96</v>
      </c>
      <c r="D554" s="10" t="s">
        <v>251</v>
      </c>
      <c r="E554" s="43" t="s">
        <v>73</v>
      </c>
      <c r="F554" s="44"/>
      <c r="G554" s="20"/>
      <c r="H554" s="20" t="s">
        <v>142</v>
      </c>
      <c r="I554" s="20" t="s">
        <v>196</v>
      </c>
      <c r="J554" s="21">
        <f t="array" ref="J554">INDEX((Inputs!$N$2:$N$845*Inputs!$H$2:$H$845*Inputs!$F$2:$F$845*1000/Inputs!$L$2:$L$845),MATCH(A554,Inputs!$A$2:$A$845))</f>
        <v>32278750</v>
      </c>
      <c r="K554" s="21" t="str">
        <f ca="1">IF('Dmg over Time (Attack)'!$A$1=$D554,'Dmg over Time (Attack)'!$G$162,K554)</f>
        <v>#REF!</v>
      </c>
      <c r="L554" s="21">
        <v>39992421.875000015</v>
      </c>
      <c r="M554" s="21">
        <f t="shared" si="1"/>
        <v>39992421.875000015</v>
      </c>
      <c r="N554" s="22">
        <f t="shared" si="3"/>
        <v>0.14031961226818127</v>
      </c>
      <c r="O554" s="22">
        <f t="shared" si="2"/>
        <v>0.14031961226818127</v>
      </c>
      <c r="P554" s="10"/>
      <c r="Q554" s="10"/>
      <c r="R554" s="10"/>
      <c r="S554" s="10"/>
    </row>
    <row r="555" spans="1:19" ht="12.75" customHeight="1">
      <c r="A555" s="10">
        <v>554</v>
      </c>
      <c r="B555" s="10">
        <f t="shared" si="0"/>
        <v>6</v>
      </c>
      <c r="C555" s="13">
        <f>VLOOKUP(D555,'Species Data'!A$2:E$152,2,FALSE)</f>
        <v>96</v>
      </c>
      <c r="D555" s="10" t="s">
        <v>251</v>
      </c>
      <c r="E555" s="43" t="s">
        <v>73</v>
      </c>
      <c r="F555" s="44"/>
      <c r="G555" s="20"/>
      <c r="H555" s="20" t="s">
        <v>142</v>
      </c>
      <c r="I555" s="20" t="s">
        <v>73</v>
      </c>
      <c r="J555" s="21">
        <f t="array" ref="J555">INDEX((Inputs!$N$2:$N$845*Inputs!$H$2:$H$845*Inputs!$F$2:$F$845*1000/Inputs!$L$2:$L$845),MATCH(A555,Inputs!$A$2:$A$845))</f>
        <v>32278750</v>
      </c>
      <c r="K555" s="21" t="str">
        <f ca="1">IF('Dmg over Time (Attack)'!$A$1=$D555,'Dmg over Time (Attack)'!$K$162,K555)</f>
        <v>#REF!</v>
      </c>
      <c r="L555" s="21">
        <v>45060805.97840669</v>
      </c>
      <c r="M555" s="21">
        <f t="shared" si="1"/>
        <v>45060805.97840669</v>
      </c>
      <c r="N555" s="22">
        <f t="shared" si="3"/>
        <v>0.15810282365855766</v>
      </c>
      <c r="O555" s="22">
        <f t="shared" si="2"/>
        <v>0.15810282365855766</v>
      </c>
      <c r="P555" s="10"/>
      <c r="Q555" s="10"/>
      <c r="R555" s="10"/>
      <c r="S555" s="10"/>
    </row>
    <row r="556" spans="1:19" ht="12.75" customHeight="1">
      <c r="A556" s="10">
        <v>555</v>
      </c>
      <c r="B556" s="10">
        <f t="shared" si="0"/>
        <v>6</v>
      </c>
      <c r="C556" s="13">
        <f>VLOOKUP(D556,'Species Data'!A$2:E$152,2,FALSE)</f>
        <v>96</v>
      </c>
      <c r="D556" s="10" t="s">
        <v>251</v>
      </c>
      <c r="E556" s="43" t="s">
        <v>73</v>
      </c>
      <c r="F556" s="44"/>
      <c r="G556" s="20"/>
      <c r="H556" s="20" t="s">
        <v>75</v>
      </c>
      <c r="I556" s="20" t="s">
        <v>165</v>
      </c>
      <c r="J556" s="21">
        <f t="array" ref="J556">INDEX((Inputs!$N$2:$N$845*Inputs!$H$2:$H$845*Inputs!$F$2:$F$845*1000/Inputs!$L$2:$L$845),MATCH(A556,Inputs!$A$2:$A$845))</f>
        <v>30919805.46357616</v>
      </c>
      <c r="K556" s="21" t="str">
        <f ca="1">IF('Dmg over Time (Attack)'!$A$1=$D556,'Dmg over Time (Attack)'!$O$162,K556)</f>
        <v>#REF!</v>
      </c>
      <c r="L556" s="21">
        <v>32477751.168224301</v>
      </c>
      <c r="M556" s="21">
        <f t="shared" si="1"/>
        <v>32477751.168224301</v>
      </c>
      <c r="N556" s="22">
        <f t="shared" si="3"/>
        <v>0.11395322507628711</v>
      </c>
      <c r="O556" s="22">
        <f t="shared" si="2"/>
        <v>0.11395322507628711</v>
      </c>
      <c r="P556" s="10"/>
      <c r="Q556" s="10"/>
      <c r="R556" s="10"/>
      <c r="S556" s="10"/>
    </row>
    <row r="557" spans="1:19" ht="12.75" customHeight="1">
      <c r="A557" s="10">
        <v>556</v>
      </c>
      <c r="B557" s="10">
        <f t="shared" si="0"/>
        <v>6</v>
      </c>
      <c r="C557" s="13">
        <f>VLOOKUP(D557,'Species Data'!A$2:E$152,2,FALSE)</f>
        <v>96</v>
      </c>
      <c r="D557" s="10" t="s">
        <v>251</v>
      </c>
      <c r="E557" s="43" t="s">
        <v>73</v>
      </c>
      <c r="F557" s="44"/>
      <c r="G557" s="20"/>
      <c r="H557" s="20" t="s">
        <v>75</v>
      </c>
      <c r="I557" s="20" t="s">
        <v>196</v>
      </c>
      <c r="J557" s="21">
        <f t="array" ref="J557">INDEX((Inputs!$N$2:$N$845*Inputs!$H$2:$H$845*Inputs!$F$2:$F$845*1000/Inputs!$L$2:$L$845),MATCH(A557,Inputs!$A$2:$A$845))</f>
        <v>30919805.46357616</v>
      </c>
      <c r="K557" s="21" t="str">
        <f ca="1">IF('Dmg over Time (Attack)'!$A$1=$D557,'Dmg over Time (Attack)'!$S$162,K557)</f>
        <v>#REF!</v>
      </c>
      <c r="L557" s="21">
        <v>37970589.053406343</v>
      </c>
      <c r="M557" s="21">
        <f t="shared" si="1"/>
        <v>37970589.053406343</v>
      </c>
      <c r="N557" s="22">
        <f t="shared" si="3"/>
        <v>0.13322569836409598</v>
      </c>
      <c r="O557" s="22">
        <f t="shared" si="2"/>
        <v>0.13322569836409598</v>
      </c>
      <c r="P557" s="10"/>
      <c r="Q557" s="10"/>
      <c r="R557" s="10"/>
      <c r="S557" s="10"/>
    </row>
    <row r="558" spans="1:19" ht="12.75" customHeight="1">
      <c r="A558" s="10">
        <v>557</v>
      </c>
      <c r="B558" s="10">
        <f t="shared" si="0"/>
        <v>6</v>
      </c>
      <c r="C558" s="13">
        <f>VLOOKUP(D558,'Species Data'!A$2:E$152,2,FALSE)</f>
        <v>96</v>
      </c>
      <c r="D558" s="10" t="s">
        <v>251</v>
      </c>
      <c r="E558" s="43" t="s">
        <v>73</v>
      </c>
      <c r="F558" s="44"/>
      <c r="G558" s="20"/>
      <c r="H558" s="20" t="s">
        <v>75</v>
      </c>
      <c r="I558" s="20" t="s">
        <v>73</v>
      </c>
      <c r="J558" s="21">
        <f t="array" ref="J558">INDEX((Inputs!$N$2:$N$845*Inputs!$H$2:$H$845*Inputs!$F$2:$F$845*1000/Inputs!$L$2:$L$845),MATCH(A558,Inputs!$A$2:$A$845))</f>
        <v>30919805.46357616</v>
      </c>
      <c r="K558" s="21" t="str">
        <f ca="1">IF('Dmg over Time (Attack)'!$A$1=$D558,'Dmg over Time (Attack)'!$W$162,K558)</f>
        <v>#REF!</v>
      </c>
      <c r="L558" s="21">
        <v>41770356.841216229</v>
      </c>
      <c r="M558" s="21">
        <f t="shared" si="1"/>
        <v>41770356.841216229</v>
      </c>
      <c r="N558" s="22">
        <f t="shared" si="3"/>
        <v>0.1465577727346134</v>
      </c>
      <c r="O558" s="22">
        <f t="shared" si="2"/>
        <v>0.1465577727346134</v>
      </c>
      <c r="P558" s="10"/>
      <c r="Q558" s="10"/>
      <c r="R558" s="10"/>
      <c r="S558" s="10"/>
    </row>
    <row r="559" spans="1:19" ht="12.75" customHeight="1">
      <c r="A559" s="10">
        <v>558</v>
      </c>
      <c r="B559" s="10">
        <f t="shared" si="0"/>
        <v>6</v>
      </c>
      <c r="C559" s="13">
        <f>VLOOKUP(D559,'Species Data'!A$2:E$152,2,FALSE)</f>
        <v>97</v>
      </c>
      <c r="D559" s="10" t="s">
        <v>252</v>
      </c>
      <c r="E559" s="43" t="s">
        <v>73</v>
      </c>
      <c r="F559" s="44"/>
      <c r="G559" s="20">
        <v>1</v>
      </c>
      <c r="H559" s="20" t="s">
        <v>144</v>
      </c>
      <c r="I559" s="20" t="s">
        <v>196</v>
      </c>
      <c r="J559" s="21">
        <f t="array" ref="J559">INDEX((Inputs!$N$2:$N$845*Inputs!$H$2:$H$845*Inputs!$F$2:$F$845*1000/Inputs!$L$2:$L$845),MATCH(A559,Inputs!$A$2:$A$845))</f>
        <v>98702785.714285716</v>
      </c>
      <c r="K559" s="21" t="str">
        <f ca="1">IF('Dmg over Time (Attack)'!$A$1=$D559,'Dmg over Time (Attack)'!$C$162,K559)</f>
        <v>#REF!</v>
      </c>
      <c r="L559" s="21">
        <v>112076636.45038167</v>
      </c>
      <c r="M559" s="21">
        <f t="shared" si="1"/>
        <v>112076636.45038167</v>
      </c>
      <c r="N559" s="22">
        <f t="shared" si="3"/>
        <v>0.39323825449216959</v>
      </c>
      <c r="O559" s="22">
        <f t="shared" si="2"/>
        <v>0.39323825449216959</v>
      </c>
      <c r="P559" s="10"/>
      <c r="Q559" s="10"/>
      <c r="R559" s="10"/>
      <c r="S559" s="10"/>
    </row>
    <row r="560" spans="1:19" ht="12.75" customHeight="1">
      <c r="A560" s="10">
        <v>559</v>
      </c>
      <c r="B560" s="10">
        <f t="shared" si="0"/>
        <v>6</v>
      </c>
      <c r="C560" s="13">
        <f>VLOOKUP(D560,'Species Data'!A$2:E$152,2,FALSE)</f>
        <v>97</v>
      </c>
      <c r="D560" s="10" t="s">
        <v>252</v>
      </c>
      <c r="E560" s="43" t="s">
        <v>73</v>
      </c>
      <c r="F560" s="44"/>
      <c r="G560" s="20">
        <v>1</v>
      </c>
      <c r="H560" s="20" t="s">
        <v>144</v>
      </c>
      <c r="I560" s="20" t="s">
        <v>73</v>
      </c>
      <c r="J560" s="21">
        <f t="array" ref="J560">INDEX((Inputs!$N$2:$N$845*Inputs!$H$2:$H$845*Inputs!$F$2:$F$845*1000/Inputs!$L$2:$L$845),MATCH(A560,Inputs!$A$2:$A$845))</f>
        <v>98702785.714285716</v>
      </c>
      <c r="K560" s="21" t="str">
        <f ca="1">IF('Dmg over Time (Attack)'!$A$1=$D560,'Dmg over Time (Attack)'!$G$162,K560)</f>
        <v>#REF!</v>
      </c>
      <c r="L560" s="21">
        <v>123086708.70535728</v>
      </c>
      <c r="M560" s="21">
        <f t="shared" si="1"/>
        <v>123086708.70535728</v>
      </c>
      <c r="N560" s="22">
        <f t="shared" si="3"/>
        <v>0.43186879991629157</v>
      </c>
      <c r="O560" s="22">
        <f t="shared" si="2"/>
        <v>0.43186879991629157</v>
      </c>
      <c r="P560" s="10"/>
      <c r="Q560" s="10"/>
      <c r="R560" s="10"/>
      <c r="S560" s="10"/>
    </row>
    <row r="561" spans="1:19" ht="12.75" customHeight="1">
      <c r="A561" s="10">
        <v>560</v>
      </c>
      <c r="B561" s="10">
        <f t="shared" si="0"/>
        <v>6</v>
      </c>
      <c r="C561" s="13">
        <f>VLOOKUP(D561,'Species Data'!A$2:E$152,2,FALSE)</f>
        <v>97</v>
      </c>
      <c r="D561" s="10" t="s">
        <v>252</v>
      </c>
      <c r="E561" s="43" t="s">
        <v>73</v>
      </c>
      <c r="F561" s="44"/>
      <c r="G561" s="20">
        <v>1</v>
      </c>
      <c r="H561" s="20" t="s">
        <v>144</v>
      </c>
      <c r="I561" s="20" t="s">
        <v>197</v>
      </c>
      <c r="J561" s="21">
        <f t="array" ref="J561">INDEX((Inputs!$N$2:$N$845*Inputs!$H$2:$H$845*Inputs!$F$2:$F$845*1000/Inputs!$L$2:$L$845),MATCH(A561,Inputs!$A$2:$A$845))</f>
        <v>98702785.714285716</v>
      </c>
      <c r="K561" s="21" t="str">
        <f ca="1">IF('Dmg over Time (Attack)'!$A$1=$D561,'Dmg over Time (Attack)'!$K$162,K561)</f>
        <v>#REF!</v>
      </c>
      <c r="L561" s="21">
        <v>100821406.1147186</v>
      </c>
      <c r="M561" s="21">
        <f t="shared" si="1"/>
        <v>100821406.1147186</v>
      </c>
      <c r="N561" s="22">
        <f t="shared" si="3"/>
        <v>0.35374753393451863</v>
      </c>
      <c r="O561" s="22">
        <f t="shared" si="2"/>
        <v>0.35374753393451863</v>
      </c>
      <c r="P561" s="10"/>
      <c r="Q561" s="10"/>
      <c r="R561" s="10"/>
      <c r="S561" s="10"/>
    </row>
    <row r="562" spans="1:19" ht="12.75" customHeight="1">
      <c r="A562" s="10">
        <v>561</v>
      </c>
      <c r="B562" s="10">
        <f t="shared" si="0"/>
        <v>6</v>
      </c>
      <c r="C562" s="13">
        <f>VLOOKUP(D562,'Species Data'!A$2:E$152,2,FALSE)</f>
        <v>97</v>
      </c>
      <c r="D562" s="10" t="s">
        <v>252</v>
      </c>
      <c r="E562" s="43" t="s">
        <v>73</v>
      </c>
      <c r="F562" s="44"/>
      <c r="G562" s="20">
        <v>1</v>
      </c>
      <c r="H562" s="20" t="s">
        <v>75</v>
      </c>
      <c r="I562" s="20" t="s">
        <v>196</v>
      </c>
      <c r="J562" s="21">
        <f t="array" ref="J562">INDEX((Inputs!$N$2:$N$845*Inputs!$H$2:$H$845*Inputs!$F$2:$F$845*1000/Inputs!$L$2:$L$845),MATCH(A562,Inputs!$A$2:$A$845))</f>
        <v>85792984.271523178</v>
      </c>
      <c r="K562" s="21" t="str">
        <f ca="1">IF('Dmg over Time (Attack)'!$A$1=$D562,'Dmg over Time (Attack)'!$O$162,K562)</f>
        <v>#REF!</v>
      </c>
      <c r="L562" s="21">
        <v>105356747.90311532</v>
      </c>
      <c r="M562" s="21">
        <f t="shared" si="1"/>
        <v>105356747.90311532</v>
      </c>
      <c r="N562" s="22">
        <f t="shared" si="3"/>
        <v>0.36966048372387184</v>
      </c>
      <c r="O562" s="22">
        <f t="shared" si="2"/>
        <v>0.36966048372387184</v>
      </c>
      <c r="P562" s="10"/>
      <c r="Q562" s="10"/>
      <c r="R562" s="10"/>
      <c r="S562" s="10"/>
    </row>
    <row r="563" spans="1:19" ht="12.75" customHeight="1">
      <c r="A563" s="10">
        <v>562</v>
      </c>
      <c r="B563" s="10">
        <f t="shared" si="0"/>
        <v>6</v>
      </c>
      <c r="C563" s="13">
        <f>VLOOKUP(D563,'Species Data'!A$2:E$152,2,FALSE)</f>
        <v>97</v>
      </c>
      <c r="D563" s="10" t="s">
        <v>252</v>
      </c>
      <c r="E563" s="43" t="s">
        <v>73</v>
      </c>
      <c r="F563" s="44"/>
      <c r="G563" s="20">
        <v>1</v>
      </c>
      <c r="H563" s="20" t="s">
        <v>75</v>
      </c>
      <c r="I563" s="20" t="s">
        <v>73</v>
      </c>
      <c r="J563" s="21">
        <f t="array" ref="J563">INDEX((Inputs!$N$2:$N$845*Inputs!$H$2:$H$845*Inputs!$F$2:$F$845*1000/Inputs!$L$2:$L$845),MATCH(A563,Inputs!$A$2:$A$845))</f>
        <v>85792984.271523178</v>
      </c>
      <c r="K563" s="21" t="str">
        <f ca="1">IF('Dmg over Time (Attack)'!$A$1=$D563,'Dmg over Time (Attack)'!$S$162,K563)</f>
        <v>#REF!</v>
      </c>
      <c r="L563" s="21">
        <v>115899939.01209681</v>
      </c>
      <c r="M563" s="21">
        <f t="shared" si="1"/>
        <v>115899939.01209681</v>
      </c>
      <c r="N563" s="22">
        <f t="shared" si="3"/>
        <v>0.40665290426558526</v>
      </c>
      <c r="O563" s="22">
        <f t="shared" si="2"/>
        <v>0.40665290426558526</v>
      </c>
      <c r="P563" s="10"/>
      <c r="Q563" s="10"/>
      <c r="R563" s="10"/>
      <c r="S563" s="10"/>
    </row>
    <row r="564" spans="1:19" ht="12.75" customHeight="1">
      <c r="A564" s="10">
        <v>563</v>
      </c>
      <c r="B564" s="10">
        <f t="shared" si="0"/>
        <v>6</v>
      </c>
      <c r="C564" s="13">
        <f>VLOOKUP(D564,'Species Data'!A$2:E$152,2,FALSE)</f>
        <v>97</v>
      </c>
      <c r="D564" s="10" t="s">
        <v>252</v>
      </c>
      <c r="E564" s="43" t="s">
        <v>73</v>
      </c>
      <c r="F564" s="44"/>
      <c r="G564" s="20">
        <v>1</v>
      </c>
      <c r="H564" s="20" t="s">
        <v>75</v>
      </c>
      <c r="I564" s="20" t="s">
        <v>197</v>
      </c>
      <c r="J564" s="21">
        <f t="array" ref="J564">INDEX((Inputs!$N$2:$N$845*Inputs!$H$2:$H$845*Inputs!$F$2:$F$845*1000/Inputs!$L$2:$L$845),MATCH(A564,Inputs!$A$2:$A$845))</f>
        <v>85792984.271523178</v>
      </c>
      <c r="K564" s="21" t="str">
        <f ca="1">IF('Dmg over Time (Attack)'!$A$1=$D564,'Dmg over Time (Attack)'!$W$162,K564)</f>
        <v>#REF!</v>
      </c>
      <c r="L564" s="21">
        <v>93993298.305540591</v>
      </c>
      <c r="M564" s="21">
        <f t="shared" si="1"/>
        <v>93993298.305540591</v>
      </c>
      <c r="N564" s="22">
        <f t="shared" si="3"/>
        <v>0.32979005910831571</v>
      </c>
      <c r="O564" s="22">
        <f t="shared" si="2"/>
        <v>0.32979005910831571</v>
      </c>
      <c r="P564" s="10"/>
      <c r="Q564" s="10"/>
      <c r="R564" s="10"/>
      <c r="S564" s="10"/>
    </row>
    <row r="565" spans="1:19" ht="12.75" customHeight="1">
      <c r="A565" s="10">
        <v>564</v>
      </c>
      <c r="B565" s="10">
        <f t="shared" si="0"/>
        <v>6</v>
      </c>
      <c r="C565" s="13">
        <f>VLOOKUP(D565,'Species Data'!A$2:E$152,2,FALSE)</f>
        <v>98</v>
      </c>
      <c r="D565" s="10" t="s">
        <v>253</v>
      </c>
      <c r="E565" s="28" t="s">
        <v>54</v>
      </c>
      <c r="F565" s="29"/>
      <c r="G565" s="20"/>
      <c r="H565" s="20" t="s">
        <v>55</v>
      </c>
      <c r="I565" s="20" t="s">
        <v>254</v>
      </c>
      <c r="J565" s="21">
        <f t="array" ref="J565">INDEX((Inputs!$N$2:$N$845*Inputs!$H$2:$H$845*Inputs!$F$2:$F$845*1000/Inputs!$L$2:$L$845),MATCH(A565,Inputs!$A$2:$A$845))</f>
        <v>16686480.978260869</v>
      </c>
      <c r="K565" s="21" t="str">
        <f ca="1">IF('Dmg over Time (Attack)'!$A$1=$D565,'Dmg over Time (Attack)'!$C$162,K565)</f>
        <v>#REF!</v>
      </c>
      <c r="L565" s="21">
        <v>15780159.422588831</v>
      </c>
      <c r="M565" s="21">
        <f t="shared" si="1"/>
        <v>16686480.978260869</v>
      </c>
      <c r="N565" s="22">
        <f t="shared" si="3"/>
        <v>5.8547105456837154E-2</v>
      </c>
      <c r="O565" s="22">
        <f t="shared" si="2"/>
        <v>5.8547105456837154E-2</v>
      </c>
      <c r="P565" s="10"/>
      <c r="Q565" s="10"/>
      <c r="R565" s="10"/>
      <c r="S565" s="10"/>
    </row>
    <row r="566" spans="1:19" ht="12.75" customHeight="1">
      <c r="A566" s="10">
        <v>565</v>
      </c>
      <c r="B566" s="10">
        <f t="shared" si="0"/>
        <v>6</v>
      </c>
      <c r="C566" s="13">
        <f>VLOOKUP(D566,'Species Data'!A$2:E$152,2,FALSE)</f>
        <v>98</v>
      </c>
      <c r="D566" s="10" t="s">
        <v>253</v>
      </c>
      <c r="E566" s="28" t="s">
        <v>54</v>
      </c>
      <c r="F566" s="29"/>
      <c r="G566" s="20"/>
      <c r="H566" s="20" t="s">
        <v>55</v>
      </c>
      <c r="I566" s="20" t="s">
        <v>189</v>
      </c>
      <c r="J566" s="21">
        <f t="array" ref="J566">INDEX((Inputs!$N$2:$N$845*Inputs!$H$2:$H$845*Inputs!$F$2:$F$845*1000/Inputs!$L$2:$L$845),MATCH(A566,Inputs!$A$2:$A$845))</f>
        <v>16686480.978260869</v>
      </c>
      <c r="K566" s="21" t="str">
        <f ca="1">IF('Dmg over Time (Attack)'!$A$1=$D566,'Dmg over Time (Attack)'!$G$162,K566)</f>
        <v>#REF!</v>
      </c>
      <c r="L566" s="21">
        <v>16458646.33413462</v>
      </c>
      <c r="M566" s="21">
        <f t="shared" si="1"/>
        <v>16686480.978260869</v>
      </c>
      <c r="N566" s="22">
        <f t="shared" si="3"/>
        <v>5.8547105456837154E-2</v>
      </c>
      <c r="O566" s="22">
        <f t="shared" si="2"/>
        <v>5.8547105456837154E-2</v>
      </c>
      <c r="P566" s="10"/>
      <c r="Q566" s="10"/>
      <c r="R566" s="10"/>
      <c r="S566" s="10"/>
    </row>
    <row r="567" spans="1:19" ht="12.75" customHeight="1">
      <c r="A567" s="10">
        <v>566</v>
      </c>
      <c r="B567" s="10">
        <f t="shared" si="0"/>
        <v>6</v>
      </c>
      <c r="C567" s="13">
        <f>VLOOKUP(D567,'Species Data'!A$2:E$152,2,FALSE)</f>
        <v>98</v>
      </c>
      <c r="D567" s="10" t="s">
        <v>253</v>
      </c>
      <c r="E567" s="28" t="s">
        <v>54</v>
      </c>
      <c r="F567" s="29"/>
      <c r="G567" s="20"/>
      <c r="H567" s="20" t="s">
        <v>55</v>
      </c>
      <c r="I567" s="20" t="s">
        <v>58</v>
      </c>
      <c r="J567" s="21">
        <f t="array" ref="J567">INDEX((Inputs!$N$2:$N$845*Inputs!$H$2:$H$845*Inputs!$F$2:$F$845*1000/Inputs!$L$2:$L$845),MATCH(A567,Inputs!$A$2:$A$845))</f>
        <v>16686480.978260869</v>
      </c>
      <c r="K567" s="21" t="str">
        <f ca="1">IF('Dmg over Time (Attack)'!$A$1=$D567,'Dmg over Time (Attack)'!$K$162,K567)</f>
        <v>#REF!</v>
      </c>
      <c r="L567" s="21">
        <v>16687970.842633929</v>
      </c>
      <c r="M567" s="21">
        <f t="shared" si="1"/>
        <v>16687970.842633929</v>
      </c>
      <c r="N567" s="22">
        <f t="shared" si="3"/>
        <v>5.8552332876967234E-2</v>
      </c>
      <c r="O567" s="22">
        <f t="shared" si="2"/>
        <v>5.8552332876967234E-2</v>
      </c>
      <c r="P567" s="10"/>
      <c r="Q567" s="10"/>
      <c r="R567" s="10"/>
      <c r="S567" s="10"/>
    </row>
    <row r="568" spans="1:19" ht="12.75" customHeight="1">
      <c r="A568" s="10">
        <v>567</v>
      </c>
      <c r="B568" s="10">
        <f t="shared" si="0"/>
        <v>6</v>
      </c>
      <c r="C568" s="13">
        <f>VLOOKUP(D568,'Species Data'!A$2:E$152,2,FALSE)</f>
        <v>98</v>
      </c>
      <c r="D568" s="10" t="s">
        <v>253</v>
      </c>
      <c r="E568" s="28" t="s">
        <v>54</v>
      </c>
      <c r="F568" s="29"/>
      <c r="G568" s="20"/>
      <c r="H568" s="20" t="s">
        <v>122</v>
      </c>
      <c r="I568" s="20" t="s">
        <v>254</v>
      </c>
      <c r="J568" s="21">
        <f t="array" ref="J568">INDEX((Inputs!$N$2:$N$845*Inputs!$H$2:$H$845*Inputs!$F$2:$F$845*1000/Inputs!$L$2:$L$845),MATCH(A568,Inputs!$A$2:$A$845))</f>
        <v>13397727.272727273</v>
      </c>
      <c r="K568" s="21" t="str">
        <f ca="1">IF('Dmg over Time (Attack)'!$A$1=$D568,'Dmg over Time (Attack)'!$O$162,K568)</f>
        <v>#REF!</v>
      </c>
      <c r="L568" s="21">
        <v>14306222.641050575</v>
      </c>
      <c r="M568" s="21">
        <f t="shared" si="1"/>
        <v>14306222.641050575</v>
      </c>
      <c r="N568" s="22">
        <f t="shared" si="3"/>
        <v>5.0195600063655609E-2</v>
      </c>
      <c r="O568" s="22">
        <f t="shared" si="2"/>
        <v>5.0195600063655609E-2</v>
      </c>
      <c r="P568" s="10"/>
      <c r="Q568" s="10"/>
      <c r="R568" s="10"/>
      <c r="S568" s="10"/>
    </row>
    <row r="569" spans="1:19" ht="12.75" customHeight="1">
      <c r="A569" s="10">
        <v>568</v>
      </c>
      <c r="B569" s="10">
        <f t="shared" si="0"/>
        <v>6</v>
      </c>
      <c r="C569" s="13">
        <f>VLOOKUP(D569,'Species Data'!A$2:E$152,2,FALSE)</f>
        <v>98</v>
      </c>
      <c r="D569" s="10" t="s">
        <v>253</v>
      </c>
      <c r="E569" s="28" t="s">
        <v>54</v>
      </c>
      <c r="F569" s="29"/>
      <c r="G569" s="20"/>
      <c r="H569" s="20" t="s">
        <v>122</v>
      </c>
      <c r="I569" s="20" t="s">
        <v>189</v>
      </c>
      <c r="J569" s="21">
        <f t="array" ref="J569">INDEX((Inputs!$N$2:$N$845*Inputs!$H$2:$H$845*Inputs!$F$2:$F$845*1000/Inputs!$L$2:$L$845),MATCH(A569,Inputs!$A$2:$A$845))</f>
        <v>13397727.272727273</v>
      </c>
      <c r="K569" s="21" t="str">
        <f ca="1">IF('Dmg over Time (Attack)'!$A$1=$D569,'Dmg over Time (Attack)'!$S$162,K569)</f>
        <v>#REF!</v>
      </c>
      <c r="L569" s="21">
        <v>15114864.399779735</v>
      </c>
      <c r="M569" s="21">
        <f t="shared" si="1"/>
        <v>15114864.399779735</v>
      </c>
      <c r="N569" s="22">
        <f t="shared" si="3"/>
        <v>5.303284503980113E-2</v>
      </c>
      <c r="O569" s="22">
        <f t="shared" si="2"/>
        <v>5.303284503980113E-2</v>
      </c>
      <c r="P569" s="10"/>
      <c r="Q569" s="10"/>
      <c r="R569" s="10"/>
      <c r="S569" s="10"/>
    </row>
    <row r="570" spans="1:19" ht="12.75" customHeight="1">
      <c r="A570" s="10">
        <v>569</v>
      </c>
      <c r="B570" s="10">
        <f t="shared" si="0"/>
        <v>6</v>
      </c>
      <c r="C570" s="13">
        <f>VLOOKUP(D570,'Species Data'!A$2:E$152,2,FALSE)</f>
        <v>98</v>
      </c>
      <c r="D570" s="10" t="s">
        <v>253</v>
      </c>
      <c r="E570" s="28" t="s">
        <v>54</v>
      </c>
      <c r="F570" s="29"/>
      <c r="G570" s="20"/>
      <c r="H570" s="20" t="s">
        <v>122</v>
      </c>
      <c r="I570" s="20" t="s">
        <v>58</v>
      </c>
      <c r="J570" s="21">
        <f t="array" ref="J570">INDEX((Inputs!$N$2:$N$845*Inputs!$H$2:$H$845*Inputs!$F$2:$F$845*1000/Inputs!$L$2:$L$845),MATCH(A570,Inputs!$A$2:$A$845))</f>
        <v>13397727.272727273</v>
      </c>
      <c r="K570" s="21" t="str">
        <f ca="1">IF('Dmg over Time (Attack)'!$A$1=$D570,'Dmg over Time (Attack)'!$W$162,K570)</f>
        <v>#REF!</v>
      </c>
      <c r="L570" s="21">
        <v>15460918.949287651</v>
      </c>
      <c r="M570" s="21">
        <f t="shared" si="1"/>
        <v>15460918.949287651</v>
      </c>
      <c r="N570" s="22">
        <f t="shared" si="3"/>
        <v>5.4247031076404863E-2</v>
      </c>
      <c r="O570" s="22">
        <f t="shared" si="2"/>
        <v>5.4247031076404863E-2</v>
      </c>
      <c r="P570" s="10"/>
      <c r="Q570" s="10"/>
      <c r="R570" s="10"/>
      <c r="S570" s="10"/>
    </row>
    <row r="571" spans="1:19" ht="12.75" customHeight="1">
      <c r="A571" s="10">
        <v>570</v>
      </c>
      <c r="B571" s="10">
        <f t="shared" si="0"/>
        <v>6</v>
      </c>
      <c r="C571" s="13">
        <f>VLOOKUP(D571,'Species Data'!A$2:E$152,2,FALSE)</f>
        <v>99</v>
      </c>
      <c r="D571" s="10" t="s">
        <v>255</v>
      </c>
      <c r="E571" s="28" t="s">
        <v>54</v>
      </c>
      <c r="F571" s="29"/>
      <c r="G571" s="20">
        <v>1</v>
      </c>
      <c r="H571" s="20" t="s">
        <v>127</v>
      </c>
      <c r="I571" s="20" t="s">
        <v>254</v>
      </c>
      <c r="J571" s="21">
        <f t="array" ref="J571">INDEX((Inputs!$N$2:$N$845*Inputs!$H$2:$H$845*Inputs!$F$2:$F$845*1000/Inputs!$L$2:$L$845),MATCH(A571,Inputs!$A$2:$A$845))</f>
        <v>56061904.761904761</v>
      </c>
      <c r="K571" s="21" t="str">
        <f ca="1">IF('Dmg over Time (Attack)'!$A$1=$D571,'Dmg over Time (Attack)'!$C$162,K571)</f>
        <v>#REF!</v>
      </c>
      <c r="L571" s="21">
        <v>54882718.063186817</v>
      </c>
      <c r="M571" s="21">
        <f t="shared" si="1"/>
        <v>56061904.761904761</v>
      </c>
      <c r="N571" s="22">
        <f t="shared" si="3"/>
        <v>0.19670188426682217</v>
      </c>
      <c r="O571" s="22">
        <f t="shared" si="2"/>
        <v>0.19670188426682217</v>
      </c>
      <c r="P571" s="10"/>
      <c r="Q571" s="10"/>
      <c r="R571" s="10"/>
      <c r="S571" s="10"/>
    </row>
    <row r="572" spans="1:19" ht="12.75" customHeight="1">
      <c r="A572" s="10">
        <v>571</v>
      </c>
      <c r="B572" s="10">
        <f t="shared" si="0"/>
        <v>6</v>
      </c>
      <c r="C572" s="13">
        <f>VLOOKUP(D572,'Species Data'!A$2:E$152,2,FALSE)</f>
        <v>99</v>
      </c>
      <c r="D572" s="10" t="s">
        <v>255</v>
      </c>
      <c r="E572" s="28" t="s">
        <v>54</v>
      </c>
      <c r="F572" s="29"/>
      <c r="G572" s="20">
        <v>1</v>
      </c>
      <c r="H572" s="20" t="s">
        <v>127</v>
      </c>
      <c r="I572" s="20" t="s">
        <v>81</v>
      </c>
      <c r="J572" s="21">
        <f t="array" ref="J572">INDEX((Inputs!$N$2:$N$845*Inputs!$H$2:$H$845*Inputs!$F$2:$F$845*1000/Inputs!$L$2:$L$845),MATCH(A572,Inputs!$A$2:$A$845))</f>
        <v>56061904.761904761</v>
      </c>
      <c r="K572" s="21" t="str">
        <f ca="1">IF('Dmg over Time (Attack)'!$A$1=$D572,'Dmg over Time (Attack)'!$G$162,K572)</f>
        <v>#REF!</v>
      </c>
      <c r="L572" s="21">
        <v>64080374.313186809</v>
      </c>
      <c r="M572" s="21">
        <f t="shared" si="1"/>
        <v>64080374.313186809</v>
      </c>
      <c r="N572" s="22">
        <f t="shared" si="3"/>
        <v>0.22483592780979314</v>
      </c>
      <c r="O572" s="22">
        <f t="shared" si="2"/>
        <v>0.22483592780979314</v>
      </c>
      <c r="P572" s="10"/>
      <c r="Q572" s="10"/>
      <c r="R572" s="10"/>
      <c r="S572" s="10"/>
    </row>
    <row r="573" spans="1:19" ht="12.75" customHeight="1">
      <c r="A573" s="10">
        <v>572</v>
      </c>
      <c r="B573" s="10">
        <f t="shared" si="0"/>
        <v>6</v>
      </c>
      <c r="C573" s="13">
        <f>VLOOKUP(D573,'Species Data'!A$2:E$152,2,FALSE)</f>
        <v>99</v>
      </c>
      <c r="D573" s="10" t="s">
        <v>255</v>
      </c>
      <c r="E573" s="28" t="s">
        <v>54</v>
      </c>
      <c r="F573" s="29"/>
      <c r="G573" s="20">
        <v>1</v>
      </c>
      <c r="H573" s="20" t="s">
        <v>127</v>
      </c>
      <c r="I573" s="20" t="s">
        <v>58</v>
      </c>
      <c r="J573" s="21">
        <f t="array" ref="J573">INDEX((Inputs!$N$2:$N$845*Inputs!$H$2:$H$845*Inputs!$F$2:$F$845*1000/Inputs!$L$2:$L$845),MATCH(A573,Inputs!$A$2:$A$845))</f>
        <v>56061904.761904761</v>
      </c>
      <c r="K573" s="21" t="str">
        <f ca="1">IF('Dmg over Time (Attack)'!$A$1=$D573,'Dmg over Time (Attack)'!$K$162,K573)</f>
        <v>#REF!</v>
      </c>
      <c r="L573" s="21">
        <v>58399790.359555997</v>
      </c>
      <c r="M573" s="21">
        <f t="shared" si="1"/>
        <v>58399790.359555997</v>
      </c>
      <c r="N573" s="22">
        <f t="shared" si="3"/>
        <v>0.20490471833411475</v>
      </c>
      <c r="O573" s="22">
        <f t="shared" si="2"/>
        <v>0.20490471833411475</v>
      </c>
      <c r="P573" s="10"/>
      <c r="Q573" s="10"/>
      <c r="R573" s="10"/>
      <c r="S573" s="10"/>
    </row>
    <row r="574" spans="1:19" ht="12.75" customHeight="1">
      <c r="A574" s="10">
        <v>573</v>
      </c>
      <c r="B574" s="10">
        <f t="shared" si="0"/>
        <v>6</v>
      </c>
      <c r="C574" s="13">
        <f>VLOOKUP(D574,'Species Data'!A$2:E$152,2,FALSE)</f>
        <v>99</v>
      </c>
      <c r="D574" s="10" t="s">
        <v>255</v>
      </c>
      <c r="E574" s="28" t="s">
        <v>54</v>
      </c>
      <c r="F574" s="29"/>
      <c r="G574" s="20">
        <v>1</v>
      </c>
      <c r="H574" s="20" t="s">
        <v>122</v>
      </c>
      <c r="I574" s="20" t="s">
        <v>254</v>
      </c>
      <c r="J574" s="21">
        <f t="array" ref="J574">INDEX((Inputs!$N$2:$N$845*Inputs!$H$2:$H$845*Inputs!$F$2:$F$845*1000/Inputs!$L$2:$L$845),MATCH(A574,Inputs!$A$2:$A$845))</f>
        <v>48162272.727272727</v>
      </c>
      <c r="K574" s="21" t="str">
        <f ca="1">IF('Dmg over Time (Attack)'!$A$1=$D574,'Dmg over Time (Attack)'!$O$162,K574)</f>
        <v>#REF!</v>
      </c>
      <c r="L574" s="21">
        <v>51428140.19941631</v>
      </c>
      <c r="M574" s="21">
        <f t="shared" si="1"/>
        <v>51428140.19941631</v>
      </c>
      <c r="N574" s="22">
        <f t="shared" si="3"/>
        <v>0.18044360291585265</v>
      </c>
      <c r="O574" s="22">
        <f t="shared" si="2"/>
        <v>0.18044360291585265</v>
      </c>
      <c r="P574" s="10"/>
      <c r="Q574" s="10"/>
      <c r="R574" s="10"/>
      <c r="S574" s="10"/>
    </row>
    <row r="575" spans="1:19" ht="12.75" customHeight="1">
      <c r="A575" s="10">
        <v>574</v>
      </c>
      <c r="B575" s="10">
        <f t="shared" si="0"/>
        <v>6</v>
      </c>
      <c r="C575" s="13">
        <f>VLOOKUP(D575,'Species Data'!A$2:E$152,2,FALSE)</f>
        <v>99</v>
      </c>
      <c r="D575" s="10" t="s">
        <v>255</v>
      </c>
      <c r="E575" s="28" t="s">
        <v>54</v>
      </c>
      <c r="F575" s="29"/>
      <c r="G575" s="20">
        <v>1</v>
      </c>
      <c r="H575" s="20" t="s">
        <v>122</v>
      </c>
      <c r="I575" s="20" t="s">
        <v>81</v>
      </c>
      <c r="J575" s="21">
        <f t="array" ref="J575">INDEX((Inputs!$N$2:$N$845*Inputs!$H$2:$H$845*Inputs!$F$2:$F$845*1000/Inputs!$L$2:$L$845),MATCH(A575,Inputs!$A$2:$A$845))</f>
        <v>48162272.727272727</v>
      </c>
      <c r="K575" s="21" t="str">
        <f ca="1">IF('Dmg over Time (Attack)'!$A$1=$D575,'Dmg over Time (Attack)'!$S$162,K575)</f>
        <v>#REF!</v>
      </c>
      <c r="L575" s="21">
        <v>60360144.121004529</v>
      </c>
      <c r="M575" s="21">
        <f t="shared" si="1"/>
        <v>60360144.121004529</v>
      </c>
      <c r="N575" s="22">
        <f t="shared" si="3"/>
        <v>0.21178292342443672</v>
      </c>
      <c r="O575" s="22">
        <f t="shared" si="2"/>
        <v>0.21178292342443672</v>
      </c>
      <c r="P575" s="10"/>
      <c r="Q575" s="10"/>
      <c r="R575" s="10"/>
      <c r="S575" s="10"/>
    </row>
    <row r="576" spans="1:19" ht="12.75" customHeight="1">
      <c r="A576" s="10">
        <v>575</v>
      </c>
      <c r="B576" s="10">
        <f t="shared" si="0"/>
        <v>6</v>
      </c>
      <c r="C576" s="13">
        <f>VLOOKUP(D576,'Species Data'!A$2:E$152,2,FALSE)</f>
        <v>99</v>
      </c>
      <c r="D576" s="10" t="s">
        <v>255</v>
      </c>
      <c r="E576" s="28" t="s">
        <v>54</v>
      </c>
      <c r="F576" s="29"/>
      <c r="G576" s="20">
        <v>1</v>
      </c>
      <c r="H576" s="20" t="s">
        <v>122</v>
      </c>
      <c r="I576" s="20" t="s">
        <v>58</v>
      </c>
      <c r="J576" s="21">
        <f t="array" ref="J576">INDEX((Inputs!$N$2:$N$845*Inputs!$H$2:$H$845*Inputs!$F$2:$F$845*1000/Inputs!$L$2:$L$845),MATCH(A576,Inputs!$A$2:$A$845))</f>
        <v>48162272.727272727</v>
      </c>
      <c r="K576" s="21" t="str">
        <f ca="1">IF('Dmg over Time (Attack)'!$A$1=$D576,'Dmg over Time (Attack)'!$W$162,K576)</f>
        <v>#REF!</v>
      </c>
      <c r="L576" s="21">
        <v>55579053.065637715</v>
      </c>
      <c r="M576" s="21">
        <f t="shared" si="1"/>
        <v>55579053.065637715</v>
      </c>
      <c r="N576" s="22">
        <f t="shared" si="3"/>
        <v>0.19500772423282886</v>
      </c>
      <c r="O576" s="22">
        <f t="shared" si="2"/>
        <v>0.19500772423282886</v>
      </c>
      <c r="P576" s="10"/>
      <c r="Q576" s="10"/>
      <c r="R576" s="10"/>
      <c r="S576" s="10"/>
    </row>
    <row r="577" spans="1:19" ht="12.75" customHeight="1">
      <c r="A577" s="10">
        <v>576</v>
      </c>
      <c r="B577" s="10">
        <f t="shared" si="0"/>
        <v>6</v>
      </c>
      <c r="C577" s="13">
        <f>VLOOKUP(D577,'Species Data'!A$2:E$152,2,FALSE)</f>
        <v>100</v>
      </c>
      <c r="D577" s="10" t="s">
        <v>256</v>
      </c>
      <c r="E577" s="35" t="s">
        <v>111</v>
      </c>
      <c r="F577" s="36"/>
      <c r="G577" s="20"/>
      <c r="H577" s="20" t="s">
        <v>117</v>
      </c>
      <c r="I577" s="20" t="s">
        <v>115</v>
      </c>
      <c r="J577" s="21">
        <f t="array" ref="J577">INDEX((Inputs!$N$2:$N$845*Inputs!$H$2:$H$845*Inputs!$F$2:$F$845*1000/Inputs!$L$2:$L$845),MATCH(A577,Inputs!$A$2:$A$845))</f>
        <v>19312312.5</v>
      </c>
      <c r="K577" s="21" t="str">
        <f ca="1">IF('Dmg over Time (Attack)'!$A$1=$D577,'Dmg over Time (Attack)'!$C$162,K577)</f>
        <v>#REF!</v>
      </c>
      <c r="L577" s="21">
        <v>23210621.519721571</v>
      </c>
      <c r="M577" s="21">
        <f t="shared" si="1"/>
        <v>23210621.519721571</v>
      </c>
      <c r="N577" s="22">
        <f t="shared" si="3"/>
        <v>8.1438063999489496E-2</v>
      </c>
      <c r="O577" s="22">
        <f t="shared" si="2"/>
        <v>8.1438063999489496E-2</v>
      </c>
      <c r="P577" s="10"/>
      <c r="Q577" s="10"/>
      <c r="R577" s="10"/>
      <c r="S577" s="10"/>
    </row>
    <row r="578" spans="1:19" ht="12.75" customHeight="1">
      <c r="A578" s="10">
        <v>577</v>
      </c>
      <c r="B578" s="10">
        <f t="shared" si="0"/>
        <v>6</v>
      </c>
      <c r="C578" s="13">
        <f>VLOOKUP(D578,'Species Data'!A$2:E$152,2,FALSE)</f>
        <v>100</v>
      </c>
      <c r="D578" s="10" t="s">
        <v>256</v>
      </c>
      <c r="E578" s="35" t="s">
        <v>111</v>
      </c>
      <c r="F578" s="36"/>
      <c r="G578" s="20"/>
      <c r="H578" s="20" t="s">
        <v>117</v>
      </c>
      <c r="I578" s="20" t="s">
        <v>114</v>
      </c>
      <c r="J578" s="21">
        <f t="array" ref="J578">INDEX((Inputs!$N$2:$N$845*Inputs!$H$2:$H$845*Inputs!$F$2:$F$845*1000/Inputs!$L$2:$L$845),MATCH(A578,Inputs!$A$2:$A$845))</f>
        <v>19312312.5</v>
      </c>
      <c r="K578" s="21" t="str">
        <f ca="1">IF('Dmg over Time (Attack)'!$A$1=$D578,'Dmg over Time (Attack)'!$G$162,K578)</f>
        <v>#REF!</v>
      </c>
      <c r="L578" s="21">
        <v>27330675.463780932</v>
      </c>
      <c r="M578" s="21">
        <f t="shared" si="1"/>
        <v>27330675.463780932</v>
      </c>
      <c r="N578" s="22">
        <f t="shared" si="3"/>
        <v>9.5893912003928466E-2</v>
      </c>
      <c r="O578" s="22">
        <f t="shared" si="2"/>
        <v>9.5893912003928466E-2</v>
      </c>
      <c r="P578" s="10"/>
      <c r="Q578" s="10"/>
      <c r="R578" s="10"/>
      <c r="S578" s="10"/>
    </row>
    <row r="579" spans="1:19" ht="12.75" customHeight="1">
      <c r="A579" s="10">
        <v>578</v>
      </c>
      <c r="B579" s="10">
        <f t="shared" si="0"/>
        <v>6</v>
      </c>
      <c r="C579" s="13">
        <f>VLOOKUP(D579,'Species Data'!A$2:E$152,2,FALSE)</f>
        <v>100</v>
      </c>
      <c r="D579" s="10" t="s">
        <v>256</v>
      </c>
      <c r="E579" s="35" t="s">
        <v>111</v>
      </c>
      <c r="F579" s="36"/>
      <c r="G579" s="20"/>
      <c r="H579" s="20" t="s">
        <v>117</v>
      </c>
      <c r="I579" s="20" t="s">
        <v>74</v>
      </c>
      <c r="J579" s="21">
        <f t="array" ref="J579">INDEX((Inputs!$N$2:$N$845*Inputs!$H$2:$H$845*Inputs!$F$2:$F$845*1000/Inputs!$L$2:$L$845),MATCH(A579,Inputs!$A$2:$A$845))</f>
        <v>19312312.5</v>
      </c>
      <c r="K579" s="21" t="str">
        <f ca="1">IF('Dmg over Time (Attack)'!$A$1=$D579,'Dmg over Time (Attack)'!$K$162,K579)</f>
        <v>#REF!</v>
      </c>
      <c r="L579" s="21">
        <v>21215321.163883079</v>
      </c>
      <c r="M579" s="21">
        <f t="shared" si="1"/>
        <v>21215321.163883079</v>
      </c>
      <c r="N579" s="22">
        <f t="shared" si="3"/>
        <v>7.4437243364897182E-2</v>
      </c>
      <c r="O579" s="22">
        <f t="shared" si="2"/>
        <v>7.4437243364897182E-2</v>
      </c>
      <c r="P579" s="10"/>
      <c r="Q579" s="10"/>
      <c r="R579" s="10"/>
      <c r="S579" s="10"/>
    </row>
    <row r="580" spans="1:19" ht="12.75" customHeight="1">
      <c r="A580" s="10">
        <v>579</v>
      </c>
      <c r="B580" s="10">
        <f t="shared" si="0"/>
        <v>6</v>
      </c>
      <c r="C580" s="13">
        <f>VLOOKUP(D580,'Species Data'!A$2:E$152,2,FALSE)</f>
        <v>100</v>
      </c>
      <c r="D580" s="10" t="s">
        <v>256</v>
      </c>
      <c r="E580" s="35" t="s">
        <v>111</v>
      </c>
      <c r="F580" s="36"/>
      <c r="G580" s="20"/>
      <c r="H580" s="20" t="s">
        <v>33</v>
      </c>
      <c r="I580" s="20" t="s">
        <v>115</v>
      </c>
      <c r="J580" s="21">
        <f t="array" ref="J580">INDEX((Inputs!$N$2:$N$845*Inputs!$H$2:$H$845*Inputs!$F$2:$F$845*1000/Inputs!$L$2:$L$845),MATCH(A580,Inputs!$A$2:$A$845))</f>
        <v>16854381.818181816</v>
      </c>
      <c r="K580" s="21" t="str">
        <f ca="1">IF('Dmg over Time (Attack)'!$A$1=$D580,'Dmg over Time (Attack)'!$O$162,K580)</f>
        <v>#REF!</v>
      </c>
      <c r="L580" s="21">
        <v>21282924.48511418</v>
      </c>
      <c r="M580" s="21">
        <f t="shared" si="1"/>
        <v>21282924.48511418</v>
      </c>
      <c r="N580" s="22">
        <f t="shared" si="3"/>
        <v>7.4674440098139255E-2</v>
      </c>
      <c r="O580" s="22">
        <f t="shared" si="2"/>
        <v>7.4674440098139255E-2</v>
      </c>
      <c r="P580" s="10"/>
      <c r="Q580" s="10"/>
      <c r="R580" s="10"/>
      <c r="S580" s="10"/>
    </row>
    <row r="581" spans="1:19" ht="12.75" customHeight="1">
      <c r="A581" s="10">
        <v>580</v>
      </c>
      <c r="B581" s="10">
        <f t="shared" si="0"/>
        <v>6</v>
      </c>
      <c r="C581" s="13">
        <f>VLOOKUP(D581,'Species Data'!A$2:E$152,2,FALSE)</f>
        <v>100</v>
      </c>
      <c r="D581" s="10" t="s">
        <v>256</v>
      </c>
      <c r="E581" s="35" t="s">
        <v>111</v>
      </c>
      <c r="F581" s="36"/>
      <c r="G581" s="20"/>
      <c r="H581" s="20" t="s">
        <v>33</v>
      </c>
      <c r="I581" s="20" t="s">
        <v>114</v>
      </c>
      <c r="J581" s="21">
        <f t="array" ref="J581">INDEX((Inputs!$N$2:$N$845*Inputs!$H$2:$H$845*Inputs!$F$2:$F$845*1000/Inputs!$L$2:$L$845),MATCH(A581,Inputs!$A$2:$A$845))</f>
        <v>16854381.818181816</v>
      </c>
      <c r="K581" s="21" t="str">
        <f ca="1">IF('Dmg over Time (Attack)'!$A$1=$D581,'Dmg over Time (Attack)'!$S$162,K581)</f>
        <v>#REF!</v>
      </c>
      <c r="L581" s="21">
        <v>24581983.136432931</v>
      </c>
      <c r="M581" s="21">
        <f t="shared" si="1"/>
        <v>24581983.136432931</v>
      </c>
      <c r="N581" s="22">
        <f t="shared" si="3"/>
        <v>8.6249698837155955E-2</v>
      </c>
      <c r="O581" s="22">
        <f t="shared" si="2"/>
        <v>8.6249698837155955E-2</v>
      </c>
      <c r="P581" s="10"/>
      <c r="Q581" s="10"/>
      <c r="R581" s="10"/>
      <c r="S581" s="10"/>
    </row>
    <row r="582" spans="1:19" ht="12.75" customHeight="1">
      <c r="A582" s="10">
        <v>581</v>
      </c>
      <c r="B582" s="10">
        <f t="shared" si="0"/>
        <v>6</v>
      </c>
      <c r="C582" s="13">
        <f>VLOOKUP(D582,'Species Data'!A$2:E$152,2,FALSE)</f>
        <v>100</v>
      </c>
      <c r="D582" s="10" t="s">
        <v>256</v>
      </c>
      <c r="E582" s="35" t="s">
        <v>111</v>
      </c>
      <c r="F582" s="36"/>
      <c r="G582" s="20"/>
      <c r="H582" s="20" t="s">
        <v>33</v>
      </c>
      <c r="I582" s="20" t="s">
        <v>74</v>
      </c>
      <c r="J582" s="21">
        <f t="array" ref="J582">INDEX((Inputs!$N$2:$N$845*Inputs!$H$2:$H$845*Inputs!$F$2:$F$845*1000/Inputs!$L$2:$L$845),MATCH(A582,Inputs!$A$2:$A$845))</f>
        <v>16854381.818181816</v>
      </c>
      <c r="K582" s="21" t="str">
        <f ca="1">IF('Dmg over Time (Attack)'!$A$1=$D582,'Dmg over Time (Attack)'!$W$162,K582)</f>
        <v>#REF!</v>
      </c>
      <c r="L582" s="21">
        <v>19679619.483655266</v>
      </c>
      <c r="M582" s="21">
        <f t="shared" si="1"/>
        <v>19679619.483655266</v>
      </c>
      <c r="N582" s="22">
        <f t="shared" si="3"/>
        <v>6.9048995936354537E-2</v>
      </c>
      <c r="O582" s="22">
        <f t="shared" si="2"/>
        <v>6.9048995936354537E-2</v>
      </c>
      <c r="P582" s="10"/>
      <c r="Q582" s="10"/>
      <c r="R582" s="10"/>
      <c r="S582" s="10"/>
    </row>
    <row r="583" spans="1:19" ht="12.75" customHeight="1">
      <c r="A583" s="10">
        <v>582</v>
      </c>
      <c r="B583" s="10">
        <f t="shared" si="0"/>
        <v>6</v>
      </c>
      <c r="C583" s="13">
        <f>VLOOKUP(D583,'Species Data'!A$2:E$152,2,FALSE)</f>
        <v>101</v>
      </c>
      <c r="D583" s="10" t="s">
        <v>257</v>
      </c>
      <c r="E583" s="35" t="s">
        <v>111</v>
      </c>
      <c r="F583" s="36"/>
      <c r="G583" s="20">
        <v>1</v>
      </c>
      <c r="H583" s="20" t="s">
        <v>117</v>
      </c>
      <c r="I583" s="20" t="s">
        <v>115</v>
      </c>
      <c r="J583" s="21">
        <f t="array" ref="J583">INDEX((Inputs!$N$2:$N$845*Inputs!$H$2:$H$845*Inputs!$F$2:$F$845*1000/Inputs!$L$2:$L$845),MATCH(A583,Inputs!$A$2:$A$845))</f>
        <v>52624687.5</v>
      </c>
      <c r="K583" s="21" t="str">
        <f ca="1">IF('Dmg over Time (Attack)'!$A$1=$D583,'Dmg over Time (Attack)'!$C$162,K583)</f>
        <v>#REF!</v>
      </c>
      <c r="L583" s="21">
        <v>63247304.234338731</v>
      </c>
      <c r="M583" s="21">
        <f t="shared" si="1"/>
        <v>63247304.234338731</v>
      </c>
      <c r="N583" s="22">
        <f t="shared" si="3"/>
        <v>0.22191297228533013</v>
      </c>
      <c r="O583" s="22">
        <f t="shared" si="2"/>
        <v>0.22191297228533013</v>
      </c>
      <c r="P583" s="10"/>
      <c r="Q583" s="10"/>
      <c r="R583" s="10"/>
      <c r="S583" s="10"/>
    </row>
    <row r="584" spans="1:19" ht="12.75" customHeight="1">
      <c r="A584" s="10">
        <v>583</v>
      </c>
      <c r="B584" s="10">
        <f t="shared" si="0"/>
        <v>6</v>
      </c>
      <c r="C584" s="13">
        <f>VLOOKUP(D584,'Species Data'!A$2:E$152,2,FALSE)</f>
        <v>101</v>
      </c>
      <c r="D584" s="10" t="s">
        <v>257</v>
      </c>
      <c r="E584" s="35" t="s">
        <v>111</v>
      </c>
      <c r="F584" s="36"/>
      <c r="G584" s="20">
        <v>1</v>
      </c>
      <c r="H584" s="20" t="s">
        <v>117</v>
      </c>
      <c r="I584" s="20" t="s">
        <v>114</v>
      </c>
      <c r="J584" s="21">
        <f t="array" ref="J584">INDEX((Inputs!$N$2:$N$845*Inputs!$H$2:$H$845*Inputs!$F$2:$F$845*1000/Inputs!$L$2:$L$845),MATCH(A584,Inputs!$A$2:$A$845))</f>
        <v>52624687.5</v>
      </c>
      <c r="K584" s="21" t="str">
        <f ca="1">IF('Dmg over Time (Attack)'!$A$1=$D584,'Dmg over Time (Attack)'!$G$162,K584)</f>
        <v>#REF!</v>
      </c>
      <c r="L584" s="21">
        <v>74474160.225265041</v>
      </c>
      <c r="M584" s="21">
        <f t="shared" si="1"/>
        <v>74474160.225265041</v>
      </c>
      <c r="N584" s="22">
        <f t="shared" si="3"/>
        <v>0.26130413705553041</v>
      </c>
      <c r="O584" s="22">
        <f t="shared" si="2"/>
        <v>0.26130413705553041</v>
      </c>
      <c r="P584" s="10"/>
      <c r="Q584" s="10"/>
      <c r="R584" s="10"/>
      <c r="S584" s="10"/>
    </row>
    <row r="585" spans="1:19" ht="12.75" customHeight="1">
      <c r="A585" s="10">
        <v>584</v>
      </c>
      <c r="B585" s="10">
        <f t="shared" si="0"/>
        <v>6</v>
      </c>
      <c r="C585" s="13">
        <f>VLOOKUP(D585,'Species Data'!A$2:E$152,2,FALSE)</f>
        <v>101</v>
      </c>
      <c r="D585" s="10" t="s">
        <v>257</v>
      </c>
      <c r="E585" s="35" t="s">
        <v>111</v>
      </c>
      <c r="F585" s="36"/>
      <c r="G585" s="20">
        <v>1</v>
      </c>
      <c r="H585" s="20" t="s">
        <v>117</v>
      </c>
      <c r="I585" s="20" t="s">
        <v>97</v>
      </c>
      <c r="J585" s="21">
        <f t="array" ref="J585">INDEX((Inputs!$N$2:$N$845*Inputs!$H$2:$H$845*Inputs!$F$2:$F$845*1000/Inputs!$L$2:$L$845),MATCH(A585,Inputs!$A$2:$A$845))</f>
        <v>52624687.5</v>
      </c>
      <c r="K585" s="21" t="str">
        <f ca="1">IF('Dmg over Time (Attack)'!$A$1=$D585,'Dmg over Time (Attack)'!$K$162,K585)</f>
        <v>#REF!</v>
      </c>
      <c r="L585" s="21">
        <v>70688764.627659574</v>
      </c>
      <c r="M585" s="21">
        <f t="shared" si="1"/>
        <v>70688764.627659574</v>
      </c>
      <c r="N585" s="22">
        <f t="shared" si="3"/>
        <v>0.24802248974249985</v>
      </c>
      <c r="O585" s="22">
        <f t="shared" si="2"/>
        <v>0.24802248974249985</v>
      </c>
      <c r="P585" s="10"/>
      <c r="Q585" s="10"/>
      <c r="R585" s="10"/>
      <c r="S585" s="10"/>
    </row>
    <row r="586" spans="1:19" ht="12.75" customHeight="1">
      <c r="A586" s="10">
        <v>585</v>
      </c>
      <c r="B586" s="10">
        <f t="shared" si="0"/>
        <v>6</v>
      </c>
      <c r="C586" s="13">
        <f>VLOOKUP(D586,'Species Data'!A$2:E$152,2,FALSE)</f>
        <v>101</v>
      </c>
      <c r="D586" s="10" t="s">
        <v>257</v>
      </c>
      <c r="E586" s="35" t="s">
        <v>111</v>
      </c>
      <c r="F586" s="36"/>
      <c r="G586" s="20">
        <v>1</v>
      </c>
      <c r="H586" s="20" t="s">
        <v>33</v>
      </c>
      <c r="I586" s="20" t="s">
        <v>115</v>
      </c>
      <c r="J586" s="21">
        <f t="array" ref="J586">INDEX((Inputs!$N$2:$N$845*Inputs!$H$2:$H$845*Inputs!$F$2:$F$845*1000/Inputs!$L$2:$L$845),MATCH(A586,Inputs!$A$2:$A$845))</f>
        <v>45927000</v>
      </c>
      <c r="K586" s="21" t="str">
        <f ca="1">IF('Dmg over Time (Attack)'!$A$1=$D586,'Dmg over Time (Attack)'!$O$162,K586)</f>
        <v>#REF!</v>
      </c>
      <c r="L586" s="21">
        <v>57994465.971655764</v>
      </c>
      <c r="M586" s="21">
        <f t="shared" si="1"/>
        <v>57994465.971655764</v>
      </c>
      <c r="N586" s="22">
        <f t="shared" si="3"/>
        <v>0.20348257488076835</v>
      </c>
      <c r="O586" s="22">
        <f t="shared" si="2"/>
        <v>0.20348257488076835</v>
      </c>
      <c r="P586" s="10"/>
      <c r="Q586" s="10"/>
      <c r="R586" s="10"/>
      <c r="S586" s="10"/>
    </row>
    <row r="587" spans="1:19" ht="12.75" customHeight="1">
      <c r="A587" s="10">
        <v>586</v>
      </c>
      <c r="B587" s="10">
        <f t="shared" si="0"/>
        <v>6</v>
      </c>
      <c r="C587" s="13">
        <f>VLOOKUP(D587,'Species Data'!A$2:E$152,2,FALSE)</f>
        <v>101</v>
      </c>
      <c r="D587" s="10" t="s">
        <v>257</v>
      </c>
      <c r="E587" s="35" t="s">
        <v>111</v>
      </c>
      <c r="F587" s="36"/>
      <c r="G587" s="20">
        <v>1</v>
      </c>
      <c r="H587" s="20" t="s">
        <v>33</v>
      </c>
      <c r="I587" s="20" t="s">
        <v>114</v>
      </c>
      <c r="J587" s="21">
        <f t="array" ref="J587">INDEX((Inputs!$N$2:$N$845*Inputs!$H$2:$H$845*Inputs!$F$2:$F$845*1000/Inputs!$L$2:$L$845),MATCH(A587,Inputs!$A$2:$A$845))</f>
        <v>45927000</v>
      </c>
      <c r="K587" s="21" t="str">
        <f ca="1">IF('Dmg over Time (Attack)'!$A$1=$D587,'Dmg over Time (Attack)'!$S$162,K587)</f>
        <v>#REF!</v>
      </c>
      <c r="L587" s="21">
        <v>66984167.778201222</v>
      </c>
      <c r="M587" s="21">
        <f t="shared" si="1"/>
        <v>66984167.778201222</v>
      </c>
      <c r="N587" s="22">
        <f t="shared" si="3"/>
        <v>0.23502433736376444</v>
      </c>
      <c r="O587" s="22">
        <f t="shared" si="2"/>
        <v>0.23502433736376444</v>
      </c>
      <c r="P587" s="10"/>
      <c r="Q587" s="10"/>
      <c r="R587" s="10"/>
      <c r="S587" s="10"/>
    </row>
    <row r="588" spans="1:19" ht="12.75" customHeight="1">
      <c r="A588" s="10">
        <v>587</v>
      </c>
      <c r="B588" s="10">
        <f t="shared" si="0"/>
        <v>6</v>
      </c>
      <c r="C588" s="13">
        <f>VLOOKUP(D588,'Species Data'!A$2:E$152,2,FALSE)</f>
        <v>101</v>
      </c>
      <c r="D588" s="10" t="s">
        <v>257</v>
      </c>
      <c r="E588" s="35" t="s">
        <v>111</v>
      </c>
      <c r="F588" s="36"/>
      <c r="G588" s="20">
        <v>1</v>
      </c>
      <c r="H588" s="20" t="s">
        <v>33</v>
      </c>
      <c r="I588" s="20" t="s">
        <v>97</v>
      </c>
      <c r="J588" s="21">
        <f t="array" ref="J588">INDEX((Inputs!$N$2:$N$845*Inputs!$H$2:$H$845*Inputs!$F$2:$F$845*1000/Inputs!$L$2:$L$845),MATCH(A588,Inputs!$A$2:$A$845))</f>
        <v>45927000</v>
      </c>
      <c r="K588" s="21" t="str">
        <f ca="1">IF('Dmg over Time (Attack)'!$A$1=$D588,'Dmg over Time (Attack)'!$W$162,K588)</f>
        <v>#REF!</v>
      </c>
      <c r="L588" s="21">
        <v>63938995.312500007</v>
      </c>
      <c r="M588" s="21">
        <f t="shared" si="1"/>
        <v>63938995.312500007</v>
      </c>
      <c r="N588" s="22">
        <f t="shared" si="3"/>
        <v>0.22433987766756264</v>
      </c>
      <c r="O588" s="22">
        <f t="shared" si="2"/>
        <v>0.22433987766756264</v>
      </c>
      <c r="P588" s="10"/>
      <c r="Q588" s="10"/>
      <c r="R588" s="10"/>
      <c r="S588" s="10"/>
    </row>
    <row r="589" spans="1:19" ht="12.75" customHeight="1">
      <c r="A589" s="10">
        <v>588</v>
      </c>
      <c r="B589" s="10">
        <f t="shared" si="0"/>
        <v>3</v>
      </c>
      <c r="C589" s="13">
        <f>VLOOKUP(D589,'Species Data'!A$2:E$152,2,FALSE)</f>
        <v>102</v>
      </c>
      <c r="D589" s="10" t="s">
        <v>258</v>
      </c>
      <c r="E589" s="15" t="s">
        <v>24</v>
      </c>
      <c r="F589" s="43" t="s">
        <v>73</v>
      </c>
      <c r="G589" s="18"/>
      <c r="H589" s="20" t="s">
        <v>75</v>
      </c>
      <c r="I589" s="20" t="s">
        <v>32</v>
      </c>
      <c r="J589" s="21">
        <f t="array" ref="J589">INDEX((Inputs!$N$2:$N$845*Inputs!$H$2:$H$845*Inputs!$F$2:$F$845*1000/Inputs!$L$2:$L$845),MATCH(A589,Inputs!$A$2:$A$845))</f>
        <v>30802462.748344369</v>
      </c>
      <c r="K589" s="21" t="str">
        <f ca="1">IF('Dmg over Time (Attack)'!$A$1=$D589,'Dmg over Time (Attack)'!$C$162,K589)</f>
        <v>#REF!</v>
      </c>
      <c r="L589" s="21">
        <v>39730734.223300964</v>
      </c>
      <c r="M589" s="21">
        <f t="shared" si="1"/>
        <v>39730734.223300964</v>
      </c>
      <c r="N589" s="22">
        <f t="shared" si="3"/>
        <v>0.1394014405721396</v>
      </c>
      <c r="O589" s="22">
        <f t="shared" si="2"/>
        <v>0.1394014405721396</v>
      </c>
      <c r="P589" s="10"/>
      <c r="Q589" s="10"/>
      <c r="R589" s="10"/>
      <c r="S589" s="10"/>
    </row>
    <row r="590" spans="1:19" ht="12.75" customHeight="1">
      <c r="A590" s="10">
        <v>589</v>
      </c>
      <c r="B590" s="10">
        <f t="shared" si="0"/>
        <v>3</v>
      </c>
      <c r="C590" s="13">
        <f>VLOOKUP(D590,'Species Data'!A$2:E$152,2,FALSE)</f>
        <v>102</v>
      </c>
      <c r="D590" s="10" t="s">
        <v>258</v>
      </c>
      <c r="E590" s="15" t="s">
        <v>24</v>
      </c>
      <c r="F590" s="43" t="s">
        <v>73</v>
      </c>
      <c r="G590" s="18"/>
      <c r="H590" s="20" t="s">
        <v>75</v>
      </c>
      <c r="I590" s="20" t="s">
        <v>73</v>
      </c>
      <c r="J590" s="21">
        <f t="array" ref="J590">INDEX((Inputs!$N$2:$N$845*Inputs!$H$2:$H$845*Inputs!$F$2:$F$845*1000/Inputs!$L$2:$L$845),MATCH(A590,Inputs!$A$2:$A$845))</f>
        <v>30802462.748344369</v>
      </c>
      <c r="K590" s="21" t="str">
        <f ca="1">IF('Dmg over Time (Attack)'!$A$1=$D590,'Dmg over Time (Attack)'!$G$162,K590)</f>
        <v>#REF!</v>
      </c>
      <c r="L590" s="21">
        <v>41611835.562881447</v>
      </c>
      <c r="M590" s="21">
        <f t="shared" si="1"/>
        <v>41611835.562881447</v>
      </c>
      <c r="N590" s="22">
        <f t="shared" si="3"/>
        <v>0.14600157625364715</v>
      </c>
      <c r="O590" s="22">
        <f t="shared" si="2"/>
        <v>0.14600157625364715</v>
      </c>
      <c r="P590" s="10"/>
      <c r="Q590" s="10"/>
      <c r="R590" s="10"/>
      <c r="S590" s="10"/>
    </row>
    <row r="591" spans="1:19" ht="12.75" customHeight="1">
      <c r="A591" s="10">
        <v>590</v>
      </c>
      <c r="B591" s="10">
        <f t="shared" si="0"/>
        <v>3</v>
      </c>
      <c r="C591" s="13">
        <f>VLOOKUP(D591,'Species Data'!A$2:E$152,2,FALSE)</f>
        <v>102</v>
      </c>
      <c r="D591" s="10" t="s">
        <v>258</v>
      </c>
      <c r="E591" s="15" t="s">
        <v>24</v>
      </c>
      <c r="F591" s="43" t="s">
        <v>73</v>
      </c>
      <c r="G591" s="20">
        <v>1</v>
      </c>
      <c r="H591" s="20" t="s">
        <v>75</v>
      </c>
      <c r="I591" s="20" t="s">
        <v>217</v>
      </c>
      <c r="J591" s="21">
        <f t="array" ref="J591">INDEX((Inputs!$N$2:$N$845*Inputs!$H$2:$H$845*Inputs!$F$2:$F$845*1000/Inputs!$L$2:$L$845),MATCH(A591,Inputs!$A$2:$A$845))</f>
        <v>30802462.748344369</v>
      </c>
      <c r="K591" s="21" t="str">
        <f ca="1">IF('Dmg over Time (Attack)'!$A$1=$D591,'Dmg over Time (Attack)'!$K$162,K591)</f>
        <v>#REF!</v>
      </c>
      <c r="L591" s="21">
        <v>27324865.286443561</v>
      </c>
      <c r="M591" s="21">
        <f t="shared" si="1"/>
        <v>30802462.748344369</v>
      </c>
      <c r="N591" s="22">
        <f t="shared" si="3"/>
        <v>0.10807521593121265</v>
      </c>
      <c r="O591" s="22">
        <f t="shared" si="2"/>
        <v>0.10807521593121265</v>
      </c>
      <c r="P591" s="10"/>
      <c r="Q591" s="10"/>
      <c r="R591" s="10"/>
      <c r="S591" s="10"/>
    </row>
    <row r="592" spans="1:19" ht="12.75" customHeight="1">
      <c r="A592" s="10">
        <v>591</v>
      </c>
      <c r="B592" s="10">
        <f t="shared" si="0"/>
        <v>6</v>
      </c>
      <c r="C592" s="13">
        <f>VLOOKUP(D592,'Species Data'!A$2:E$152,2,FALSE)</f>
        <v>103</v>
      </c>
      <c r="D592" s="10" t="s">
        <v>259</v>
      </c>
      <c r="E592" s="15" t="s">
        <v>24</v>
      </c>
      <c r="F592" s="43" t="s">
        <v>73</v>
      </c>
      <c r="G592" s="20">
        <v>1</v>
      </c>
      <c r="H592" s="20" t="s">
        <v>75</v>
      </c>
      <c r="I592" s="20" t="s">
        <v>32</v>
      </c>
      <c r="J592" s="21">
        <f t="array" ref="J592">INDEX((Inputs!$N$2:$N$845*Inputs!$H$2:$H$845*Inputs!$F$2:$F$845*1000/Inputs!$L$2:$L$845),MATCH(A592,Inputs!$A$2:$A$845))</f>
        <v>112545509.10596026</v>
      </c>
      <c r="K592" s="21" t="str">
        <f ca="1">IF('Dmg over Time (Attack)'!$A$1=$D592,'Dmg over Time (Attack)'!$C$162,K592)</f>
        <v>#REF!</v>
      </c>
      <c r="L592" s="21">
        <v>145167474.00515398</v>
      </c>
      <c r="M592" s="21">
        <f t="shared" si="1"/>
        <v>145167474.00515398</v>
      </c>
      <c r="N592" s="22">
        <f t="shared" si="3"/>
        <v>0.50934258820389289</v>
      </c>
      <c r="O592" s="22">
        <f t="shared" si="2"/>
        <v>0.50934258820389289</v>
      </c>
      <c r="P592" s="10"/>
      <c r="Q592" s="10"/>
      <c r="R592" s="10"/>
      <c r="S592" s="10"/>
    </row>
    <row r="593" spans="1:19" ht="12.75" customHeight="1">
      <c r="A593" s="10">
        <v>592</v>
      </c>
      <c r="B593" s="10">
        <f t="shared" si="0"/>
        <v>6</v>
      </c>
      <c r="C593" s="13">
        <f>VLOOKUP(D593,'Species Data'!A$2:E$152,2,FALSE)</f>
        <v>103</v>
      </c>
      <c r="D593" s="10" t="s">
        <v>259</v>
      </c>
      <c r="E593" s="15" t="s">
        <v>24</v>
      </c>
      <c r="F593" s="43" t="s">
        <v>73</v>
      </c>
      <c r="G593" s="20">
        <v>1</v>
      </c>
      <c r="H593" s="20" t="s">
        <v>75</v>
      </c>
      <c r="I593" s="20" t="s">
        <v>73</v>
      </c>
      <c r="J593" s="21">
        <f t="array" ref="J593">INDEX((Inputs!$N$2:$N$845*Inputs!$H$2:$H$845*Inputs!$F$2:$F$845*1000/Inputs!$L$2:$L$845),MATCH(A593,Inputs!$A$2:$A$845))</f>
        <v>112545509.10596026</v>
      </c>
      <c r="K593" s="21" t="str">
        <f ca="1">IF('Dmg over Time (Attack)'!$A$1=$D593,'Dmg over Time (Attack)'!$G$162,K593)</f>
        <v>#REF!</v>
      </c>
      <c r="L593" s="21">
        <v>152040609.75642988</v>
      </c>
      <c r="M593" s="21">
        <f t="shared" si="1"/>
        <v>152040609.75642988</v>
      </c>
      <c r="N593" s="22">
        <f t="shared" si="3"/>
        <v>0.53345805054573447</v>
      </c>
      <c r="O593" s="22">
        <f t="shared" si="2"/>
        <v>0.53345805054573447</v>
      </c>
      <c r="P593" s="10"/>
      <c r="Q593" s="10"/>
      <c r="R593" s="10"/>
      <c r="S593" s="10"/>
    </row>
    <row r="594" spans="1:19" ht="12.75" customHeight="1">
      <c r="A594" s="10">
        <v>593</v>
      </c>
      <c r="B594" s="10">
        <f t="shared" si="0"/>
        <v>6</v>
      </c>
      <c r="C594" s="13">
        <f>VLOOKUP(D594,'Species Data'!A$2:E$152,2,FALSE)</f>
        <v>103</v>
      </c>
      <c r="D594" s="10" t="s">
        <v>259</v>
      </c>
      <c r="E594" s="15" t="s">
        <v>24</v>
      </c>
      <c r="F594" s="43" t="s">
        <v>73</v>
      </c>
      <c r="G594" s="20">
        <v>1</v>
      </c>
      <c r="H594" s="20" t="s">
        <v>75</v>
      </c>
      <c r="I594" s="20" t="s">
        <v>35</v>
      </c>
      <c r="J594" s="21">
        <f t="array" ref="J594">INDEX((Inputs!$N$2:$N$845*Inputs!$H$2:$H$845*Inputs!$F$2:$F$845*1000/Inputs!$L$2:$L$845),MATCH(A594,Inputs!$A$2:$A$845))</f>
        <v>112545509.10596026</v>
      </c>
      <c r="K594" s="21" t="str">
        <f ca="1">IF('Dmg over Time (Attack)'!$A$1=$D594,'Dmg over Time (Attack)'!$K$162,K594)</f>
        <v>#REF!</v>
      </c>
      <c r="L594" s="21">
        <v>162137116.82862189</v>
      </c>
      <c r="M594" s="21">
        <f t="shared" si="1"/>
        <v>162137116.82862189</v>
      </c>
      <c r="N594" s="22">
        <f t="shared" si="3"/>
        <v>0.56888321089388938</v>
      </c>
      <c r="O594" s="22">
        <f t="shared" si="2"/>
        <v>0.56888321089388938</v>
      </c>
      <c r="P594" s="10"/>
      <c r="Q594" s="10"/>
      <c r="R594" s="10"/>
      <c r="S594" s="10"/>
    </row>
    <row r="595" spans="1:19" ht="12.75" customHeight="1">
      <c r="A595" s="10">
        <v>594</v>
      </c>
      <c r="B595" s="10">
        <f t="shared" si="0"/>
        <v>6</v>
      </c>
      <c r="C595" s="13">
        <f>VLOOKUP(D595,'Species Data'!A$2:E$152,2,FALSE)</f>
        <v>103</v>
      </c>
      <c r="D595" s="10" t="s">
        <v>259</v>
      </c>
      <c r="E595" s="15" t="s">
        <v>24</v>
      </c>
      <c r="F595" s="43" t="s">
        <v>73</v>
      </c>
      <c r="G595" s="20">
        <v>1</v>
      </c>
      <c r="H595" s="20" t="s">
        <v>144</v>
      </c>
      <c r="I595" s="20" t="s">
        <v>32</v>
      </c>
      <c r="J595" s="21">
        <f t="array" ref="J595">INDEX((Inputs!$N$2:$N$845*Inputs!$H$2:$H$845*Inputs!$F$2:$F$845*1000/Inputs!$L$2:$L$845),MATCH(A595,Inputs!$A$2:$A$845))</f>
        <v>129480928.57142857</v>
      </c>
      <c r="K595" s="21" t="str">
        <f ca="1">IF('Dmg over Time (Attack)'!$A$1=$D595,'Dmg over Time (Attack)'!$O$162,K595)</f>
        <v>#REF!</v>
      </c>
      <c r="L595" s="21">
        <v>154082305</v>
      </c>
      <c r="M595" s="21">
        <f t="shared" si="1"/>
        <v>154082305</v>
      </c>
      <c r="N595" s="22">
        <f t="shared" si="3"/>
        <v>0.54062165483664237</v>
      </c>
      <c r="O595" s="22">
        <f t="shared" si="2"/>
        <v>0.54062165483664237</v>
      </c>
      <c r="P595" s="10"/>
      <c r="Q595" s="10"/>
      <c r="R595" s="10"/>
      <c r="S595" s="10"/>
    </row>
    <row r="596" spans="1:19" ht="12.75" customHeight="1">
      <c r="A596" s="10">
        <v>595</v>
      </c>
      <c r="B596" s="10">
        <f t="shared" si="0"/>
        <v>6</v>
      </c>
      <c r="C596" s="13">
        <f>VLOOKUP(D596,'Species Data'!A$2:E$152,2,FALSE)</f>
        <v>103</v>
      </c>
      <c r="D596" s="10" t="s">
        <v>259</v>
      </c>
      <c r="E596" s="15" t="s">
        <v>24</v>
      </c>
      <c r="F596" s="43" t="s">
        <v>73</v>
      </c>
      <c r="G596" s="20">
        <v>1</v>
      </c>
      <c r="H596" s="20" t="s">
        <v>144</v>
      </c>
      <c r="I596" s="20" t="s">
        <v>73</v>
      </c>
      <c r="J596" s="21">
        <f t="array" ref="J596">INDEX((Inputs!$N$2:$N$845*Inputs!$H$2:$H$845*Inputs!$F$2:$F$845*1000/Inputs!$L$2:$L$845),MATCH(A596,Inputs!$A$2:$A$845))</f>
        <v>129480928.57142857</v>
      </c>
      <c r="K596" s="21" t="str">
        <f ca="1">IF('Dmg over Time (Attack)'!$A$1=$D596,'Dmg over Time (Attack)'!$S$162,K596)</f>
        <v>#REF!</v>
      </c>
      <c r="L596" s="21">
        <v>161468404.59097508</v>
      </c>
      <c r="M596" s="21">
        <f t="shared" si="1"/>
        <v>161468404.59097508</v>
      </c>
      <c r="N596" s="22">
        <f t="shared" si="3"/>
        <v>0.56653693033606589</v>
      </c>
      <c r="O596" s="22">
        <f t="shared" si="2"/>
        <v>0.56653693033606589</v>
      </c>
      <c r="P596" s="10"/>
      <c r="Q596" s="10"/>
      <c r="R596" s="10"/>
      <c r="S596" s="10"/>
    </row>
    <row r="597" spans="1:19" ht="12.75" customHeight="1">
      <c r="A597" s="10">
        <v>596</v>
      </c>
      <c r="B597" s="10">
        <f t="shared" si="0"/>
        <v>6</v>
      </c>
      <c r="C597" s="13">
        <f>VLOOKUP(D597,'Species Data'!A$2:E$152,2,FALSE)</f>
        <v>103</v>
      </c>
      <c r="D597" s="10" t="s">
        <v>259</v>
      </c>
      <c r="E597" s="15" t="s">
        <v>24</v>
      </c>
      <c r="F597" s="43" t="s">
        <v>73</v>
      </c>
      <c r="G597" s="20">
        <v>1</v>
      </c>
      <c r="H597" s="20" t="s">
        <v>144</v>
      </c>
      <c r="I597" s="20" t="s">
        <v>35</v>
      </c>
      <c r="J597" s="21">
        <f t="array" ref="J597">INDEX((Inputs!$N$2:$N$845*Inputs!$H$2:$H$845*Inputs!$F$2:$F$845*1000/Inputs!$L$2:$L$845),MATCH(A597,Inputs!$A$2:$A$845))</f>
        <v>129480928.57142857</v>
      </c>
      <c r="K597" s="21" t="str">
        <f ca="1">IF('Dmg over Time (Attack)'!$A$1=$D597,'Dmg over Time (Attack)'!$W$162,K597)</f>
        <v>#REF!</v>
      </c>
      <c r="L597" s="21">
        <v>172857039.6428571</v>
      </c>
      <c r="M597" s="21">
        <f t="shared" si="1"/>
        <v>172857039.6428571</v>
      </c>
      <c r="N597" s="22">
        <f t="shared" si="3"/>
        <v>0.6064957220226197</v>
      </c>
      <c r="O597" s="22">
        <f t="shared" si="2"/>
        <v>0.6064957220226197</v>
      </c>
      <c r="P597" s="10"/>
      <c r="Q597" s="10"/>
      <c r="R597" s="10"/>
      <c r="S597" s="10"/>
    </row>
    <row r="598" spans="1:19" ht="12.75" customHeight="1">
      <c r="A598" s="10">
        <v>597</v>
      </c>
      <c r="B598" s="10">
        <f t="shared" si="0"/>
        <v>6</v>
      </c>
      <c r="C598" s="13">
        <f>VLOOKUP(D598,'Species Data'!A$2:E$152,2,FALSE)</f>
        <v>104</v>
      </c>
      <c r="D598" s="10" t="s">
        <v>260</v>
      </c>
      <c r="E598" s="37" t="s">
        <v>121</v>
      </c>
      <c r="F598" s="38"/>
      <c r="G598" s="20"/>
      <c r="H598" s="20" t="s">
        <v>238</v>
      </c>
      <c r="I598" s="20" t="s">
        <v>261</v>
      </c>
      <c r="J598" s="21">
        <f t="array" ref="J598">INDEX((Inputs!$N$2:$N$845*Inputs!$H$2:$H$845*Inputs!$F$2:$F$845*1000/Inputs!$L$2:$L$845),MATCH(A598,Inputs!$A$2:$A$845))</f>
        <v>30834375</v>
      </c>
      <c r="K598" s="21" t="str">
        <f ca="1">IF('Dmg over Time (Attack)'!$A$1=$D598,'Dmg over Time (Attack)'!$C$162,K598)</f>
        <v>#REF!</v>
      </c>
      <c r="L598" s="21">
        <v>35769621.990084961</v>
      </c>
      <c r="M598" s="21">
        <f t="shared" si="1"/>
        <v>35769621.990084961</v>
      </c>
      <c r="N598" s="22">
        <f t="shared" si="3"/>
        <v>0.12550326420130389</v>
      </c>
      <c r="O598" s="22">
        <f t="shared" si="2"/>
        <v>0.12550326420130389</v>
      </c>
      <c r="P598" s="10"/>
      <c r="Q598" s="10"/>
      <c r="R598" s="10"/>
      <c r="S598" s="10"/>
    </row>
    <row r="599" spans="1:19" ht="12.75" customHeight="1">
      <c r="A599" s="10">
        <v>598</v>
      </c>
      <c r="B599" s="10">
        <f t="shared" si="0"/>
        <v>6</v>
      </c>
      <c r="C599" s="13">
        <f>VLOOKUP(D599,'Species Data'!A$2:E$152,2,FALSE)</f>
        <v>104</v>
      </c>
      <c r="D599" s="10" t="s">
        <v>260</v>
      </c>
      <c r="E599" s="37" t="s">
        <v>121</v>
      </c>
      <c r="F599" s="38"/>
      <c r="G599" s="20"/>
      <c r="H599" s="20" t="s">
        <v>238</v>
      </c>
      <c r="I599" s="20" t="s">
        <v>95</v>
      </c>
      <c r="J599" s="21">
        <f t="array" ref="J599">INDEX((Inputs!$N$2:$N$845*Inputs!$H$2:$H$845*Inputs!$F$2:$F$845*1000/Inputs!$L$2:$L$845),MATCH(A599,Inputs!$A$2:$A$845))</f>
        <v>30834375</v>
      </c>
      <c r="K599" s="21" t="str">
        <f ca="1">IF('Dmg over Time (Attack)'!$A$1=$D599,'Dmg over Time (Attack)'!$G$162,K599)</f>
        <v>#REF!</v>
      </c>
      <c r="L599" s="21">
        <v>32965634.034165565</v>
      </c>
      <c r="M599" s="21">
        <f t="shared" si="1"/>
        <v>32965634.034165565</v>
      </c>
      <c r="N599" s="22">
        <f t="shared" si="3"/>
        <v>0.11566503774907656</v>
      </c>
      <c r="O599" s="22">
        <f t="shared" si="2"/>
        <v>0.11566503774907656</v>
      </c>
      <c r="P599" s="10"/>
      <c r="Q599" s="10"/>
      <c r="R599" s="10"/>
      <c r="S599" s="10"/>
    </row>
    <row r="600" spans="1:19" ht="12.75" customHeight="1">
      <c r="A600" s="10">
        <v>599</v>
      </c>
      <c r="B600" s="10">
        <f t="shared" si="0"/>
        <v>6</v>
      </c>
      <c r="C600" s="13">
        <f>VLOOKUP(D600,'Species Data'!A$2:E$152,2,FALSE)</f>
        <v>104</v>
      </c>
      <c r="D600" s="10" t="s">
        <v>260</v>
      </c>
      <c r="E600" s="37" t="s">
        <v>121</v>
      </c>
      <c r="F600" s="38"/>
      <c r="G600" s="20"/>
      <c r="H600" s="20" t="s">
        <v>238</v>
      </c>
      <c r="I600" s="20" t="s">
        <v>128</v>
      </c>
      <c r="J600" s="21">
        <f t="array" ref="J600">INDEX((Inputs!$N$2:$N$845*Inputs!$H$2:$H$845*Inputs!$F$2:$F$845*1000/Inputs!$L$2:$L$845),MATCH(A600,Inputs!$A$2:$A$845))</f>
        <v>30834375</v>
      </c>
      <c r="K600" s="21" t="str">
        <f ca="1">IF('Dmg over Time (Attack)'!$A$1=$D600,'Dmg over Time (Attack)'!$K$162,K600)</f>
        <v>#REF!</v>
      </c>
      <c r="L600" s="21">
        <v>29984413.35513078</v>
      </c>
      <c r="M600" s="21">
        <f t="shared" si="1"/>
        <v>30834375</v>
      </c>
      <c r="N600" s="22">
        <f t="shared" si="3"/>
        <v>0.10818718501357827</v>
      </c>
      <c r="O600" s="22">
        <f t="shared" si="2"/>
        <v>0.10818718501357827</v>
      </c>
      <c r="P600" s="10"/>
      <c r="Q600" s="10"/>
      <c r="R600" s="10"/>
      <c r="S600" s="10"/>
    </row>
    <row r="601" spans="1:19" ht="12.75" customHeight="1">
      <c r="A601" s="10">
        <v>600</v>
      </c>
      <c r="B601" s="10">
        <f t="shared" si="0"/>
        <v>6</v>
      </c>
      <c r="C601" s="13">
        <f>VLOOKUP(D601,'Species Data'!A$2:E$152,2,FALSE)</f>
        <v>104</v>
      </c>
      <c r="D601" s="10" t="s">
        <v>260</v>
      </c>
      <c r="E601" s="37" t="s">
        <v>121</v>
      </c>
      <c r="F601" s="38"/>
      <c r="G601" s="20"/>
      <c r="H601" s="20" t="s">
        <v>262</v>
      </c>
      <c r="I601" s="20" t="s">
        <v>261</v>
      </c>
      <c r="J601" s="21">
        <f t="array" ref="J601">INDEX((Inputs!$N$2:$N$845*Inputs!$H$2:$H$845*Inputs!$F$2:$F$845*1000/Inputs!$L$2:$L$845),MATCH(A601,Inputs!$A$2:$A$845))</f>
        <v>23617819.148936171</v>
      </c>
      <c r="K601" s="21" t="str">
        <f ca="1">IF('Dmg over Time (Attack)'!$A$1=$D601,'Dmg over Time (Attack)'!$O$162,K601)</f>
        <v>#REF!</v>
      </c>
      <c r="L601" s="21">
        <v>30961789.772727285</v>
      </c>
      <c r="M601" s="21">
        <f t="shared" si="1"/>
        <v>30961789.772727285</v>
      </c>
      <c r="N601" s="22">
        <f t="shared" si="3"/>
        <v>0.10863423949710549</v>
      </c>
      <c r="O601" s="22">
        <f t="shared" si="2"/>
        <v>0.10863423949710549</v>
      </c>
      <c r="P601" s="10"/>
      <c r="Q601" s="10"/>
      <c r="R601" s="10"/>
      <c r="S601" s="10"/>
    </row>
    <row r="602" spans="1:19" ht="12.75" customHeight="1">
      <c r="A602" s="10">
        <v>601</v>
      </c>
      <c r="B602" s="10">
        <f t="shared" si="0"/>
        <v>6</v>
      </c>
      <c r="C602" s="13">
        <f>VLOOKUP(D602,'Species Data'!A$2:E$152,2,FALSE)</f>
        <v>104</v>
      </c>
      <c r="D602" s="10" t="s">
        <v>260</v>
      </c>
      <c r="E602" s="37" t="s">
        <v>121</v>
      </c>
      <c r="F602" s="38"/>
      <c r="G602" s="20"/>
      <c r="H602" s="20" t="s">
        <v>262</v>
      </c>
      <c r="I602" s="20" t="s">
        <v>95</v>
      </c>
      <c r="J602" s="21">
        <f t="array" ref="J602">INDEX((Inputs!$N$2:$N$845*Inputs!$H$2:$H$845*Inputs!$F$2:$F$845*1000/Inputs!$L$2:$L$845),MATCH(A602,Inputs!$A$2:$A$845))</f>
        <v>23617819.148936171</v>
      </c>
      <c r="K602" s="21" t="str">
        <f ca="1">IF('Dmg over Time (Attack)'!$A$1=$D602,'Dmg over Time (Attack)'!$S$162,K602)</f>
        <v>#REF!</v>
      </c>
      <c r="L602" s="21">
        <v>30037826.950400416</v>
      </c>
      <c r="M602" s="21">
        <f t="shared" si="1"/>
        <v>30037826.950400416</v>
      </c>
      <c r="N602" s="22">
        <f t="shared" si="3"/>
        <v>0.1053923726908302</v>
      </c>
      <c r="O602" s="22">
        <f t="shared" si="2"/>
        <v>0.1053923726908302</v>
      </c>
      <c r="P602" s="10"/>
      <c r="Q602" s="10"/>
      <c r="R602" s="10"/>
      <c r="S602" s="10"/>
    </row>
    <row r="603" spans="1:19" ht="12.75" customHeight="1">
      <c r="A603" s="10">
        <v>602</v>
      </c>
      <c r="B603" s="10">
        <f t="shared" si="0"/>
        <v>6</v>
      </c>
      <c r="C603" s="13">
        <f>VLOOKUP(D603,'Species Data'!A$2:E$152,2,FALSE)</f>
        <v>104</v>
      </c>
      <c r="D603" s="10" t="s">
        <v>260</v>
      </c>
      <c r="E603" s="37" t="s">
        <v>121</v>
      </c>
      <c r="F603" s="38"/>
      <c r="G603" s="20"/>
      <c r="H603" s="20" t="s">
        <v>262</v>
      </c>
      <c r="I603" s="20" t="s">
        <v>128</v>
      </c>
      <c r="J603" s="21">
        <f t="array" ref="J603">INDEX((Inputs!$N$2:$N$845*Inputs!$H$2:$H$845*Inputs!$F$2:$F$845*1000/Inputs!$L$2:$L$845),MATCH(A603,Inputs!$A$2:$A$845))</f>
        <v>23617819.148936171</v>
      </c>
      <c r="K603" s="21" t="str">
        <f ca="1">IF('Dmg over Time (Attack)'!$A$1=$D603,'Dmg over Time (Attack)'!$W$162,K603)</f>
        <v>#REF!</v>
      </c>
      <c r="L603" s="21">
        <v>26656225.961538479</v>
      </c>
      <c r="M603" s="21">
        <f t="shared" si="1"/>
        <v>26656225.961538479</v>
      </c>
      <c r="N603" s="22">
        <f t="shared" si="3"/>
        <v>9.352750136380944E-2</v>
      </c>
      <c r="O603" s="22">
        <f t="shared" si="2"/>
        <v>9.352750136380944E-2</v>
      </c>
      <c r="P603" s="10"/>
      <c r="Q603" s="10"/>
      <c r="R603" s="10"/>
      <c r="S603" s="10"/>
    </row>
    <row r="604" spans="1:19" ht="12.75" customHeight="1">
      <c r="A604" s="10">
        <v>603</v>
      </c>
      <c r="B604" s="10">
        <f t="shared" si="0"/>
        <v>6</v>
      </c>
      <c r="C604" s="13">
        <f>VLOOKUP(D604,'Species Data'!A$2:E$152,2,FALSE)</f>
        <v>105</v>
      </c>
      <c r="D604" s="10" t="s">
        <v>263</v>
      </c>
      <c r="E604" s="37" t="s">
        <v>121</v>
      </c>
      <c r="F604" s="38"/>
      <c r="G604" s="20">
        <v>1</v>
      </c>
      <c r="H604" s="20" t="s">
        <v>238</v>
      </c>
      <c r="I604" s="20" t="s">
        <v>261</v>
      </c>
      <c r="J604" s="21">
        <f t="array" ref="J604">INDEX((Inputs!$N$2:$N$845*Inputs!$H$2:$H$845*Inputs!$F$2:$F$845*1000/Inputs!$L$2:$L$845),MATCH(A604,Inputs!$A$2:$A$845))</f>
        <v>63065625</v>
      </c>
      <c r="K604" s="21" t="str">
        <f ca="1">IF('Dmg over Time (Attack)'!$A$1=$D604,'Dmg over Time (Attack)'!$C$162,K604)</f>
        <v>#REF!</v>
      </c>
      <c r="L604" s="21">
        <v>73159698.123229414</v>
      </c>
      <c r="M604" s="21">
        <f t="shared" si="1"/>
        <v>73159698.123229414</v>
      </c>
      <c r="N604" s="22">
        <f t="shared" si="3"/>
        <v>0.25669214298637011</v>
      </c>
      <c r="O604" s="22">
        <f t="shared" si="2"/>
        <v>0.25669214298637011</v>
      </c>
      <c r="P604" s="10"/>
      <c r="Q604" s="10"/>
      <c r="R604" s="10"/>
      <c r="S604" s="10"/>
    </row>
    <row r="605" spans="1:19" ht="12.75" customHeight="1">
      <c r="A605" s="10">
        <v>604</v>
      </c>
      <c r="B605" s="10">
        <f t="shared" si="0"/>
        <v>6</v>
      </c>
      <c r="C605" s="13">
        <f>VLOOKUP(D605,'Species Data'!A$2:E$152,2,FALSE)</f>
        <v>105</v>
      </c>
      <c r="D605" s="10" t="s">
        <v>263</v>
      </c>
      <c r="E605" s="37" t="s">
        <v>121</v>
      </c>
      <c r="F605" s="38"/>
      <c r="G605" s="20">
        <v>1</v>
      </c>
      <c r="H605" s="20" t="s">
        <v>238</v>
      </c>
      <c r="I605" s="20" t="s">
        <v>95</v>
      </c>
      <c r="J605" s="21">
        <f t="array" ref="J605">INDEX((Inputs!$N$2:$N$845*Inputs!$H$2:$H$845*Inputs!$F$2:$F$845*1000/Inputs!$L$2:$L$845),MATCH(A605,Inputs!$A$2:$A$845))</f>
        <v>63065625</v>
      </c>
      <c r="K605" s="21" t="str">
        <f ca="1">IF('Dmg over Time (Attack)'!$A$1=$D605,'Dmg over Time (Attack)'!$G$162,K605)</f>
        <v>#REF!</v>
      </c>
      <c r="L605" s="21">
        <v>67424694.480946109</v>
      </c>
      <c r="M605" s="21">
        <f t="shared" si="1"/>
        <v>67424694.480946109</v>
      </c>
      <c r="N605" s="22">
        <f t="shared" si="3"/>
        <v>0.23656999359624142</v>
      </c>
      <c r="O605" s="22">
        <f t="shared" si="2"/>
        <v>0.23656999359624142</v>
      </c>
      <c r="P605" s="10"/>
      <c r="Q605" s="10"/>
      <c r="R605" s="10"/>
      <c r="S605" s="10"/>
    </row>
    <row r="606" spans="1:19" ht="12.75" customHeight="1">
      <c r="A606" s="10">
        <v>605</v>
      </c>
      <c r="B606" s="10">
        <f t="shared" si="0"/>
        <v>6</v>
      </c>
      <c r="C606" s="13">
        <f>VLOOKUP(D606,'Species Data'!A$2:E$152,2,FALSE)</f>
        <v>105</v>
      </c>
      <c r="D606" s="10" t="s">
        <v>263</v>
      </c>
      <c r="E606" s="37" t="s">
        <v>121</v>
      </c>
      <c r="F606" s="38"/>
      <c r="G606" s="20">
        <v>1</v>
      </c>
      <c r="H606" s="20" t="s">
        <v>238</v>
      </c>
      <c r="I606" s="20" t="s">
        <v>126</v>
      </c>
      <c r="J606" s="21">
        <f t="array" ref="J606">INDEX((Inputs!$N$2:$N$845*Inputs!$H$2:$H$845*Inputs!$F$2:$F$845*1000/Inputs!$L$2:$L$845),MATCH(A606,Inputs!$A$2:$A$845))</f>
        <v>63065625</v>
      </c>
      <c r="K606" s="21" t="str">
        <f ca="1">IF('Dmg over Time (Attack)'!$A$1=$D606,'Dmg over Time (Attack)'!$K$162,K606)</f>
        <v>#REF!</v>
      </c>
      <c r="L606" s="21">
        <v>82448179.472477078</v>
      </c>
      <c r="M606" s="21">
        <f t="shared" si="1"/>
        <v>82448179.472477078</v>
      </c>
      <c r="N606" s="22">
        <f t="shared" si="3"/>
        <v>0.289282219815436</v>
      </c>
      <c r="O606" s="22">
        <f t="shared" si="2"/>
        <v>0.289282219815436</v>
      </c>
      <c r="P606" s="10"/>
      <c r="Q606" s="10"/>
      <c r="R606" s="10"/>
      <c r="S606" s="10"/>
    </row>
    <row r="607" spans="1:19" ht="12.75" customHeight="1">
      <c r="A607" s="10">
        <v>606</v>
      </c>
      <c r="B607" s="10">
        <f t="shared" si="0"/>
        <v>6</v>
      </c>
      <c r="C607" s="13">
        <f>VLOOKUP(D607,'Species Data'!A$2:E$152,2,FALSE)</f>
        <v>105</v>
      </c>
      <c r="D607" s="10" t="s">
        <v>263</v>
      </c>
      <c r="E607" s="37" t="s">
        <v>121</v>
      </c>
      <c r="F607" s="38"/>
      <c r="G607" s="20">
        <v>1</v>
      </c>
      <c r="H607" s="20" t="s">
        <v>262</v>
      </c>
      <c r="I607" s="20" t="s">
        <v>261</v>
      </c>
      <c r="J607" s="21">
        <f t="array" ref="J607">INDEX((Inputs!$N$2:$N$845*Inputs!$H$2:$H$845*Inputs!$F$2:$F$845*1000/Inputs!$L$2:$L$845),MATCH(A607,Inputs!$A$2:$A$845))</f>
        <v>48305585.106382981</v>
      </c>
      <c r="K607" s="21" t="str">
        <f ca="1">IF('Dmg over Time (Attack)'!$A$1=$D607,'Dmg over Time (Attack)'!$O$162,K607)</f>
        <v>#REF!</v>
      </c>
      <c r="L607" s="21">
        <v>63326226.756198376</v>
      </c>
      <c r="M607" s="21">
        <f t="shared" si="1"/>
        <v>63326226.756198376</v>
      </c>
      <c r="N607" s="22">
        <f t="shared" si="3"/>
        <v>0.22218988418881994</v>
      </c>
      <c r="O607" s="22">
        <f t="shared" si="2"/>
        <v>0.22218988418881994</v>
      </c>
      <c r="P607" s="10"/>
      <c r="Q607" s="10"/>
      <c r="R607" s="10"/>
      <c r="S607" s="10"/>
    </row>
    <row r="608" spans="1:19" ht="12.75" customHeight="1">
      <c r="A608" s="10">
        <v>607</v>
      </c>
      <c r="B608" s="10">
        <f t="shared" si="0"/>
        <v>6</v>
      </c>
      <c r="C608" s="13">
        <f>VLOOKUP(D608,'Species Data'!A$2:E$152,2,FALSE)</f>
        <v>105</v>
      </c>
      <c r="D608" s="10" t="s">
        <v>263</v>
      </c>
      <c r="E608" s="37" t="s">
        <v>121</v>
      </c>
      <c r="F608" s="38"/>
      <c r="G608" s="20">
        <v>1</v>
      </c>
      <c r="H608" s="20" t="s">
        <v>262</v>
      </c>
      <c r="I608" s="20" t="s">
        <v>95</v>
      </c>
      <c r="J608" s="21">
        <f t="array" ref="J608">INDEX((Inputs!$N$2:$N$845*Inputs!$H$2:$H$845*Inputs!$F$2:$F$845*1000/Inputs!$L$2:$L$845),MATCH(A608,Inputs!$A$2:$A$845))</f>
        <v>48305585.106382981</v>
      </c>
      <c r="K608" s="21" t="str">
        <f ca="1">IF('Dmg over Time (Attack)'!$A$1=$D608,'Dmg over Time (Attack)'!$S$162,K608)</f>
        <v>#REF!</v>
      </c>
      <c r="L608" s="21">
        <v>61436443.264014475</v>
      </c>
      <c r="M608" s="21">
        <f t="shared" si="1"/>
        <v>61436443.264014475</v>
      </c>
      <c r="N608" s="22">
        <f t="shared" si="3"/>
        <v>0.21555928582888864</v>
      </c>
      <c r="O608" s="22">
        <f t="shared" si="2"/>
        <v>0.21555928582888864</v>
      </c>
      <c r="P608" s="10"/>
      <c r="Q608" s="10"/>
      <c r="R608" s="10"/>
      <c r="S608" s="10"/>
    </row>
    <row r="609" spans="1:19" ht="12.75" customHeight="1">
      <c r="A609" s="10">
        <v>608</v>
      </c>
      <c r="B609" s="10">
        <f t="shared" si="0"/>
        <v>6</v>
      </c>
      <c r="C609" s="13">
        <f>VLOOKUP(D609,'Species Data'!A$2:E$152,2,FALSE)</f>
        <v>105</v>
      </c>
      <c r="D609" s="10" t="s">
        <v>263</v>
      </c>
      <c r="E609" s="37" t="s">
        <v>121</v>
      </c>
      <c r="F609" s="38"/>
      <c r="G609" s="20">
        <v>1</v>
      </c>
      <c r="H609" s="20" t="s">
        <v>262</v>
      </c>
      <c r="I609" s="20" t="s">
        <v>126</v>
      </c>
      <c r="J609" s="21">
        <f t="array" ref="J609">INDEX((Inputs!$N$2:$N$845*Inputs!$H$2:$H$845*Inputs!$F$2:$F$845*1000/Inputs!$L$2:$L$845),MATCH(A609,Inputs!$A$2:$A$845))</f>
        <v>48305585.106382981</v>
      </c>
      <c r="K609" s="21" t="str">
        <f ca="1">IF('Dmg over Time (Attack)'!$A$1=$D609,'Dmg over Time (Attack)'!$W$162,K609)</f>
        <v>#REF!</v>
      </c>
      <c r="L609" s="21">
        <v>70738796.070159867</v>
      </c>
      <c r="M609" s="21">
        <f t="shared" si="1"/>
        <v>70738796.070159867</v>
      </c>
      <c r="N609" s="22">
        <f t="shared" si="3"/>
        <v>0.24819803281500497</v>
      </c>
      <c r="O609" s="22">
        <f t="shared" si="2"/>
        <v>0.24819803281500497</v>
      </c>
      <c r="P609" s="10"/>
      <c r="Q609" s="10"/>
      <c r="R609" s="10"/>
      <c r="S609" s="10"/>
    </row>
    <row r="610" spans="1:19" ht="12.75" customHeight="1">
      <c r="A610" s="10">
        <v>609</v>
      </c>
      <c r="B610" s="10">
        <f t="shared" si="0"/>
        <v>6</v>
      </c>
      <c r="C610" s="13">
        <f>VLOOKUP(D610,'Species Data'!A$2:E$152,2,FALSE)</f>
        <v>106</v>
      </c>
      <c r="D610" s="10" t="s">
        <v>264</v>
      </c>
      <c r="E610" s="41" t="s">
        <v>179</v>
      </c>
      <c r="F610" s="42"/>
      <c r="G610" s="20">
        <v>1</v>
      </c>
      <c r="H610" s="20" t="s">
        <v>183</v>
      </c>
      <c r="I610" s="20" t="s">
        <v>265</v>
      </c>
      <c r="J610" s="21">
        <f t="array" ref="J610">INDEX((Inputs!$N$2:$N$845*Inputs!$H$2:$H$845*Inputs!$F$2:$F$845*1000/Inputs!$L$2:$L$845),MATCH(A610,Inputs!$A$2:$A$845))</f>
        <v>36513697.916666664</v>
      </c>
      <c r="K610" s="21" t="str">
        <f ca="1">IF('Dmg over Time (Attack)'!$A$1=$D610,'Dmg over Time (Attack)'!$C$162,K610)</f>
        <v>#REF!</v>
      </c>
      <c r="L610" s="21">
        <v>43845943.518518493</v>
      </c>
      <c r="M610" s="21">
        <f t="shared" si="1"/>
        <v>43845943.518518493</v>
      </c>
      <c r="N610" s="22">
        <f t="shared" si="3"/>
        <v>0.15384029037503966</v>
      </c>
      <c r="O610" s="22">
        <f t="shared" si="2"/>
        <v>0.15384029037503966</v>
      </c>
      <c r="P610" s="10"/>
      <c r="Q610" s="10"/>
      <c r="R610" s="10"/>
      <c r="S610" s="10"/>
    </row>
    <row r="611" spans="1:19" ht="12.75" customHeight="1">
      <c r="A611" s="10">
        <v>610</v>
      </c>
      <c r="B611" s="10">
        <f t="shared" si="0"/>
        <v>6</v>
      </c>
      <c r="C611" s="13">
        <f>VLOOKUP(D611,'Species Data'!A$2:E$152,2,FALSE)</f>
        <v>106</v>
      </c>
      <c r="D611" s="10" t="s">
        <v>264</v>
      </c>
      <c r="E611" s="41" t="s">
        <v>179</v>
      </c>
      <c r="F611" s="42"/>
      <c r="G611" s="20">
        <v>1</v>
      </c>
      <c r="H611" s="20" t="s">
        <v>183</v>
      </c>
      <c r="I611" s="20" t="s">
        <v>181</v>
      </c>
      <c r="J611" s="21">
        <f t="array" ref="J611">INDEX((Inputs!$N$2:$N$845*Inputs!$H$2:$H$845*Inputs!$F$2:$F$845*1000/Inputs!$L$2:$L$845),MATCH(A611,Inputs!$A$2:$A$845))</f>
        <v>36513697.916666664</v>
      </c>
      <c r="K611" s="21" t="str">
        <f ca="1">IF('Dmg over Time (Attack)'!$A$1=$D611,'Dmg over Time (Attack)'!$G$162,K611)</f>
        <v>#REF!</v>
      </c>
      <c r="L611" s="21">
        <v>48483066.20934958</v>
      </c>
      <c r="M611" s="21">
        <f t="shared" si="1"/>
        <v>48483066.20934958</v>
      </c>
      <c r="N611" s="22">
        <f t="shared" si="3"/>
        <v>0.17011035423991788</v>
      </c>
      <c r="O611" s="22">
        <f t="shared" si="2"/>
        <v>0.17011035423991788</v>
      </c>
      <c r="P611" s="10"/>
      <c r="Q611" s="10"/>
      <c r="R611" s="10"/>
      <c r="S611" s="10"/>
    </row>
    <row r="612" spans="1:19" ht="12.75" customHeight="1">
      <c r="A612" s="10">
        <v>611</v>
      </c>
      <c r="B612" s="10">
        <f t="shared" si="0"/>
        <v>6</v>
      </c>
      <c r="C612" s="13">
        <f>VLOOKUP(D612,'Species Data'!A$2:E$152,2,FALSE)</f>
        <v>106</v>
      </c>
      <c r="D612" s="10" t="s">
        <v>264</v>
      </c>
      <c r="E612" s="41" t="s">
        <v>179</v>
      </c>
      <c r="F612" s="42"/>
      <c r="G612" s="20">
        <v>1</v>
      </c>
      <c r="H612" s="20" t="s">
        <v>183</v>
      </c>
      <c r="I612" s="20" t="s">
        <v>133</v>
      </c>
      <c r="J612" s="21">
        <f t="array" ref="J612">INDEX((Inputs!$N$2:$N$845*Inputs!$H$2:$H$845*Inputs!$F$2:$F$845*1000/Inputs!$L$2:$L$845),MATCH(A612,Inputs!$A$2:$A$845))</f>
        <v>36513697.916666664</v>
      </c>
      <c r="K612" s="21" t="str">
        <f ca="1">IF('Dmg over Time (Attack)'!$A$1=$D612,'Dmg over Time (Attack)'!$K$162,K612)</f>
        <v>#REF!</v>
      </c>
      <c r="L612" s="21">
        <v>56128494.318181828</v>
      </c>
      <c r="M612" s="21">
        <f t="shared" si="1"/>
        <v>56128494.318181828</v>
      </c>
      <c r="N612" s="22">
        <f t="shared" si="3"/>
        <v>0.19693552404855666</v>
      </c>
      <c r="O612" s="22">
        <f t="shared" si="2"/>
        <v>0.19693552404855666</v>
      </c>
      <c r="P612" s="10"/>
      <c r="Q612" s="10"/>
      <c r="R612" s="10"/>
      <c r="S612" s="10"/>
    </row>
    <row r="613" spans="1:19" ht="12.75" customHeight="1">
      <c r="A613" s="10">
        <v>612</v>
      </c>
      <c r="B613" s="10">
        <f t="shared" si="0"/>
        <v>6</v>
      </c>
      <c r="C613" s="13">
        <f>VLOOKUP(D613,'Species Data'!A$2:E$152,2,FALSE)</f>
        <v>106</v>
      </c>
      <c r="D613" s="10" t="s">
        <v>264</v>
      </c>
      <c r="E613" s="41" t="s">
        <v>179</v>
      </c>
      <c r="F613" s="42"/>
      <c r="G613" s="20">
        <v>1</v>
      </c>
      <c r="H613" s="20" t="s">
        <v>262</v>
      </c>
      <c r="I613" s="20" t="s">
        <v>265</v>
      </c>
      <c r="J613" s="21">
        <f t="array" ref="J613">INDEX((Inputs!$N$2:$N$845*Inputs!$H$2:$H$845*Inputs!$F$2:$F$845*1000/Inputs!$L$2:$L$845),MATCH(A613,Inputs!$A$2:$A$845))</f>
        <v>46613231.382978722</v>
      </c>
      <c r="K613" s="21" t="str">
        <f ca="1">IF('Dmg over Time (Attack)'!$A$1=$D613,'Dmg over Time (Attack)'!$O$162,K613)</f>
        <v>#REF!</v>
      </c>
      <c r="L613" s="21">
        <v>48578621.0297767</v>
      </c>
      <c r="M613" s="21">
        <f t="shared" si="1"/>
        <v>48578621.0297767</v>
      </c>
      <c r="N613" s="22">
        <f t="shared" si="3"/>
        <v>0.17044562314147624</v>
      </c>
      <c r="O613" s="22">
        <f t="shared" si="2"/>
        <v>0.17044562314147624</v>
      </c>
      <c r="P613" s="10"/>
      <c r="Q613" s="10"/>
      <c r="R613" s="10"/>
      <c r="S613" s="10"/>
    </row>
    <row r="614" spans="1:19" ht="12.75" customHeight="1">
      <c r="A614" s="10">
        <v>613</v>
      </c>
      <c r="B614" s="10">
        <f t="shared" si="0"/>
        <v>6</v>
      </c>
      <c r="C614" s="13">
        <f>VLOOKUP(D614,'Species Data'!A$2:E$152,2,FALSE)</f>
        <v>106</v>
      </c>
      <c r="D614" s="10" t="s">
        <v>264</v>
      </c>
      <c r="E614" s="41" t="s">
        <v>179</v>
      </c>
      <c r="F614" s="42"/>
      <c r="G614" s="20">
        <v>1</v>
      </c>
      <c r="H614" s="20" t="s">
        <v>262</v>
      </c>
      <c r="I614" s="20" t="s">
        <v>181</v>
      </c>
      <c r="J614" s="21">
        <f t="array" ref="J614">INDEX((Inputs!$N$2:$N$845*Inputs!$H$2:$H$845*Inputs!$F$2:$F$845*1000/Inputs!$L$2:$L$845),MATCH(A614,Inputs!$A$2:$A$845))</f>
        <v>46613231.382978722</v>
      </c>
      <c r="K614" s="21" t="str">
        <f ca="1">IF('Dmg over Time (Attack)'!$A$1=$D614,'Dmg over Time (Attack)'!$S$162,K614)</f>
        <v>#REF!</v>
      </c>
      <c r="L614" s="21">
        <v>52368561.445783168</v>
      </c>
      <c r="M614" s="21">
        <f t="shared" si="1"/>
        <v>52368561.445783168</v>
      </c>
      <c r="N614" s="22">
        <f t="shared" si="3"/>
        <v>0.18374321665446067</v>
      </c>
      <c r="O614" s="22">
        <f t="shared" si="2"/>
        <v>0.18374321665446067</v>
      </c>
      <c r="P614" s="10"/>
      <c r="Q614" s="10"/>
      <c r="R614" s="10"/>
      <c r="S614" s="10"/>
    </row>
    <row r="615" spans="1:19" ht="12.75" customHeight="1">
      <c r="A615" s="10">
        <v>614</v>
      </c>
      <c r="B615" s="10">
        <f t="shared" si="0"/>
        <v>6</v>
      </c>
      <c r="C615" s="13">
        <f>VLOOKUP(D615,'Species Data'!A$2:E$152,2,FALSE)</f>
        <v>106</v>
      </c>
      <c r="D615" s="10" t="s">
        <v>264</v>
      </c>
      <c r="E615" s="41" t="s">
        <v>179</v>
      </c>
      <c r="F615" s="42"/>
      <c r="G615" s="20">
        <v>1</v>
      </c>
      <c r="H615" s="20" t="s">
        <v>262</v>
      </c>
      <c r="I615" s="20" t="s">
        <v>133</v>
      </c>
      <c r="J615" s="21">
        <f t="array" ref="J615">INDEX((Inputs!$N$2:$N$845*Inputs!$H$2:$H$845*Inputs!$F$2:$F$845*1000/Inputs!$L$2:$L$845),MATCH(A615,Inputs!$A$2:$A$845))</f>
        <v>46613231.382978722</v>
      </c>
      <c r="K615" s="21" t="str">
        <f ca="1">IF('Dmg over Time (Attack)'!$A$1=$D615,'Dmg over Time (Attack)'!$W$162,K615)</f>
        <v>#REF!</v>
      </c>
      <c r="L615" s="21">
        <v>59661393.682710581</v>
      </c>
      <c r="M615" s="21">
        <f t="shared" si="1"/>
        <v>59661393.682710581</v>
      </c>
      <c r="N615" s="22">
        <f t="shared" si="3"/>
        <v>0.20933124918274942</v>
      </c>
      <c r="O615" s="22">
        <f t="shared" si="2"/>
        <v>0.20933124918274942</v>
      </c>
      <c r="P615" s="10"/>
      <c r="Q615" s="10"/>
      <c r="R615" s="10"/>
      <c r="S615" s="10"/>
    </row>
    <row r="616" spans="1:19" ht="12.75" customHeight="1">
      <c r="A616" s="10">
        <v>615</v>
      </c>
      <c r="B616" s="10">
        <f t="shared" si="0"/>
        <v>8</v>
      </c>
      <c r="C616" s="13">
        <f>VLOOKUP(D616,'Species Data'!A$2:E$152,2,FALSE)</f>
        <v>107</v>
      </c>
      <c r="D616" s="10" t="s">
        <v>266</v>
      </c>
      <c r="E616" s="41" t="s">
        <v>179</v>
      </c>
      <c r="F616" s="42"/>
      <c r="G616" s="20">
        <v>1</v>
      </c>
      <c r="H616" s="20" t="s">
        <v>204</v>
      </c>
      <c r="I616" s="20" t="s">
        <v>47</v>
      </c>
      <c r="J616" s="21">
        <f t="array" ref="J616">INDEX((Inputs!$N$2:$N$845*Inputs!$H$2:$H$845*Inputs!$F$2:$F$845*1000/Inputs!$L$2:$L$845),MATCH(A616,Inputs!$A$2:$A$845))</f>
        <v>32110875</v>
      </c>
      <c r="K616" s="21" t="str">
        <f ca="1">IF('Dmg over Time (Attack)'!$A$1=$D616,'Dmg over Time (Attack)'!$C$162,K616)</f>
        <v>#REF!</v>
      </c>
      <c r="L616" s="21">
        <v>42181149.408284009</v>
      </c>
      <c r="M616" s="21">
        <f t="shared" si="1"/>
        <v>42181149.408284009</v>
      </c>
      <c r="N616" s="22">
        <f t="shared" si="3"/>
        <v>0.14799910214231388</v>
      </c>
      <c r="O616" s="22">
        <f t="shared" si="2"/>
        <v>0.14799910214231388</v>
      </c>
      <c r="P616" s="10"/>
      <c r="Q616" s="10"/>
      <c r="R616" s="10"/>
      <c r="S616" s="10"/>
    </row>
    <row r="617" spans="1:19" ht="12.75" customHeight="1">
      <c r="A617" s="10">
        <v>616</v>
      </c>
      <c r="B617" s="10">
        <f t="shared" si="0"/>
        <v>8</v>
      </c>
      <c r="C617" s="13">
        <f>VLOOKUP(D617,'Species Data'!A$2:E$152,2,FALSE)</f>
        <v>107</v>
      </c>
      <c r="D617" s="10" t="s">
        <v>266</v>
      </c>
      <c r="E617" s="41" t="s">
        <v>179</v>
      </c>
      <c r="F617" s="42"/>
      <c r="G617" s="20">
        <v>1</v>
      </c>
      <c r="H617" s="20" t="s">
        <v>204</v>
      </c>
      <c r="I617" s="20" t="s">
        <v>194</v>
      </c>
      <c r="J617" s="21">
        <f t="array" ref="J617">INDEX((Inputs!$N$2:$N$845*Inputs!$H$2:$H$845*Inputs!$F$2:$F$845*1000/Inputs!$L$2:$L$845),MATCH(A617,Inputs!$A$2:$A$845))</f>
        <v>32110875</v>
      </c>
      <c r="K617" s="21" t="str">
        <f ca="1">IF('Dmg over Time (Attack)'!$A$1=$D617,'Dmg over Time (Attack)'!$G$162,K617)</f>
        <v>#REF!</v>
      </c>
      <c r="L617" s="21">
        <v>40870342.912198372</v>
      </c>
      <c r="M617" s="21">
        <f t="shared" si="1"/>
        <v>40870342.912198372</v>
      </c>
      <c r="N617" s="22">
        <f t="shared" si="3"/>
        <v>0.14339993433336634</v>
      </c>
      <c r="O617" s="22">
        <f t="shared" si="2"/>
        <v>0.14339993433336634</v>
      </c>
      <c r="P617" s="10"/>
      <c r="Q617" s="10"/>
      <c r="R617" s="10"/>
      <c r="S617" s="10"/>
    </row>
    <row r="618" spans="1:19" ht="12.75" customHeight="1">
      <c r="A618" s="10">
        <v>617</v>
      </c>
      <c r="B618" s="10">
        <f t="shared" si="0"/>
        <v>8</v>
      </c>
      <c r="C618" s="13">
        <f>VLOOKUP(D618,'Species Data'!A$2:E$152,2,FALSE)</f>
        <v>107</v>
      </c>
      <c r="D618" s="10" t="s">
        <v>266</v>
      </c>
      <c r="E618" s="41" t="s">
        <v>179</v>
      </c>
      <c r="F618" s="42"/>
      <c r="G618" s="20">
        <v>1</v>
      </c>
      <c r="H618" s="20" t="s">
        <v>204</v>
      </c>
      <c r="I618" s="20" t="s">
        <v>118</v>
      </c>
      <c r="J618" s="21">
        <f t="array" ref="J618">INDEX((Inputs!$N$2:$N$845*Inputs!$H$2:$H$845*Inputs!$F$2:$F$845*1000/Inputs!$L$2:$L$845),MATCH(A618,Inputs!$A$2:$A$845))</f>
        <v>32110875</v>
      </c>
      <c r="K618" s="21" t="str">
        <f ca="1">IF('Dmg over Time (Attack)'!$A$1=$D618,'Dmg over Time (Attack)'!$K$162,K618)</f>
        <v>#REF!</v>
      </c>
      <c r="L618" s="21">
        <v>44834051.886792436</v>
      </c>
      <c r="M618" s="21">
        <f t="shared" si="1"/>
        <v>44834051.886792436</v>
      </c>
      <c r="N618" s="22">
        <f t="shared" si="3"/>
        <v>0.15730722177390594</v>
      </c>
      <c r="O618" s="22">
        <f t="shared" si="2"/>
        <v>0.15730722177390594</v>
      </c>
      <c r="P618" s="10"/>
      <c r="Q618" s="10"/>
      <c r="R618" s="10"/>
      <c r="S618" s="10"/>
    </row>
    <row r="619" spans="1:19" ht="12.75" customHeight="1">
      <c r="A619" s="10">
        <v>618</v>
      </c>
      <c r="B619" s="10">
        <f t="shared" si="0"/>
        <v>8</v>
      </c>
      <c r="C619" s="13">
        <f>VLOOKUP(D619,'Species Data'!A$2:E$152,2,FALSE)</f>
        <v>107</v>
      </c>
      <c r="D619" s="10" t="s">
        <v>266</v>
      </c>
      <c r="E619" s="41" t="s">
        <v>179</v>
      </c>
      <c r="F619" s="42"/>
      <c r="G619" s="20">
        <v>1</v>
      </c>
      <c r="H619" s="20" t="s">
        <v>262</v>
      </c>
      <c r="I619" s="20" t="s">
        <v>47</v>
      </c>
      <c r="J619" s="21">
        <f t="array" ref="J619">INDEX((Inputs!$N$2:$N$845*Inputs!$H$2:$H$845*Inputs!$F$2:$F$845*1000/Inputs!$L$2:$L$845),MATCH(A619,Inputs!$A$2:$A$845))</f>
        <v>51240757.978723407</v>
      </c>
      <c r="K619" s="21" t="str">
        <f ca="1">IF('Dmg over Time (Attack)'!$A$1=$D619,'Dmg over Time (Attack)'!$O$162,K619)</f>
        <v>#REF!</v>
      </c>
      <c r="L619" s="21">
        <v>53413933.966679141</v>
      </c>
      <c r="M619" s="21">
        <f t="shared" si="1"/>
        <v>53413933.966679141</v>
      </c>
      <c r="N619" s="22">
        <f t="shared" si="3"/>
        <v>0.18741106821059836</v>
      </c>
      <c r="O619" s="22">
        <f t="shared" si="2"/>
        <v>0.18741106821059836</v>
      </c>
      <c r="P619" s="10"/>
      <c r="Q619" s="10"/>
      <c r="R619" s="10"/>
      <c r="S619" s="10"/>
    </row>
    <row r="620" spans="1:19" ht="12.75" customHeight="1">
      <c r="A620" s="10">
        <v>619</v>
      </c>
      <c r="B620" s="10">
        <f t="shared" si="0"/>
        <v>8</v>
      </c>
      <c r="C620" s="13">
        <f>VLOOKUP(D620,'Species Data'!A$2:E$152,2,FALSE)</f>
        <v>107</v>
      </c>
      <c r="D620" s="10" t="s">
        <v>266</v>
      </c>
      <c r="E620" s="41" t="s">
        <v>179</v>
      </c>
      <c r="F620" s="42"/>
      <c r="G620" s="20">
        <v>1</v>
      </c>
      <c r="H620" s="20" t="s">
        <v>262</v>
      </c>
      <c r="I620" s="20" t="s">
        <v>194</v>
      </c>
      <c r="J620" s="21">
        <f t="array" ref="J620">INDEX((Inputs!$N$2:$N$845*Inputs!$H$2:$H$845*Inputs!$F$2:$F$845*1000/Inputs!$L$2:$L$845),MATCH(A620,Inputs!$A$2:$A$845))</f>
        <v>51240757.978723407</v>
      </c>
      <c r="K620" s="21" t="str">
        <f ca="1">IF('Dmg over Time (Attack)'!$A$1=$D620,'Dmg over Time (Attack)'!$S$162,K620)</f>
        <v>#REF!</v>
      </c>
      <c r="L620" s="21">
        <v>51022667.866824806</v>
      </c>
      <c r="M620" s="21">
        <f t="shared" si="1"/>
        <v>51240757.978723407</v>
      </c>
      <c r="N620" s="22">
        <f t="shared" si="3"/>
        <v>0.17978614334424278</v>
      </c>
      <c r="O620" s="22">
        <f t="shared" si="2"/>
        <v>0.17978614334424278</v>
      </c>
      <c r="P620" s="10"/>
      <c r="Q620" s="10"/>
      <c r="R620" s="10"/>
      <c r="S620" s="10"/>
    </row>
    <row r="621" spans="1:19" ht="12.75" customHeight="1">
      <c r="A621" s="10">
        <v>620</v>
      </c>
      <c r="B621" s="10">
        <f t="shared" si="0"/>
        <v>8</v>
      </c>
      <c r="C621" s="13">
        <f>VLOOKUP(D621,'Species Data'!A$2:E$152,2,FALSE)</f>
        <v>107</v>
      </c>
      <c r="D621" s="10" t="s">
        <v>266</v>
      </c>
      <c r="E621" s="41" t="s">
        <v>179</v>
      </c>
      <c r="F621" s="42"/>
      <c r="G621" s="20">
        <v>1</v>
      </c>
      <c r="H621" s="20" t="s">
        <v>262</v>
      </c>
      <c r="I621" s="20" t="s">
        <v>118</v>
      </c>
      <c r="J621" s="21">
        <f t="array" ref="J621">INDEX((Inputs!$N$2:$N$845*Inputs!$H$2:$H$845*Inputs!$F$2:$F$845*1000/Inputs!$L$2:$L$845),MATCH(A621,Inputs!$A$2:$A$845))</f>
        <v>51240757.978723407</v>
      </c>
      <c r="K621" s="21" t="str">
        <f ca="1">IF('Dmg over Time (Attack)'!$A$1=$D621,'Dmg over Time (Attack)'!$W$162,K621)</f>
        <v>#REF!</v>
      </c>
      <c r="L621" s="21">
        <v>56817450.268817216</v>
      </c>
      <c r="M621" s="21">
        <f t="shared" si="1"/>
        <v>56817450.268817216</v>
      </c>
      <c r="N621" s="22">
        <f t="shared" si="3"/>
        <v>0.1993528328118313</v>
      </c>
      <c r="O621" s="22">
        <f t="shared" si="2"/>
        <v>0.1993528328118313</v>
      </c>
      <c r="P621" s="10"/>
      <c r="Q621" s="10"/>
      <c r="R621" s="10"/>
      <c r="S621" s="10"/>
    </row>
    <row r="622" spans="1:19" ht="12.75" customHeight="1">
      <c r="A622" s="10">
        <v>621</v>
      </c>
      <c r="B622" s="10">
        <f t="shared" si="0"/>
        <v>8</v>
      </c>
      <c r="C622" s="13">
        <f>VLOOKUP(D622,'Species Data'!A$2:E$152,2,FALSE)</f>
        <v>107</v>
      </c>
      <c r="D622" s="10" t="s">
        <v>266</v>
      </c>
      <c r="E622" s="41" t="s">
        <v>179</v>
      </c>
      <c r="F622" s="42"/>
      <c r="G622" s="20">
        <v>1</v>
      </c>
      <c r="H622" s="20" t="s">
        <v>204</v>
      </c>
      <c r="I622" s="20" t="s">
        <v>119</v>
      </c>
      <c r="J622" s="21">
        <f t="array" ref="J622">INDEX((Inputs!$N$2:$N$845*Inputs!$H$2:$H$845*Inputs!$F$2:$F$845*1000/Inputs!$L$2:$L$845),MATCH(A622,Inputs!$A$2:$A$845))</f>
        <v>32110875</v>
      </c>
      <c r="K622" s="21" t="str">
        <f ca="1">IF('Dmg over Time (Attack)'!$A$1=$D622,'Dmg over Time (Attack)'!$AA$162,K622)</f>
        <v>#REF!</v>
      </c>
      <c r="L622" s="21">
        <v>52107980.159622259</v>
      </c>
      <c r="M622" s="21">
        <f t="shared" si="1"/>
        <v>52107980.159622259</v>
      </c>
      <c r="N622" s="22">
        <f t="shared" si="3"/>
        <v>0.18282892681343205</v>
      </c>
      <c r="O622" s="22">
        <f t="shared" si="2"/>
        <v>0.18282892681343205</v>
      </c>
      <c r="P622" s="10"/>
      <c r="Q622" s="10"/>
      <c r="R622" s="10"/>
      <c r="S622" s="10"/>
    </row>
    <row r="623" spans="1:19" ht="12.75" customHeight="1">
      <c r="A623" s="10">
        <v>622</v>
      </c>
      <c r="B623" s="10">
        <f t="shared" si="0"/>
        <v>8</v>
      </c>
      <c r="C623" s="13">
        <f>VLOOKUP(D623,'Species Data'!A$2:E$152,2,FALSE)</f>
        <v>107</v>
      </c>
      <c r="D623" s="10" t="s">
        <v>266</v>
      </c>
      <c r="E623" s="41" t="s">
        <v>179</v>
      </c>
      <c r="F623" s="42"/>
      <c r="G623" s="20">
        <v>1</v>
      </c>
      <c r="H623" s="20" t="s">
        <v>262</v>
      </c>
      <c r="I623" s="20" t="s">
        <v>119</v>
      </c>
      <c r="J623" s="21">
        <f t="array" ref="J623">INDEX((Inputs!$N$2:$N$845*Inputs!$H$2:$H$845*Inputs!$F$2:$F$845*1000/Inputs!$L$2:$L$845),MATCH(A623,Inputs!$A$2:$A$845))</f>
        <v>51240757.978723407</v>
      </c>
      <c r="K623" s="21" t="str">
        <f ca="1">IF('Dmg over Time (Attack)'!$A$1=$D623,'Dmg over Time (Attack)'!$AE$162,K623)</f>
        <v>#REF!</v>
      </c>
      <c r="L623" s="21">
        <v>65951135.326334998</v>
      </c>
      <c r="M623" s="21">
        <f t="shared" si="1"/>
        <v>65951135.326334998</v>
      </c>
      <c r="N623" s="22">
        <f t="shared" si="3"/>
        <v>0.2313997828529277</v>
      </c>
      <c r="O623" s="22">
        <f t="shared" si="2"/>
        <v>0.2313997828529277</v>
      </c>
      <c r="P623" s="10"/>
      <c r="Q623" s="10"/>
      <c r="R623" s="10"/>
      <c r="S623" s="10"/>
    </row>
    <row r="624" spans="1:19" ht="12.75" customHeight="1">
      <c r="A624" s="10">
        <v>623</v>
      </c>
      <c r="B624" s="10">
        <f t="shared" si="0"/>
        <v>6</v>
      </c>
      <c r="C624" s="13">
        <f>VLOOKUP(D624,'Species Data'!A$2:E$152,2,FALSE)</f>
        <v>108</v>
      </c>
      <c r="D624" s="10" t="s">
        <v>267</v>
      </c>
      <c r="E624" s="32" t="s">
        <v>84</v>
      </c>
      <c r="F624" s="33"/>
      <c r="G624" s="20">
        <v>1</v>
      </c>
      <c r="H624" s="20" t="s">
        <v>245</v>
      </c>
      <c r="I624" s="20" t="s">
        <v>97</v>
      </c>
      <c r="J624" s="21">
        <f t="array" ref="J624">INDEX((Inputs!$N$2:$N$845*Inputs!$H$2:$H$845*Inputs!$F$2:$F$845*1000/Inputs!$L$2:$L$845),MATCH(A624,Inputs!$A$2:$A$845))</f>
        <v>48116250</v>
      </c>
      <c r="K624" s="21" t="str">
        <f ca="1">IF('Dmg over Time (Attack)'!$A$1=$D624,'Dmg over Time (Attack)'!$C$162,K624)</f>
        <v>#REF!</v>
      </c>
      <c r="L624" s="21">
        <v>85094479.166666672</v>
      </c>
      <c r="M624" s="21">
        <f t="shared" si="1"/>
        <v>85094479.166666672</v>
      </c>
      <c r="N624" s="22">
        <f t="shared" si="3"/>
        <v>0.29856717255460014</v>
      </c>
      <c r="O624" s="22">
        <f t="shared" si="2"/>
        <v>0.29856717255460014</v>
      </c>
      <c r="P624" s="10"/>
      <c r="Q624" s="10"/>
      <c r="R624" s="10"/>
      <c r="S624" s="10"/>
    </row>
    <row r="625" spans="1:19" ht="12.75" customHeight="1">
      <c r="A625" s="10">
        <v>624</v>
      </c>
      <c r="B625" s="10">
        <f t="shared" si="0"/>
        <v>6</v>
      </c>
      <c r="C625" s="13">
        <f>VLOOKUP(D625,'Species Data'!A$2:E$152,2,FALSE)</f>
        <v>108</v>
      </c>
      <c r="D625" s="10" t="s">
        <v>267</v>
      </c>
      <c r="E625" s="32" t="s">
        <v>84</v>
      </c>
      <c r="F625" s="33"/>
      <c r="G625" s="20">
        <v>1</v>
      </c>
      <c r="H625" s="20" t="s">
        <v>245</v>
      </c>
      <c r="I625" s="20" t="s">
        <v>265</v>
      </c>
      <c r="J625" s="21">
        <f t="array" ref="J625">INDEX((Inputs!$N$2:$N$845*Inputs!$H$2:$H$845*Inputs!$F$2:$F$845*1000/Inputs!$L$2:$L$845),MATCH(A625,Inputs!$A$2:$A$845))</f>
        <v>48116250</v>
      </c>
      <c r="K625" s="21" t="str">
        <f ca="1">IF('Dmg over Time (Attack)'!$A$1=$D625,'Dmg over Time (Attack)'!$G$162,K625)</f>
        <v>#REF!</v>
      </c>
      <c r="L625" s="21">
        <v>68172674.925298795</v>
      </c>
      <c r="M625" s="21">
        <f t="shared" si="1"/>
        <v>68172674.925298795</v>
      </c>
      <c r="N625" s="22">
        <f t="shared" si="3"/>
        <v>0.23919439894643005</v>
      </c>
      <c r="O625" s="22">
        <f t="shared" si="2"/>
        <v>0.23919439894643005</v>
      </c>
      <c r="P625" s="10"/>
      <c r="Q625" s="10"/>
      <c r="R625" s="10"/>
      <c r="S625" s="10"/>
    </row>
    <row r="626" spans="1:19" ht="12.75" customHeight="1">
      <c r="A626" s="10">
        <v>625</v>
      </c>
      <c r="B626" s="10">
        <f t="shared" si="0"/>
        <v>6</v>
      </c>
      <c r="C626" s="13">
        <f>VLOOKUP(D626,'Species Data'!A$2:E$152,2,FALSE)</f>
        <v>108</v>
      </c>
      <c r="D626" s="10" t="s">
        <v>267</v>
      </c>
      <c r="E626" s="32" t="s">
        <v>84</v>
      </c>
      <c r="F626" s="33"/>
      <c r="G626" s="20">
        <v>1</v>
      </c>
      <c r="H626" s="20" t="s">
        <v>245</v>
      </c>
      <c r="I626" s="20" t="s">
        <v>31</v>
      </c>
      <c r="J626" s="21">
        <f t="array" ref="J626">INDEX((Inputs!$N$2:$N$845*Inputs!$H$2:$H$845*Inputs!$F$2:$F$845*1000/Inputs!$L$2:$L$845),MATCH(A626,Inputs!$A$2:$A$845))</f>
        <v>48116250</v>
      </c>
      <c r="K626" s="21" t="str">
        <f ca="1">IF('Dmg over Time (Attack)'!$A$1=$D626,'Dmg over Time (Attack)'!$K$162,K626)</f>
        <v>#REF!</v>
      </c>
      <c r="L626" s="21">
        <v>66000165.929203533</v>
      </c>
      <c r="M626" s="21">
        <f t="shared" si="1"/>
        <v>66000165.929203533</v>
      </c>
      <c r="N626" s="22">
        <f t="shared" si="3"/>
        <v>0.23157181432442225</v>
      </c>
      <c r="O626" s="22">
        <f t="shared" si="2"/>
        <v>0.23157181432442225</v>
      </c>
      <c r="P626" s="10"/>
      <c r="Q626" s="10"/>
      <c r="R626" s="10"/>
      <c r="S626" s="10"/>
    </row>
    <row r="627" spans="1:19" ht="12.75" customHeight="1">
      <c r="A627" s="10">
        <v>626</v>
      </c>
      <c r="B627" s="10">
        <f t="shared" si="0"/>
        <v>6</v>
      </c>
      <c r="C627" s="13">
        <f>VLOOKUP(D627,'Species Data'!A$2:E$152,2,FALSE)</f>
        <v>108</v>
      </c>
      <c r="D627" s="10" t="s">
        <v>267</v>
      </c>
      <c r="E627" s="32" t="s">
        <v>84</v>
      </c>
      <c r="F627" s="33"/>
      <c r="G627" s="20">
        <v>1</v>
      </c>
      <c r="H627" s="20" t="s">
        <v>144</v>
      </c>
      <c r="I627" s="20" t="s">
        <v>97</v>
      </c>
      <c r="J627" s="21">
        <f t="array" ref="J627">INDEX((Inputs!$N$2:$N$845*Inputs!$H$2:$H$845*Inputs!$F$2:$F$845*1000/Inputs!$L$2:$L$845),MATCH(A627,Inputs!$A$2:$A$845))</f>
        <v>54990000</v>
      </c>
      <c r="K627" s="21" t="str">
        <f ca="1">IF('Dmg over Time (Attack)'!$A$1=$D627,'Dmg over Time (Attack)'!$O$162,K627)</f>
        <v>#REF!</v>
      </c>
      <c r="L627" s="21">
        <v>81401212.713068172</v>
      </c>
      <c r="M627" s="21">
        <f t="shared" si="1"/>
        <v>81401212.713068172</v>
      </c>
      <c r="N627" s="22">
        <f t="shared" si="3"/>
        <v>0.28560877462631706</v>
      </c>
      <c r="O627" s="22">
        <f t="shared" si="2"/>
        <v>0.28560877462631706</v>
      </c>
      <c r="P627" s="10"/>
      <c r="Q627" s="10"/>
      <c r="R627" s="10"/>
      <c r="S627" s="10"/>
    </row>
    <row r="628" spans="1:19" ht="12.75" customHeight="1">
      <c r="A628" s="10">
        <v>627</v>
      </c>
      <c r="B628" s="10">
        <f t="shared" si="0"/>
        <v>6</v>
      </c>
      <c r="C628" s="13">
        <f>VLOOKUP(D628,'Species Data'!A$2:E$152,2,FALSE)</f>
        <v>108</v>
      </c>
      <c r="D628" s="10" t="s">
        <v>267</v>
      </c>
      <c r="E628" s="32" t="s">
        <v>84</v>
      </c>
      <c r="F628" s="33"/>
      <c r="G628" s="20">
        <v>1</v>
      </c>
      <c r="H628" s="20" t="s">
        <v>144</v>
      </c>
      <c r="I628" s="20" t="s">
        <v>265</v>
      </c>
      <c r="J628" s="21">
        <f t="array" ref="J628">INDEX((Inputs!$N$2:$N$845*Inputs!$H$2:$H$845*Inputs!$F$2:$F$845*1000/Inputs!$L$2:$L$845),MATCH(A628,Inputs!$A$2:$A$845))</f>
        <v>54990000</v>
      </c>
      <c r="K628" s="21" t="str">
        <f ca="1">IF('Dmg over Time (Attack)'!$A$1=$D628,'Dmg over Time (Attack)'!$S$162,K628)</f>
        <v>#REF!</v>
      </c>
      <c r="L628" s="21">
        <v>68837409.156976745</v>
      </c>
      <c r="M628" s="21">
        <f t="shared" si="1"/>
        <v>68837409.156976745</v>
      </c>
      <c r="N628" s="22">
        <f t="shared" si="3"/>
        <v>0.24152672205359213</v>
      </c>
      <c r="O628" s="22">
        <f t="shared" si="2"/>
        <v>0.24152672205359213</v>
      </c>
      <c r="P628" s="10"/>
      <c r="Q628" s="10"/>
      <c r="R628" s="10"/>
      <c r="S628" s="10"/>
    </row>
    <row r="629" spans="1:19" ht="12.75" customHeight="1">
      <c r="A629" s="10">
        <v>628</v>
      </c>
      <c r="B629" s="10">
        <f t="shared" si="0"/>
        <v>6</v>
      </c>
      <c r="C629" s="13">
        <f>VLOOKUP(D629,'Species Data'!A$2:E$152,2,FALSE)</f>
        <v>108</v>
      </c>
      <c r="D629" s="10" t="s">
        <v>267</v>
      </c>
      <c r="E629" s="32" t="s">
        <v>84</v>
      </c>
      <c r="F629" s="33"/>
      <c r="G629" s="20">
        <v>1</v>
      </c>
      <c r="H629" s="20" t="s">
        <v>144</v>
      </c>
      <c r="I629" s="20" t="s">
        <v>31</v>
      </c>
      <c r="J629" s="21">
        <f t="array" ref="J629">INDEX((Inputs!$N$2:$N$845*Inputs!$H$2:$H$845*Inputs!$F$2:$F$845*1000/Inputs!$L$2:$L$845),MATCH(A629,Inputs!$A$2:$A$845))</f>
        <v>54990000</v>
      </c>
      <c r="K629" s="21" t="str">
        <f ca="1">IF('Dmg over Time (Attack)'!$A$1=$D629,'Dmg over Time (Attack)'!$W$162,K629)</f>
        <v>#REF!</v>
      </c>
      <c r="L629" s="21">
        <v>66862840.909090899</v>
      </c>
      <c r="M629" s="21">
        <f t="shared" si="1"/>
        <v>66862840.909090899</v>
      </c>
      <c r="N629" s="22">
        <f t="shared" si="3"/>
        <v>0.2345986432338994</v>
      </c>
      <c r="O629" s="22">
        <f t="shared" si="2"/>
        <v>0.2345986432338994</v>
      </c>
      <c r="P629" s="10"/>
      <c r="Q629" s="10"/>
      <c r="R629" s="10"/>
      <c r="S629" s="10"/>
    </row>
    <row r="630" spans="1:19" ht="12.75" customHeight="1">
      <c r="A630" s="10">
        <v>629</v>
      </c>
      <c r="B630" s="10">
        <f t="shared" si="0"/>
        <v>6</v>
      </c>
      <c r="C630" s="13">
        <f>VLOOKUP(D630,'Species Data'!A$2:E$152,2,FALSE)</f>
        <v>109</v>
      </c>
      <c r="D630" s="10" t="s">
        <v>268</v>
      </c>
      <c r="E630" s="16" t="s">
        <v>28</v>
      </c>
      <c r="F630" s="34"/>
      <c r="G630" s="20"/>
      <c r="H630" s="20" t="s">
        <v>105</v>
      </c>
      <c r="I630" s="20" t="s">
        <v>239</v>
      </c>
      <c r="J630" s="21">
        <f t="array" ref="J630">INDEX((Inputs!$N$2:$N$845*Inputs!$H$2:$H$845*Inputs!$F$2:$F$845*1000/Inputs!$L$2:$L$845),MATCH(A630,Inputs!$A$2:$A$845))</f>
        <v>26811488.095238097</v>
      </c>
      <c r="K630" s="21" t="str">
        <f ca="1">IF('Dmg over Time (Attack)'!$A$1=$D630,'Dmg over Time (Attack)'!$C$162,K630)</f>
        <v>#REF!</v>
      </c>
      <c r="L630" s="21">
        <v>30037846.590909094</v>
      </c>
      <c r="M630" s="21">
        <f t="shared" si="1"/>
        <v>30037846.590909094</v>
      </c>
      <c r="N630" s="22">
        <f t="shared" si="3"/>
        <v>0.10539244160259981</v>
      </c>
      <c r="O630" s="22">
        <f t="shared" si="2"/>
        <v>0.10539244160259981</v>
      </c>
      <c r="P630" s="10"/>
      <c r="Q630" s="10"/>
      <c r="R630" s="10"/>
      <c r="S630" s="10"/>
    </row>
    <row r="631" spans="1:19" ht="12.75" customHeight="1">
      <c r="A631" s="10">
        <v>630</v>
      </c>
      <c r="B631" s="10">
        <f t="shared" si="0"/>
        <v>6</v>
      </c>
      <c r="C631" s="13">
        <f>VLOOKUP(D631,'Species Data'!A$2:E$152,2,FALSE)</f>
        <v>109</v>
      </c>
      <c r="D631" s="10" t="s">
        <v>268</v>
      </c>
      <c r="E631" s="16" t="s">
        <v>28</v>
      </c>
      <c r="F631" s="34"/>
      <c r="G631" s="20"/>
      <c r="H631" s="20" t="s">
        <v>105</v>
      </c>
      <c r="I631" s="20" t="s">
        <v>30</v>
      </c>
      <c r="J631" s="21">
        <f t="array" ref="J631">INDEX((Inputs!$N$2:$N$845*Inputs!$H$2:$H$845*Inputs!$F$2:$F$845*1000/Inputs!$L$2:$L$845),MATCH(A631,Inputs!$A$2:$A$845))</f>
        <v>26811488.095238097</v>
      </c>
      <c r="K631" s="21" t="str">
        <f ca="1">IF('Dmg over Time (Attack)'!$A$1=$D631,'Dmg over Time (Attack)'!$G$162,K631)</f>
        <v>#REF!</v>
      </c>
      <c r="L631" s="21">
        <v>38148734.375</v>
      </c>
      <c r="M631" s="21">
        <f t="shared" si="1"/>
        <v>38148734.375</v>
      </c>
      <c r="N631" s="22">
        <f t="shared" si="3"/>
        <v>0.13385074884319784</v>
      </c>
      <c r="O631" s="22">
        <f t="shared" si="2"/>
        <v>0.13385074884319784</v>
      </c>
      <c r="P631" s="10"/>
      <c r="Q631" s="10"/>
      <c r="R631" s="10"/>
      <c r="S631" s="10"/>
    </row>
    <row r="632" spans="1:19" ht="12.75" customHeight="1">
      <c r="A632" s="10">
        <v>631</v>
      </c>
      <c r="B632" s="10">
        <f t="shared" si="0"/>
        <v>6</v>
      </c>
      <c r="C632" s="13">
        <f>VLOOKUP(D632,'Species Data'!A$2:E$152,2,FALSE)</f>
        <v>109</v>
      </c>
      <c r="D632" s="10" t="s">
        <v>268</v>
      </c>
      <c r="E632" s="16" t="s">
        <v>28</v>
      </c>
      <c r="F632" s="34"/>
      <c r="G632" s="20"/>
      <c r="H632" s="20" t="s">
        <v>105</v>
      </c>
      <c r="I632" s="20" t="s">
        <v>109</v>
      </c>
      <c r="J632" s="21">
        <f t="array" ref="J632">INDEX((Inputs!$N$2:$N$845*Inputs!$H$2:$H$845*Inputs!$F$2:$F$845*1000/Inputs!$L$2:$L$845),MATCH(A632,Inputs!$A$2:$A$845))</f>
        <v>26811488.095238097</v>
      </c>
      <c r="K632" s="21" t="str">
        <f ca="1">IF('Dmg over Time (Attack)'!$A$1=$D632,'Dmg over Time (Attack)'!$K$162,K632)</f>
        <v>#REF!</v>
      </c>
      <c r="L632" s="21">
        <v>28253110.821966991</v>
      </c>
      <c r="M632" s="21">
        <f t="shared" si="1"/>
        <v>28253110.821966991</v>
      </c>
      <c r="N632" s="22">
        <f t="shared" si="3"/>
        <v>9.9130419465459349E-2</v>
      </c>
      <c r="O632" s="22">
        <f t="shared" si="2"/>
        <v>9.9130419465459349E-2</v>
      </c>
      <c r="P632" s="10"/>
      <c r="Q632" s="10"/>
      <c r="R632" s="10"/>
      <c r="S632" s="10"/>
    </row>
    <row r="633" spans="1:19" ht="12.75" customHeight="1">
      <c r="A633" s="10">
        <v>632</v>
      </c>
      <c r="B633" s="10">
        <f t="shared" si="0"/>
        <v>6</v>
      </c>
      <c r="C633" s="13">
        <f>VLOOKUP(D633,'Species Data'!A$2:E$152,2,FALSE)</f>
        <v>109</v>
      </c>
      <c r="D633" s="10" t="s">
        <v>268</v>
      </c>
      <c r="E633" s="16" t="s">
        <v>28</v>
      </c>
      <c r="F633" s="34"/>
      <c r="G633" s="20"/>
      <c r="H633" s="20" t="s">
        <v>33</v>
      </c>
      <c r="I633" s="20" t="s">
        <v>239</v>
      </c>
      <c r="J633" s="21">
        <f t="array" ref="J633">INDEX((Inputs!$N$2:$N$845*Inputs!$H$2:$H$845*Inputs!$F$2:$F$845*1000/Inputs!$L$2:$L$845),MATCH(A633,Inputs!$A$2:$A$845))</f>
        <v>24569072.727272727</v>
      </c>
      <c r="K633" s="21" t="str">
        <f ca="1">IF('Dmg over Time (Attack)'!$A$1=$D633,'Dmg over Time (Attack)'!$O$162,K633)</f>
        <v>#REF!</v>
      </c>
      <c r="L633" s="21">
        <v>28809820.96962617</v>
      </c>
      <c r="M633" s="21">
        <f t="shared" si="1"/>
        <v>28809820.96962617</v>
      </c>
      <c r="N633" s="22">
        <f t="shared" si="3"/>
        <v>0.10108372332661238</v>
      </c>
      <c r="O633" s="22">
        <f t="shared" si="2"/>
        <v>0.10108372332661238</v>
      </c>
      <c r="P633" s="10"/>
      <c r="Q633" s="10"/>
      <c r="R633" s="10"/>
      <c r="S633" s="10"/>
    </row>
    <row r="634" spans="1:19" ht="12.75" customHeight="1">
      <c r="A634" s="10">
        <v>633</v>
      </c>
      <c r="B634" s="10">
        <f t="shared" si="0"/>
        <v>6</v>
      </c>
      <c r="C634" s="13">
        <f>VLOOKUP(D634,'Species Data'!A$2:E$152,2,FALSE)</f>
        <v>109</v>
      </c>
      <c r="D634" s="10" t="s">
        <v>268</v>
      </c>
      <c r="E634" s="16" t="s">
        <v>28</v>
      </c>
      <c r="F634" s="34"/>
      <c r="G634" s="20"/>
      <c r="H634" s="20" t="s">
        <v>33</v>
      </c>
      <c r="I634" s="20" t="s">
        <v>30</v>
      </c>
      <c r="J634" s="21">
        <f t="array" ref="J634">INDEX((Inputs!$N$2:$N$845*Inputs!$H$2:$H$845*Inputs!$F$2:$F$845*1000/Inputs!$L$2:$L$845),MATCH(A634,Inputs!$A$2:$A$845))</f>
        <v>24569072.727272727</v>
      </c>
      <c r="K634" s="21" t="str">
        <f ca="1">IF('Dmg over Time (Attack)'!$A$1=$D634,'Dmg over Time (Attack)'!$S$162,K634)</f>
        <v>#REF!</v>
      </c>
      <c r="L634" s="21">
        <v>36276191.647376545</v>
      </c>
      <c r="M634" s="21">
        <f t="shared" si="1"/>
        <v>36276191.647376545</v>
      </c>
      <c r="N634" s="22">
        <f t="shared" si="3"/>
        <v>0.1272806423786034</v>
      </c>
      <c r="O634" s="22">
        <f t="shared" si="2"/>
        <v>0.1272806423786034</v>
      </c>
      <c r="P634" s="10"/>
      <c r="Q634" s="10"/>
      <c r="R634" s="10"/>
      <c r="S634" s="10"/>
    </row>
    <row r="635" spans="1:19" ht="12.75" customHeight="1">
      <c r="A635" s="10">
        <v>634</v>
      </c>
      <c r="B635" s="10">
        <f t="shared" si="0"/>
        <v>6</v>
      </c>
      <c r="C635" s="13">
        <f>VLOOKUP(D635,'Species Data'!A$2:E$152,2,FALSE)</f>
        <v>109</v>
      </c>
      <c r="D635" s="10" t="s">
        <v>268</v>
      </c>
      <c r="E635" s="16" t="s">
        <v>28</v>
      </c>
      <c r="F635" s="34"/>
      <c r="G635" s="20"/>
      <c r="H635" s="20" t="s">
        <v>33</v>
      </c>
      <c r="I635" s="20" t="s">
        <v>109</v>
      </c>
      <c r="J635" s="21">
        <f t="array" ref="J635">INDEX((Inputs!$N$2:$N$845*Inputs!$H$2:$H$845*Inputs!$F$2:$F$845*1000/Inputs!$L$2:$L$845),MATCH(A635,Inputs!$A$2:$A$845))</f>
        <v>24569072.727272727</v>
      </c>
      <c r="K635" s="21" t="str">
        <f ca="1">IF('Dmg over Time (Attack)'!$A$1=$D635,'Dmg over Time (Attack)'!$W$162,K635)</f>
        <v>#REF!</v>
      </c>
      <c r="L635" s="21">
        <v>27078098.82538569</v>
      </c>
      <c r="M635" s="21">
        <f t="shared" si="1"/>
        <v>27078098.82538569</v>
      </c>
      <c r="N635" s="22">
        <f t="shared" si="3"/>
        <v>9.5007707710565173E-2</v>
      </c>
      <c r="O635" s="22">
        <f t="shared" si="2"/>
        <v>9.5007707710565173E-2</v>
      </c>
      <c r="P635" s="10"/>
      <c r="Q635" s="10"/>
      <c r="R635" s="10"/>
      <c r="S635" s="10"/>
    </row>
    <row r="636" spans="1:19" ht="12.75" customHeight="1">
      <c r="A636" s="10">
        <v>635</v>
      </c>
      <c r="B636" s="10">
        <f t="shared" si="0"/>
        <v>6</v>
      </c>
      <c r="C636" s="13">
        <f>VLOOKUP(D636,'Species Data'!A$2:E$152,2,FALSE)</f>
        <v>110</v>
      </c>
      <c r="D636" s="10" t="s">
        <v>269</v>
      </c>
      <c r="E636" s="16" t="s">
        <v>28</v>
      </c>
      <c r="F636" s="34"/>
      <c r="G636" s="20">
        <v>1</v>
      </c>
      <c r="H636" s="20" t="s">
        <v>105</v>
      </c>
      <c r="I636" s="20" t="s">
        <v>30</v>
      </c>
      <c r="J636" s="21">
        <f t="array" ref="J636">INDEX((Inputs!$N$2:$N$845*Inputs!$H$2:$H$845*Inputs!$F$2:$F$845*1000/Inputs!$L$2:$L$845),MATCH(A636,Inputs!$A$2:$A$845))</f>
        <v>75374107.142857149</v>
      </c>
      <c r="K636" s="21" t="str">
        <f ca="1">IF('Dmg over Time (Attack)'!$A$1=$D636,'Dmg over Time (Attack)'!$C$162,K636)</f>
        <v>#REF!</v>
      </c>
      <c r="L636" s="21">
        <v>107246072.352707</v>
      </c>
      <c r="M636" s="21">
        <f t="shared" si="1"/>
        <v>107246072.352707</v>
      </c>
      <c r="N636" s="22">
        <f t="shared" si="3"/>
        <v>0.37628947146170189</v>
      </c>
      <c r="O636" s="22">
        <f t="shared" si="2"/>
        <v>0.37628947146170189</v>
      </c>
      <c r="P636" s="10"/>
      <c r="Q636" s="10"/>
      <c r="R636" s="10"/>
      <c r="S636" s="10"/>
    </row>
    <row r="637" spans="1:19" ht="12.75" customHeight="1">
      <c r="A637" s="10">
        <v>636</v>
      </c>
      <c r="B637" s="10">
        <f t="shared" si="0"/>
        <v>6</v>
      </c>
      <c r="C637" s="13">
        <f>VLOOKUP(D637,'Species Data'!A$2:E$152,2,FALSE)</f>
        <v>110</v>
      </c>
      <c r="D637" s="10" t="s">
        <v>269</v>
      </c>
      <c r="E637" s="16" t="s">
        <v>28</v>
      </c>
      <c r="F637" s="34"/>
      <c r="G637" s="20">
        <v>1</v>
      </c>
      <c r="H637" s="20" t="s">
        <v>105</v>
      </c>
      <c r="I637" s="20" t="s">
        <v>197</v>
      </c>
      <c r="J637" s="21">
        <f t="array" ref="J637">INDEX((Inputs!$N$2:$N$845*Inputs!$H$2:$H$845*Inputs!$F$2:$F$845*1000/Inputs!$L$2:$L$845),MATCH(A637,Inputs!$A$2:$A$845))</f>
        <v>75374107.142857149</v>
      </c>
      <c r="K637" s="21" t="str">
        <f ca="1">IF('Dmg over Time (Attack)'!$A$1=$D637,'Dmg over Time (Attack)'!$G$162,K637)</f>
        <v>#REF!</v>
      </c>
      <c r="L637" s="21">
        <v>84523798.223835036</v>
      </c>
      <c r="M637" s="21">
        <f t="shared" si="1"/>
        <v>84523798.223835036</v>
      </c>
      <c r="N637" s="22">
        <f t="shared" si="3"/>
        <v>0.29656484999265914</v>
      </c>
      <c r="O637" s="22">
        <f t="shared" si="2"/>
        <v>0.29656484999265914</v>
      </c>
      <c r="P637" s="10"/>
      <c r="Q637" s="10"/>
      <c r="R637" s="10"/>
      <c r="S637" s="10"/>
    </row>
    <row r="638" spans="1:19" ht="12.75" customHeight="1">
      <c r="A638" s="10">
        <v>637</v>
      </c>
      <c r="B638" s="10">
        <f t="shared" si="0"/>
        <v>6</v>
      </c>
      <c r="C638" s="13">
        <f>VLOOKUP(D638,'Species Data'!A$2:E$152,2,FALSE)</f>
        <v>110</v>
      </c>
      <c r="D638" s="10" t="s">
        <v>269</v>
      </c>
      <c r="E638" s="16" t="s">
        <v>28</v>
      </c>
      <c r="F638" s="34"/>
      <c r="G638" s="20">
        <v>1</v>
      </c>
      <c r="H638" s="20" t="s">
        <v>105</v>
      </c>
      <c r="I638" s="20" t="s">
        <v>109</v>
      </c>
      <c r="J638" s="21">
        <f t="array" ref="J638">INDEX((Inputs!$N$2:$N$845*Inputs!$H$2:$H$845*Inputs!$F$2:$F$845*1000/Inputs!$L$2:$L$845),MATCH(A638,Inputs!$A$2:$A$845))</f>
        <v>75374107.142857149</v>
      </c>
      <c r="K638" s="21" t="str">
        <f ca="1">IF('Dmg over Time (Attack)'!$A$1=$D638,'Dmg over Time (Attack)'!$K$162,K638)</f>
        <v>#REF!</v>
      </c>
      <c r="L638" s="21">
        <v>79426885.768126383</v>
      </c>
      <c r="M638" s="21">
        <f t="shared" si="1"/>
        <v>79426885.768126383</v>
      </c>
      <c r="N638" s="22">
        <f t="shared" si="3"/>
        <v>0.27868154245541332</v>
      </c>
      <c r="O638" s="22">
        <f t="shared" si="2"/>
        <v>0.27868154245541332</v>
      </c>
      <c r="P638" s="10"/>
      <c r="Q638" s="10"/>
      <c r="R638" s="10"/>
      <c r="S638" s="10"/>
    </row>
    <row r="639" spans="1:19" ht="12.75" customHeight="1">
      <c r="A639" s="10">
        <v>638</v>
      </c>
      <c r="B639" s="10">
        <f t="shared" si="0"/>
        <v>6</v>
      </c>
      <c r="C639" s="13">
        <f>VLOOKUP(D639,'Species Data'!A$2:E$152,2,FALSE)</f>
        <v>110</v>
      </c>
      <c r="D639" s="10" t="s">
        <v>269</v>
      </c>
      <c r="E639" s="16" t="s">
        <v>28</v>
      </c>
      <c r="F639" s="34"/>
      <c r="G639" s="20">
        <v>1</v>
      </c>
      <c r="H639" s="20" t="s">
        <v>33</v>
      </c>
      <c r="I639" s="20" t="s">
        <v>30</v>
      </c>
      <c r="J639" s="21">
        <f t="array" ref="J639">INDEX((Inputs!$N$2:$N$845*Inputs!$H$2:$H$845*Inputs!$F$2:$F$845*1000/Inputs!$L$2:$L$845),MATCH(A639,Inputs!$A$2:$A$845))</f>
        <v>69070090.909090906</v>
      </c>
      <c r="K639" s="21" t="str">
        <f ca="1">IF('Dmg over Time (Attack)'!$A$1=$D639,'Dmg over Time (Attack)'!$O$162,K639)</f>
        <v>#REF!</v>
      </c>
      <c r="L639" s="21">
        <v>101981864.87268519</v>
      </c>
      <c r="M639" s="21">
        <f t="shared" si="1"/>
        <v>101981864.87268519</v>
      </c>
      <c r="N639" s="22">
        <f t="shared" si="3"/>
        <v>0.35781918339551011</v>
      </c>
      <c r="O639" s="22">
        <f t="shared" si="2"/>
        <v>0.35781918339551011</v>
      </c>
      <c r="P639" s="10"/>
      <c r="Q639" s="10"/>
      <c r="R639" s="10"/>
      <c r="S639" s="10"/>
    </row>
    <row r="640" spans="1:19" ht="12.75" customHeight="1">
      <c r="A640" s="10">
        <v>639</v>
      </c>
      <c r="B640" s="10">
        <f t="shared" si="0"/>
        <v>6</v>
      </c>
      <c r="C640" s="13">
        <f>VLOOKUP(D640,'Species Data'!A$2:E$152,2,FALSE)</f>
        <v>110</v>
      </c>
      <c r="D640" s="10" t="s">
        <v>269</v>
      </c>
      <c r="E640" s="16" t="s">
        <v>28</v>
      </c>
      <c r="F640" s="34"/>
      <c r="G640" s="20">
        <v>1</v>
      </c>
      <c r="H640" s="20" t="s">
        <v>33</v>
      </c>
      <c r="I640" s="20" t="s">
        <v>197</v>
      </c>
      <c r="J640" s="21">
        <f t="array" ref="J640">INDEX((Inputs!$N$2:$N$845*Inputs!$H$2:$H$845*Inputs!$F$2:$F$845*1000/Inputs!$L$2:$L$845),MATCH(A640,Inputs!$A$2:$A$845))</f>
        <v>69070090.909090906</v>
      </c>
      <c r="K640" s="21" t="str">
        <f ca="1">IF('Dmg over Time (Attack)'!$A$1=$D640,'Dmg over Time (Attack)'!$S$162,K640)</f>
        <v>#REF!</v>
      </c>
      <c r="L640" s="21">
        <v>80888436.38226524</v>
      </c>
      <c r="M640" s="21">
        <f t="shared" si="1"/>
        <v>80888436.38226524</v>
      </c>
      <c r="N640" s="22">
        <f t="shared" si="3"/>
        <v>0.28380961937276772</v>
      </c>
      <c r="O640" s="22">
        <f t="shared" si="2"/>
        <v>0.28380961937276772</v>
      </c>
      <c r="P640" s="10"/>
      <c r="Q640" s="10"/>
      <c r="R640" s="10"/>
      <c r="S640" s="10"/>
    </row>
    <row r="641" spans="1:19" ht="12.75" customHeight="1">
      <c r="A641" s="10">
        <v>640</v>
      </c>
      <c r="B641" s="10">
        <f t="shared" si="0"/>
        <v>6</v>
      </c>
      <c r="C641" s="13">
        <f>VLOOKUP(D641,'Species Data'!A$2:E$152,2,FALSE)</f>
        <v>110</v>
      </c>
      <c r="D641" s="10" t="s">
        <v>269</v>
      </c>
      <c r="E641" s="16" t="s">
        <v>28</v>
      </c>
      <c r="F641" s="34"/>
      <c r="G641" s="20">
        <v>1</v>
      </c>
      <c r="H641" s="20" t="s">
        <v>33</v>
      </c>
      <c r="I641" s="20" t="s">
        <v>109</v>
      </c>
      <c r="J641" s="21">
        <f t="array" ref="J641">INDEX((Inputs!$N$2:$N$845*Inputs!$H$2:$H$845*Inputs!$F$2:$F$845*1000/Inputs!$L$2:$L$845),MATCH(A641,Inputs!$A$2:$A$845))</f>
        <v>69070090.909090906</v>
      </c>
      <c r="K641" s="21" t="str">
        <f ca="1">IF('Dmg over Time (Attack)'!$A$1=$D641,'Dmg over Time (Attack)'!$W$162,K641)</f>
        <v>#REF!</v>
      </c>
      <c r="L641" s="21">
        <v>76123619.65287517</v>
      </c>
      <c r="M641" s="21">
        <f t="shared" si="1"/>
        <v>76123619.65287517</v>
      </c>
      <c r="N641" s="22">
        <f t="shared" si="3"/>
        <v>0.26709152117689655</v>
      </c>
      <c r="O641" s="22">
        <f t="shared" si="2"/>
        <v>0.26709152117689655</v>
      </c>
      <c r="P641" s="10"/>
      <c r="Q641" s="10"/>
      <c r="R641" s="10"/>
      <c r="S641" s="10"/>
    </row>
    <row r="642" spans="1:19" ht="12.75" customHeight="1">
      <c r="A642" s="10">
        <v>641</v>
      </c>
      <c r="B642" s="10">
        <f t="shared" si="0"/>
        <v>6</v>
      </c>
      <c r="C642" s="13">
        <f>VLOOKUP(D642,'Species Data'!A$2:E$152,2,FALSE)</f>
        <v>111</v>
      </c>
      <c r="D642" s="10" t="s">
        <v>270</v>
      </c>
      <c r="E642" s="37" t="s">
        <v>121</v>
      </c>
      <c r="F642" s="45" t="s">
        <v>213</v>
      </c>
      <c r="G642" s="18"/>
      <c r="H642" s="20" t="s">
        <v>238</v>
      </c>
      <c r="I642" s="20" t="s">
        <v>128</v>
      </c>
      <c r="J642" s="21">
        <f t="array" ref="J642">INDEX((Inputs!$N$2:$N$845*Inputs!$H$2:$H$845*Inputs!$F$2:$F$845*1000/Inputs!$L$2:$L$845),MATCH(A642,Inputs!$A$2:$A$845))</f>
        <v>39800347.222222224</v>
      </c>
      <c r="K642" s="21" t="str">
        <f ca="1">IF('Dmg over Time (Attack)'!$A$1=$D642,'Dmg over Time (Attack)'!$C$162,K642)</f>
        <v>#REF!</v>
      </c>
      <c r="L642" s="21">
        <v>38703235.035211258</v>
      </c>
      <c r="M642" s="21">
        <f t="shared" si="1"/>
        <v>39800347.222222224</v>
      </c>
      <c r="N642" s="22">
        <f t="shared" si="3"/>
        <v>0.13964568857112269</v>
      </c>
      <c r="O642" s="22">
        <f t="shared" si="2"/>
        <v>0.13964568857112269</v>
      </c>
      <c r="P642" s="10"/>
      <c r="Q642" s="10"/>
      <c r="R642" s="10"/>
      <c r="S642" s="10"/>
    </row>
    <row r="643" spans="1:19" ht="12.75" customHeight="1">
      <c r="A643" s="10">
        <v>642</v>
      </c>
      <c r="B643" s="10">
        <f t="shared" si="0"/>
        <v>6</v>
      </c>
      <c r="C643" s="13">
        <f>VLOOKUP(D643,'Species Data'!A$2:E$152,2,FALSE)</f>
        <v>111</v>
      </c>
      <c r="D643" s="10" t="s">
        <v>270</v>
      </c>
      <c r="E643" s="37" t="s">
        <v>121</v>
      </c>
      <c r="F643" s="45" t="s">
        <v>213</v>
      </c>
      <c r="G643" s="18"/>
      <c r="H643" s="20" t="s">
        <v>238</v>
      </c>
      <c r="I643" s="20" t="s">
        <v>135</v>
      </c>
      <c r="J643" s="21">
        <f t="array" ref="J643">INDEX((Inputs!$N$2:$N$845*Inputs!$H$2:$H$845*Inputs!$F$2:$F$845*1000/Inputs!$L$2:$L$845),MATCH(A643,Inputs!$A$2:$A$845))</f>
        <v>39800347.222222224</v>
      </c>
      <c r="K643" s="21" t="str">
        <f ca="1">IF('Dmg over Time (Attack)'!$A$1=$D643,'Dmg over Time (Attack)'!$G$162,K643)</f>
        <v>#REF!</v>
      </c>
      <c r="L643" s="21">
        <v>36981569.513715684</v>
      </c>
      <c r="M643" s="21">
        <f t="shared" si="1"/>
        <v>39800347.222222224</v>
      </c>
      <c r="N643" s="22">
        <f t="shared" si="3"/>
        <v>0.13964568857112269</v>
      </c>
      <c r="O643" s="22">
        <f t="shared" si="2"/>
        <v>0.13964568857112269</v>
      </c>
      <c r="P643" s="10"/>
      <c r="Q643" s="10"/>
      <c r="R643" s="10"/>
      <c r="S643" s="10"/>
    </row>
    <row r="644" spans="1:19" ht="12.75" customHeight="1">
      <c r="A644" s="10">
        <v>643</v>
      </c>
      <c r="B644" s="10">
        <f t="shared" si="0"/>
        <v>6</v>
      </c>
      <c r="C644" s="13">
        <f>VLOOKUP(D644,'Species Data'!A$2:E$152,2,FALSE)</f>
        <v>111</v>
      </c>
      <c r="D644" s="10" t="s">
        <v>270</v>
      </c>
      <c r="E644" s="37" t="s">
        <v>121</v>
      </c>
      <c r="F644" s="45" t="s">
        <v>213</v>
      </c>
      <c r="G644" s="18"/>
      <c r="H644" s="20" t="s">
        <v>238</v>
      </c>
      <c r="I644" s="20" t="s">
        <v>265</v>
      </c>
      <c r="J644" s="21">
        <f t="array" ref="J644">INDEX((Inputs!$N$2:$N$845*Inputs!$H$2:$H$845*Inputs!$F$2:$F$845*1000/Inputs!$L$2:$L$845),MATCH(A644,Inputs!$A$2:$A$845))</f>
        <v>39800347.222222224</v>
      </c>
      <c r="K644" s="21" t="str">
        <f ca="1">IF('Dmg over Time (Attack)'!$A$1=$D644,'Dmg over Time (Attack)'!$K$162,K644)</f>
        <v>#REF!</v>
      </c>
      <c r="L644" s="21">
        <v>40723958.333333313</v>
      </c>
      <c r="M644" s="21">
        <f t="shared" si="1"/>
        <v>40723958.333333313</v>
      </c>
      <c r="N644" s="22">
        <f t="shared" si="3"/>
        <v>0.14288632134407081</v>
      </c>
      <c r="O644" s="22">
        <f t="shared" si="2"/>
        <v>0.14288632134407081</v>
      </c>
      <c r="P644" s="10"/>
      <c r="Q644" s="10"/>
      <c r="R644" s="10"/>
      <c r="S644" s="10"/>
    </row>
    <row r="645" spans="1:19" ht="12.75" customHeight="1">
      <c r="A645" s="10">
        <v>644</v>
      </c>
      <c r="B645" s="10">
        <f t="shared" si="0"/>
        <v>6</v>
      </c>
      <c r="C645" s="13">
        <f>VLOOKUP(D645,'Species Data'!A$2:E$152,2,FALSE)</f>
        <v>111</v>
      </c>
      <c r="D645" s="10" t="s">
        <v>270</v>
      </c>
      <c r="E645" s="37" t="s">
        <v>121</v>
      </c>
      <c r="F645" s="45" t="s">
        <v>213</v>
      </c>
      <c r="G645" s="18"/>
      <c r="H645" s="20" t="s">
        <v>262</v>
      </c>
      <c r="I645" s="20" t="s">
        <v>128</v>
      </c>
      <c r="J645" s="21">
        <f t="array" ref="J645">INDEX((Inputs!$N$2:$N$845*Inputs!$H$2:$H$845*Inputs!$F$2:$F$845*1000/Inputs!$L$2:$L$845),MATCH(A645,Inputs!$A$2:$A$845))</f>
        <v>30485372.340425532</v>
      </c>
      <c r="K645" s="21" t="str">
        <f ca="1">IF('Dmg over Time (Attack)'!$A$1=$D645,'Dmg over Time (Attack)'!$O$162,K645)</f>
        <v>#REF!</v>
      </c>
      <c r="L645" s="21">
        <v>34407282.421104558</v>
      </c>
      <c r="M645" s="21">
        <f t="shared" si="1"/>
        <v>34407282.421104558</v>
      </c>
      <c r="N645" s="22">
        <f t="shared" si="3"/>
        <v>0.12072328461681088</v>
      </c>
      <c r="O645" s="22">
        <f t="shared" si="2"/>
        <v>0.12072328461681088</v>
      </c>
      <c r="P645" s="10"/>
      <c r="Q645" s="10"/>
      <c r="R645" s="10"/>
      <c r="S645" s="10"/>
    </row>
    <row r="646" spans="1:19" ht="12.75" customHeight="1">
      <c r="A646" s="10">
        <v>645</v>
      </c>
      <c r="B646" s="10">
        <f t="shared" si="0"/>
        <v>6</v>
      </c>
      <c r="C646" s="13">
        <f>VLOOKUP(D646,'Species Data'!A$2:E$152,2,FALSE)</f>
        <v>111</v>
      </c>
      <c r="D646" s="10" t="s">
        <v>270</v>
      </c>
      <c r="E646" s="37" t="s">
        <v>121</v>
      </c>
      <c r="F646" s="45" t="s">
        <v>213</v>
      </c>
      <c r="G646" s="18"/>
      <c r="H646" s="20" t="s">
        <v>262</v>
      </c>
      <c r="I646" s="20" t="s">
        <v>135</v>
      </c>
      <c r="J646" s="21">
        <f t="array" ref="J646">INDEX((Inputs!$N$2:$N$845*Inputs!$H$2:$H$845*Inputs!$F$2:$F$845*1000/Inputs!$L$2:$L$845),MATCH(A646,Inputs!$A$2:$A$845))</f>
        <v>30485372.340425532</v>
      </c>
      <c r="K646" s="21" t="str">
        <f ca="1">IF('Dmg over Time (Attack)'!$A$1=$D646,'Dmg over Time (Attack)'!$S$162,K646)</f>
        <v>#REF!</v>
      </c>
      <c r="L646" s="21">
        <v>31724072.384428237</v>
      </c>
      <c r="M646" s="21">
        <f t="shared" si="1"/>
        <v>31724072.384428237</v>
      </c>
      <c r="N646" s="22">
        <f t="shared" si="3"/>
        <v>0.11130882621873435</v>
      </c>
      <c r="O646" s="22">
        <f t="shared" si="2"/>
        <v>0.11130882621873435</v>
      </c>
      <c r="P646" s="10"/>
      <c r="Q646" s="10"/>
      <c r="R646" s="10"/>
      <c r="S646" s="10"/>
    </row>
    <row r="647" spans="1:19" ht="12.75" customHeight="1">
      <c r="A647" s="10">
        <v>646</v>
      </c>
      <c r="B647" s="10">
        <f t="shared" si="0"/>
        <v>6</v>
      </c>
      <c r="C647" s="13">
        <f>VLOOKUP(D647,'Species Data'!A$2:E$152,2,FALSE)</f>
        <v>111</v>
      </c>
      <c r="D647" s="10" t="s">
        <v>270</v>
      </c>
      <c r="E647" s="37" t="s">
        <v>121</v>
      </c>
      <c r="F647" s="45" t="s">
        <v>213</v>
      </c>
      <c r="G647" s="18"/>
      <c r="H647" s="20" t="s">
        <v>262</v>
      </c>
      <c r="I647" s="20" t="s">
        <v>265</v>
      </c>
      <c r="J647" s="21">
        <f t="array" ref="J647">INDEX((Inputs!$N$2:$N$845*Inputs!$H$2:$H$845*Inputs!$F$2:$F$845*1000/Inputs!$L$2:$L$845),MATCH(A647,Inputs!$A$2:$A$845))</f>
        <v>30485372.340425532</v>
      </c>
      <c r="K647" s="21" t="str">
        <f ca="1">IF('Dmg over Time (Attack)'!$A$1=$D647,'Dmg over Time (Attack)'!$W$162,K647)</f>
        <v>#REF!</v>
      </c>
      <c r="L647" s="21">
        <v>35269230.769230783</v>
      </c>
      <c r="M647" s="21">
        <f t="shared" si="1"/>
        <v>35269230.769230783</v>
      </c>
      <c r="N647" s="22">
        <f t="shared" si="3"/>
        <v>0.12374756402610262</v>
      </c>
      <c r="O647" s="22">
        <f t="shared" si="2"/>
        <v>0.12374756402610262</v>
      </c>
      <c r="P647" s="10"/>
      <c r="Q647" s="10"/>
      <c r="R647" s="10"/>
      <c r="S647" s="10"/>
    </row>
    <row r="648" spans="1:19" ht="12.75" customHeight="1">
      <c r="A648" s="10">
        <v>647</v>
      </c>
      <c r="B648" s="10">
        <f t="shared" si="0"/>
        <v>6</v>
      </c>
      <c r="C648" s="13">
        <f>VLOOKUP(D648,'Species Data'!A$2:E$152,2,FALSE)</f>
        <v>112</v>
      </c>
      <c r="D648" s="10" t="s">
        <v>271</v>
      </c>
      <c r="E648" s="37" t="s">
        <v>121</v>
      </c>
      <c r="F648" s="45" t="s">
        <v>213</v>
      </c>
      <c r="G648" s="18">
        <v>1</v>
      </c>
      <c r="H648" s="20" t="s">
        <v>238</v>
      </c>
      <c r="I648" s="20" t="s">
        <v>138</v>
      </c>
      <c r="J648" s="21">
        <f t="array" ref="J648">INDEX((Inputs!$N$2:$N$845*Inputs!$H$2:$H$845*Inputs!$F$2:$F$845*1000/Inputs!$L$2:$L$845),MATCH(A648,Inputs!$A$2:$A$845))</f>
        <v>98984375</v>
      </c>
      <c r="K648" s="21" t="str">
        <f ca="1">IF('Dmg over Time (Attack)'!$A$1=$D648,'Dmg over Time (Attack)'!$C$162,K648)</f>
        <v>#REF!</v>
      </c>
      <c r="L648" s="21">
        <v>116421101.38436483</v>
      </c>
      <c r="M648" s="21">
        <f t="shared" si="1"/>
        <v>116421101.38436483</v>
      </c>
      <c r="N648" s="22">
        <f t="shared" si="3"/>
        <v>0.4084814832457227</v>
      </c>
      <c r="O648" s="22">
        <f t="shared" si="2"/>
        <v>0.4084814832457227</v>
      </c>
      <c r="P648" s="10"/>
      <c r="Q648" s="10"/>
      <c r="R648" s="10"/>
      <c r="S648" s="10"/>
    </row>
    <row r="649" spans="1:19" ht="12.75" customHeight="1">
      <c r="A649" s="10">
        <v>648</v>
      </c>
      <c r="B649" s="10">
        <f t="shared" si="0"/>
        <v>6</v>
      </c>
      <c r="C649" s="13">
        <f>VLOOKUP(D649,'Species Data'!A$2:E$152,2,FALSE)</f>
        <v>112</v>
      </c>
      <c r="D649" s="10" t="s">
        <v>271</v>
      </c>
      <c r="E649" s="37" t="s">
        <v>121</v>
      </c>
      <c r="F649" s="45" t="s">
        <v>213</v>
      </c>
      <c r="G649" s="18">
        <v>1</v>
      </c>
      <c r="H649" s="20" t="s">
        <v>238</v>
      </c>
      <c r="I649" s="20" t="s">
        <v>126</v>
      </c>
      <c r="J649" s="21">
        <f t="array" ref="J649">INDEX((Inputs!$N$2:$N$845*Inputs!$H$2:$H$845*Inputs!$F$2:$F$845*1000/Inputs!$L$2:$L$845),MATCH(A649,Inputs!$A$2:$A$845))</f>
        <v>98984375</v>
      </c>
      <c r="K649" s="21" t="str">
        <f ca="1">IF('Dmg over Time (Attack)'!$A$1=$D649,'Dmg over Time (Attack)'!$G$162,K649)</f>
        <v>#REF!</v>
      </c>
      <c r="L649" s="21">
        <v>129406178.32568808</v>
      </c>
      <c r="M649" s="21">
        <f t="shared" si="1"/>
        <v>129406178.32568808</v>
      </c>
      <c r="N649" s="22">
        <f t="shared" si="3"/>
        <v>0.45404163880154269</v>
      </c>
      <c r="O649" s="22">
        <f t="shared" si="2"/>
        <v>0.45404163880154269</v>
      </c>
      <c r="P649" s="10"/>
      <c r="Q649" s="10"/>
      <c r="R649" s="10"/>
      <c r="S649" s="10"/>
    </row>
    <row r="650" spans="1:19" ht="12.75" customHeight="1">
      <c r="A650" s="10">
        <v>649</v>
      </c>
      <c r="B650" s="10">
        <f t="shared" si="0"/>
        <v>6</v>
      </c>
      <c r="C650" s="13">
        <f>VLOOKUP(D650,'Species Data'!A$2:E$152,2,FALSE)</f>
        <v>112</v>
      </c>
      <c r="D650" s="10" t="s">
        <v>271</v>
      </c>
      <c r="E650" s="37" t="s">
        <v>121</v>
      </c>
      <c r="F650" s="45" t="s">
        <v>213</v>
      </c>
      <c r="G650" s="18">
        <v>1</v>
      </c>
      <c r="H650" s="20" t="s">
        <v>238</v>
      </c>
      <c r="I650" s="20" t="s">
        <v>133</v>
      </c>
      <c r="J650" s="21">
        <f t="array" ref="J650">INDEX((Inputs!$N$2:$N$845*Inputs!$H$2:$H$845*Inputs!$F$2:$F$845*1000/Inputs!$L$2:$L$845),MATCH(A650,Inputs!$A$2:$A$845))</f>
        <v>98984375</v>
      </c>
      <c r="K650" s="21" t="str">
        <f ca="1">IF('Dmg over Time (Attack)'!$A$1=$D650,'Dmg over Time (Attack)'!$K$162,K650)</f>
        <v>#REF!</v>
      </c>
      <c r="L650" s="21">
        <v>137279969.2622951</v>
      </c>
      <c r="M650" s="21">
        <f t="shared" si="1"/>
        <v>137279969.2622951</v>
      </c>
      <c r="N650" s="22">
        <f t="shared" si="3"/>
        <v>0.48166805499505855</v>
      </c>
      <c r="O650" s="22">
        <f t="shared" si="2"/>
        <v>0.48166805499505855</v>
      </c>
      <c r="P650" s="10"/>
      <c r="Q650" s="10"/>
      <c r="R650" s="10"/>
      <c r="S650" s="10"/>
    </row>
    <row r="651" spans="1:19" ht="12.75" customHeight="1">
      <c r="A651" s="10">
        <v>650</v>
      </c>
      <c r="B651" s="10">
        <f t="shared" si="0"/>
        <v>6</v>
      </c>
      <c r="C651" s="13">
        <f>VLOOKUP(D651,'Species Data'!A$2:E$152,2,FALSE)</f>
        <v>112</v>
      </c>
      <c r="D651" s="10" t="s">
        <v>271</v>
      </c>
      <c r="E651" s="37" t="s">
        <v>121</v>
      </c>
      <c r="F651" s="45" t="s">
        <v>213</v>
      </c>
      <c r="G651" s="18">
        <v>1</v>
      </c>
      <c r="H651" s="20" t="s">
        <v>262</v>
      </c>
      <c r="I651" s="20" t="s">
        <v>138</v>
      </c>
      <c r="J651" s="21">
        <f t="array" ref="J651">INDEX((Inputs!$N$2:$N$845*Inputs!$H$2:$H$845*Inputs!$F$2:$F$845*1000/Inputs!$L$2:$L$845),MATCH(A651,Inputs!$A$2:$A$845))</f>
        <v>75817819.148936167</v>
      </c>
      <c r="K651" s="21" t="str">
        <f ca="1">IF('Dmg over Time (Attack)'!$A$1=$D651,'Dmg over Time (Attack)'!$O$162,K651)</f>
        <v>#REF!</v>
      </c>
      <c r="L651" s="21">
        <v>97327367.841409683</v>
      </c>
      <c r="M651" s="21">
        <f t="shared" si="1"/>
        <v>97327367.841409683</v>
      </c>
      <c r="N651" s="22">
        <f t="shared" si="3"/>
        <v>0.34148815896359752</v>
      </c>
      <c r="O651" s="22">
        <f t="shared" si="2"/>
        <v>0.34148815896359752</v>
      </c>
      <c r="P651" s="10"/>
      <c r="Q651" s="10"/>
      <c r="R651" s="10"/>
      <c r="S651" s="10"/>
    </row>
    <row r="652" spans="1:19" ht="12.75" customHeight="1">
      <c r="A652" s="10">
        <v>651</v>
      </c>
      <c r="B652" s="10">
        <f t="shared" si="0"/>
        <v>6</v>
      </c>
      <c r="C652" s="13">
        <f>VLOOKUP(D652,'Species Data'!A$2:E$152,2,FALSE)</f>
        <v>112</v>
      </c>
      <c r="D652" s="10" t="s">
        <v>271</v>
      </c>
      <c r="E652" s="37" t="s">
        <v>121</v>
      </c>
      <c r="F652" s="45" t="s">
        <v>213</v>
      </c>
      <c r="G652" s="18">
        <v>1</v>
      </c>
      <c r="H652" s="20" t="s">
        <v>262</v>
      </c>
      <c r="I652" s="20" t="s">
        <v>126</v>
      </c>
      <c r="J652" s="21">
        <f t="array" ref="J652">INDEX((Inputs!$N$2:$N$845*Inputs!$H$2:$H$845*Inputs!$F$2:$F$845*1000/Inputs!$L$2:$L$845),MATCH(A652,Inputs!$A$2:$A$845))</f>
        <v>75817819.148936167</v>
      </c>
      <c r="K652" s="21" t="str">
        <f ca="1">IF('Dmg over Time (Attack)'!$A$1=$D652,'Dmg over Time (Attack)'!$S$162,K652)</f>
        <v>#REF!</v>
      </c>
      <c r="L652" s="21">
        <v>111027766.98490231</v>
      </c>
      <c r="M652" s="21">
        <f t="shared" si="1"/>
        <v>111027766.98490231</v>
      </c>
      <c r="N652" s="22">
        <f t="shared" si="3"/>
        <v>0.3895581333638215</v>
      </c>
      <c r="O652" s="22">
        <f t="shared" si="2"/>
        <v>0.3895581333638215</v>
      </c>
      <c r="P652" s="10"/>
      <c r="Q652" s="10"/>
      <c r="R652" s="10"/>
      <c r="S652" s="10"/>
    </row>
    <row r="653" spans="1:19" ht="12.75" customHeight="1">
      <c r="A653" s="10">
        <v>652</v>
      </c>
      <c r="B653" s="10">
        <f t="shared" si="0"/>
        <v>6</v>
      </c>
      <c r="C653" s="13">
        <f>VLOOKUP(D653,'Species Data'!A$2:E$152,2,FALSE)</f>
        <v>112</v>
      </c>
      <c r="D653" s="10" t="s">
        <v>271</v>
      </c>
      <c r="E653" s="37" t="s">
        <v>121</v>
      </c>
      <c r="F653" s="45" t="s">
        <v>213</v>
      </c>
      <c r="G653" s="18">
        <v>1</v>
      </c>
      <c r="H653" s="20" t="s">
        <v>262</v>
      </c>
      <c r="I653" s="20" t="s">
        <v>133</v>
      </c>
      <c r="J653" s="21">
        <f t="array" ref="J653">INDEX((Inputs!$N$2:$N$845*Inputs!$H$2:$H$845*Inputs!$F$2:$F$845*1000/Inputs!$L$2:$L$845),MATCH(A653,Inputs!$A$2:$A$845))</f>
        <v>75817819.148936167</v>
      </c>
      <c r="K653" s="21" t="str">
        <f ca="1">IF('Dmg over Time (Attack)'!$A$1=$D653,'Dmg over Time (Attack)'!$W$162,K653)</f>
        <v>#REF!</v>
      </c>
      <c r="L653" s="21">
        <v>117351963.26789106</v>
      </c>
      <c r="M653" s="21">
        <f t="shared" si="1"/>
        <v>117351963.26789106</v>
      </c>
      <c r="N653" s="22">
        <f t="shared" si="3"/>
        <v>0.41174755647779376</v>
      </c>
      <c r="O653" s="22">
        <f t="shared" si="2"/>
        <v>0.41174755647779376</v>
      </c>
      <c r="P653" s="10"/>
      <c r="Q653" s="10"/>
      <c r="R653" s="10"/>
      <c r="S653" s="10"/>
    </row>
    <row r="654" spans="1:19" ht="12.75" customHeight="1">
      <c r="A654" s="10">
        <v>653</v>
      </c>
      <c r="B654" s="10">
        <f t="shared" si="0"/>
        <v>6</v>
      </c>
      <c r="C654" s="13">
        <f>VLOOKUP(D654,'Species Data'!A$2:E$152,2,FALSE)</f>
        <v>113</v>
      </c>
      <c r="D654" s="10" t="s">
        <v>272</v>
      </c>
      <c r="E654" s="32" t="s">
        <v>84</v>
      </c>
      <c r="F654" s="33"/>
      <c r="G654" s="20">
        <v>1</v>
      </c>
      <c r="H654" s="20" t="s">
        <v>142</v>
      </c>
      <c r="I654" s="20" t="s">
        <v>73</v>
      </c>
      <c r="J654" s="21">
        <f t="array" ref="J654">INDEX((Inputs!$N$2:$N$845*Inputs!$H$2:$H$845*Inputs!$F$2:$F$845*1000/Inputs!$L$2:$L$845),MATCH(A654,Inputs!$A$2:$A$845))</f>
        <v>34422743.055555552</v>
      </c>
      <c r="K654" s="21" t="str">
        <f ca="1">IF('Dmg over Time (Attack)'!$A$1=$D654,'Dmg over Time (Attack)'!$C$162,K654)</f>
        <v>#REF!</v>
      </c>
      <c r="L654" s="21">
        <v>37934453.795600899</v>
      </c>
      <c r="M654" s="21">
        <f t="shared" si="1"/>
        <v>37934453.795600899</v>
      </c>
      <c r="N654" s="22">
        <f t="shared" si="3"/>
        <v>0.1330989122099511</v>
      </c>
      <c r="O654" s="22">
        <f t="shared" si="2"/>
        <v>0.1330989122099511</v>
      </c>
      <c r="P654" s="10"/>
      <c r="Q654" s="10"/>
      <c r="R654" s="10"/>
      <c r="S654" s="10"/>
    </row>
    <row r="655" spans="1:19" ht="12.75" customHeight="1">
      <c r="A655" s="10">
        <v>654</v>
      </c>
      <c r="B655" s="10">
        <f t="shared" si="0"/>
        <v>6</v>
      </c>
      <c r="C655" s="13">
        <f>VLOOKUP(D655,'Species Data'!A$2:E$152,2,FALSE)</f>
        <v>113</v>
      </c>
      <c r="D655" s="10" t="s">
        <v>272</v>
      </c>
      <c r="E655" s="32" t="s">
        <v>84</v>
      </c>
      <c r="F655" s="33"/>
      <c r="G655" s="20">
        <v>1</v>
      </c>
      <c r="H655" s="20" t="s">
        <v>142</v>
      </c>
      <c r="I655" s="20" t="s">
        <v>165</v>
      </c>
      <c r="J655" s="21">
        <f t="array" ref="J655">INDEX((Inputs!$N$2:$N$845*Inputs!$H$2:$H$845*Inputs!$F$2:$F$845*1000/Inputs!$L$2:$L$845),MATCH(A655,Inputs!$A$2:$A$845))</f>
        <v>34422743.055555552</v>
      </c>
      <c r="K655" s="21" t="str">
        <f ca="1">IF('Dmg over Time (Attack)'!$A$1=$D655,'Dmg over Time (Attack)'!$G$162,K655)</f>
        <v>#REF!</v>
      </c>
      <c r="L655" s="21">
        <v>26793083.697007488</v>
      </c>
      <c r="M655" s="21">
        <f t="shared" si="1"/>
        <v>34422743.055555552</v>
      </c>
      <c r="N655" s="22">
        <f t="shared" si="3"/>
        <v>0.12077753064968091</v>
      </c>
      <c r="O655" s="22">
        <f t="shared" si="2"/>
        <v>0.12077753064968091</v>
      </c>
      <c r="P655" s="10"/>
      <c r="Q655" s="10"/>
      <c r="R655" s="10"/>
      <c r="S655" s="10"/>
    </row>
    <row r="656" spans="1:19" ht="12.75" customHeight="1">
      <c r="A656" s="10">
        <v>655</v>
      </c>
      <c r="B656" s="10">
        <f t="shared" si="0"/>
        <v>6</v>
      </c>
      <c r="C656" s="13">
        <f>VLOOKUP(D656,'Species Data'!A$2:E$152,2,FALSE)</f>
        <v>113</v>
      </c>
      <c r="D656" s="10" t="s">
        <v>272</v>
      </c>
      <c r="E656" s="32" t="s">
        <v>84</v>
      </c>
      <c r="F656" s="33"/>
      <c r="G656" s="20">
        <v>1</v>
      </c>
      <c r="H656" s="20" t="s">
        <v>142</v>
      </c>
      <c r="I656" s="20" t="s">
        <v>147</v>
      </c>
      <c r="J656" s="21">
        <f t="array" ref="J656">INDEX((Inputs!$N$2:$N$845*Inputs!$H$2:$H$845*Inputs!$F$2:$F$845*1000/Inputs!$L$2:$L$845),MATCH(A656,Inputs!$A$2:$A$845))</f>
        <v>34422743.055555552</v>
      </c>
      <c r="K656" s="21" t="str">
        <f ca="1">IF('Dmg over Time (Attack)'!$A$1=$D656,'Dmg over Time (Attack)'!$K$162,K656)</f>
        <v>#REF!</v>
      </c>
      <c r="L656" s="21">
        <v>30744277.12039391</v>
      </c>
      <c r="M656" s="21">
        <f t="shared" si="1"/>
        <v>34422743.055555552</v>
      </c>
      <c r="N656" s="22">
        <f t="shared" si="3"/>
        <v>0.12077753064968091</v>
      </c>
      <c r="O656" s="22">
        <f t="shared" si="2"/>
        <v>0.12077753064968091</v>
      </c>
      <c r="P656" s="10"/>
      <c r="Q656" s="10"/>
      <c r="R656" s="10"/>
      <c r="S656" s="10"/>
    </row>
    <row r="657" spans="1:19" ht="12.75" customHeight="1">
      <c r="A657" s="10">
        <v>656</v>
      </c>
      <c r="B657" s="10">
        <f t="shared" si="0"/>
        <v>6</v>
      </c>
      <c r="C657" s="13">
        <f>VLOOKUP(D657,'Species Data'!A$2:E$152,2,FALSE)</f>
        <v>113</v>
      </c>
      <c r="D657" s="10" t="s">
        <v>272</v>
      </c>
      <c r="E657" s="32" t="s">
        <v>84</v>
      </c>
      <c r="F657" s="33"/>
      <c r="G657" s="20">
        <v>1</v>
      </c>
      <c r="H657" s="20" t="s">
        <v>144</v>
      </c>
      <c r="I657" s="20" t="s">
        <v>73</v>
      </c>
      <c r="J657" s="21">
        <f t="array" ref="J657">INDEX((Inputs!$N$2:$N$845*Inputs!$H$2:$H$845*Inputs!$F$2:$F$845*1000/Inputs!$L$2:$L$845),MATCH(A657,Inputs!$A$2:$A$845))</f>
        <v>24278571.428571429</v>
      </c>
      <c r="K657" s="21" t="str">
        <f ca="1">IF('Dmg over Time (Attack)'!$A$1=$D657,'Dmg over Time (Attack)'!$O$162,K657)</f>
        <v>#REF!</v>
      </c>
      <c r="L657" s="21">
        <v>30276444.860038646</v>
      </c>
      <c r="M657" s="21">
        <f t="shared" si="1"/>
        <v>30276444.860038646</v>
      </c>
      <c r="N657" s="22">
        <f t="shared" si="3"/>
        <v>0.10622960062029478</v>
      </c>
      <c r="O657" s="22">
        <f t="shared" si="2"/>
        <v>0.10622960062029478</v>
      </c>
      <c r="P657" s="10"/>
      <c r="Q657" s="10"/>
      <c r="R657" s="10"/>
      <c r="S657" s="10"/>
    </row>
    <row r="658" spans="1:19" ht="12.75" customHeight="1">
      <c r="A658" s="10">
        <v>657</v>
      </c>
      <c r="B658" s="10">
        <f t="shared" si="0"/>
        <v>6</v>
      </c>
      <c r="C658" s="13">
        <f>VLOOKUP(D658,'Species Data'!A$2:E$152,2,FALSE)</f>
        <v>113</v>
      </c>
      <c r="D658" s="10" t="s">
        <v>272</v>
      </c>
      <c r="E658" s="32" t="s">
        <v>84</v>
      </c>
      <c r="F658" s="33"/>
      <c r="G658" s="20">
        <v>1</v>
      </c>
      <c r="H658" s="20" t="s">
        <v>144</v>
      </c>
      <c r="I658" s="20" t="s">
        <v>165</v>
      </c>
      <c r="J658" s="21">
        <f t="array" ref="J658">INDEX((Inputs!$N$2:$N$845*Inputs!$H$2:$H$845*Inputs!$F$2:$F$845*1000/Inputs!$L$2:$L$845),MATCH(A658,Inputs!$A$2:$A$845))</f>
        <v>24278571.428571429</v>
      </c>
      <c r="K658" s="21" t="str">
        <f ca="1">IF('Dmg over Time (Attack)'!$A$1=$D658,'Dmg over Time (Attack)'!$S$162,K658)</f>
        <v>#REF!</v>
      </c>
      <c r="L658" s="21">
        <v>23510452.853598028</v>
      </c>
      <c r="M658" s="21">
        <f t="shared" si="1"/>
        <v>24278571.428571429</v>
      </c>
      <c r="N658" s="22">
        <f t="shared" si="3"/>
        <v>8.5185131821489249E-2</v>
      </c>
      <c r="O658" s="22">
        <f t="shared" si="2"/>
        <v>8.5185131821489249E-2</v>
      </c>
      <c r="P658" s="10"/>
      <c r="Q658" s="10"/>
      <c r="R658" s="10"/>
      <c r="S658" s="10"/>
    </row>
    <row r="659" spans="1:19" ht="12.75" customHeight="1">
      <c r="A659" s="10">
        <v>658</v>
      </c>
      <c r="B659" s="10">
        <f t="shared" si="0"/>
        <v>6</v>
      </c>
      <c r="C659" s="13">
        <f>VLOOKUP(D659,'Species Data'!A$2:E$152,2,FALSE)</f>
        <v>113</v>
      </c>
      <c r="D659" s="10" t="s">
        <v>272</v>
      </c>
      <c r="E659" s="32" t="s">
        <v>84</v>
      </c>
      <c r="F659" s="33"/>
      <c r="G659" s="20">
        <v>1</v>
      </c>
      <c r="H659" s="20" t="s">
        <v>144</v>
      </c>
      <c r="I659" s="20" t="s">
        <v>147</v>
      </c>
      <c r="J659" s="21">
        <f t="array" ref="J659">INDEX((Inputs!$N$2:$N$845*Inputs!$H$2:$H$845*Inputs!$F$2:$F$845*1000/Inputs!$L$2:$L$845),MATCH(A659,Inputs!$A$2:$A$845))</f>
        <v>24278571.428571429</v>
      </c>
      <c r="K659" s="21" t="str">
        <f ca="1">IF('Dmg over Time (Attack)'!$A$1=$D659,'Dmg over Time (Attack)'!$W$162,K659)</f>
        <v>#REF!</v>
      </c>
      <c r="L659" s="21">
        <v>26488713.121118009</v>
      </c>
      <c r="M659" s="21">
        <f t="shared" si="1"/>
        <v>26488713.121118009</v>
      </c>
      <c r="N659" s="22">
        <f t="shared" si="3"/>
        <v>9.2939756593282408E-2</v>
      </c>
      <c r="O659" s="22">
        <f t="shared" si="2"/>
        <v>9.2939756593282408E-2</v>
      </c>
      <c r="P659" s="10"/>
      <c r="Q659" s="10"/>
      <c r="R659" s="10"/>
      <c r="S659" s="10"/>
    </row>
    <row r="660" spans="1:19" ht="12.75" customHeight="1">
      <c r="A660" s="10">
        <v>659</v>
      </c>
      <c r="B660" s="10">
        <f t="shared" si="0"/>
        <v>3</v>
      </c>
      <c r="C660" s="13">
        <f>VLOOKUP(D660,'Species Data'!A$2:E$152,2,FALSE)</f>
        <v>114</v>
      </c>
      <c r="D660" s="10" t="s">
        <v>273</v>
      </c>
      <c r="E660" s="15" t="s">
        <v>24</v>
      </c>
      <c r="F660" s="49"/>
      <c r="G660" s="20">
        <v>1</v>
      </c>
      <c r="H660" s="20" t="s">
        <v>29</v>
      </c>
      <c r="I660" s="20" t="s">
        <v>31</v>
      </c>
      <c r="J660" s="21">
        <f t="array" ref="J660">INDEX((Inputs!$N$2:$N$845*Inputs!$H$2:$H$845*Inputs!$F$2:$F$845*1000/Inputs!$L$2:$L$845),MATCH(A660,Inputs!$A$2:$A$845))</f>
        <v>58348836.538461536</v>
      </c>
      <c r="K660" s="21" t="str">
        <f ca="1">IF('Dmg over Time (Attack)'!$A$1=$D660,'Dmg over Time (Attack)'!$C$162,K660)</f>
        <v>#REF!</v>
      </c>
      <c r="L660" s="21">
        <v>75551282.370517924</v>
      </c>
      <c r="M660" s="21">
        <f t="shared" si="1"/>
        <v>75551282.370517924</v>
      </c>
      <c r="N660" s="22">
        <f t="shared" si="3"/>
        <v>0.2650833870909437</v>
      </c>
      <c r="O660" s="22">
        <f t="shared" si="2"/>
        <v>0.2650833870909437</v>
      </c>
      <c r="P660" s="10"/>
      <c r="Q660" s="10"/>
      <c r="R660" s="10"/>
      <c r="S660" s="10"/>
    </row>
    <row r="661" spans="1:19" ht="12.75" customHeight="1">
      <c r="A661" s="10">
        <v>660</v>
      </c>
      <c r="B661" s="10">
        <f t="shared" si="0"/>
        <v>3</v>
      </c>
      <c r="C661" s="13">
        <f>VLOOKUP(D661,'Species Data'!A$2:E$152,2,FALSE)</f>
        <v>114</v>
      </c>
      <c r="D661" s="10" t="s">
        <v>273</v>
      </c>
      <c r="E661" s="15" t="s">
        <v>24</v>
      </c>
      <c r="F661" s="49"/>
      <c r="G661" s="20">
        <v>1</v>
      </c>
      <c r="H661" s="20" t="s">
        <v>29</v>
      </c>
      <c r="I661" s="20" t="s">
        <v>30</v>
      </c>
      <c r="J661" s="21">
        <f t="array" ref="J661">INDEX((Inputs!$N$2:$N$845*Inputs!$H$2:$H$845*Inputs!$F$2:$F$845*1000/Inputs!$L$2:$L$845),MATCH(A661,Inputs!$A$2:$A$845))</f>
        <v>58348836.538461536</v>
      </c>
      <c r="K661" s="21" t="str">
        <f ca="1">IF('Dmg over Time (Attack)'!$A$1=$D661,'Dmg over Time (Attack)'!$G$162,K661)</f>
        <v>#REF!</v>
      </c>
      <c r="L661" s="21">
        <v>71140696.856508926</v>
      </c>
      <c r="M661" s="21">
        <f t="shared" si="1"/>
        <v>71140696.856508926</v>
      </c>
      <c r="N661" s="22">
        <f t="shared" si="3"/>
        <v>0.24960816403154004</v>
      </c>
      <c r="O661" s="22">
        <f t="shared" si="2"/>
        <v>0.24960816403154004</v>
      </c>
      <c r="P661" s="10"/>
      <c r="Q661" s="10"/>
      <c r="R661" s="10"/>
      <c r="S661" s="10"/>
    </row>
    <row r="662" spans="1:19" ht="12.75" customHeight="1">
      <c r="A662" s="10">
        <v>661</v>
      </c>
      <c r="B662" s="10">
        <f t="shared" si="0"/>
        <v>3</v>
      </c>
      <c r="C662" s="13">
        <f>VLOOKUP(D662,'Species Data'!A$2:E$152,2,FALSE)</f>
        <v>114</v>
      </c>
      <c r="D662" s="10" t="s">
        <v>273</v>
      </c>
      <c r="E662" s="15" t="s">
        <v>24</v>
      </c>
      <c r="F662" s="49"/>
      <c r="G662" s="20">
        <v>1</v>
      </c>
      <c r="H662" s="20" t="s">
        <v>29</v>
      </c>
      <c r="I662" s="20" t="s">
        <v>35</v>
      </c>
      <c r="J662" s="21">
        <f t="array" ref="J662">INDEX((Inputs!$N$2:$N$845*Inputs!$H$2:$H$845*Inputs!$F$2:$F$845*1000/Inputs!$L$2:$L$845),MATCH(A662,Inputs!$A$2:$A$845))</f>
        <v>58348836.538461536</v>
      </c>
      <c r="K662" s="21" t="str">
        <f ca="1">IF('Dmg over Time (Attack)'!$A$1=$D662,'Dmg over Time (Attack)'!$K$162,K662)</f>
        <v>#REF!</v>
      </c>
      <c r="L662" s="21">
        <v>84322745.733788371</v>
      </c>
      <c r="M662" s="21">
        <f t="shared" si="1"/>
        <v>84322745.733788371</v>
      </c>
      <c r="N662" s="22">
        <f t="shared" si="3"/>
        <v>0.29585942616168742</v>
      </c>
      <c r="O662" s="22">
        <f t="shared" si="2"/>
        <v>0.29585942616168742</v>
      </c>
      <c r="P662" s="10"/>
      <c r="Q662" s="10"/>
      <c r="R662" s="10"/>
      <c r="S662" s="10"/>
    </row>
    <row r="663" spans="1:19" ht="12.75" customHeight="1">
      <c r="A663" s="10">
        <v>662</v>
      </c>
      <c r="B663" s="10">
        <f t="shared" si="0"/>
        <v>6</v>
      </c>
      <c r="C663" s="13">
        <f>VLOOKUP(D663,'Species Data'!A$2:E$152,2,FALSE)</f>
        <v>115</v>
      </c>
      <c r="D663" s="10" t="s">
        <v>274</v>
      </c>
      <c r="E663" s="32" t="s">
        <v>84</v>
      </c>
      <c r="F663" s="33"/>
      <c r="G663" s="20">
        <v>1</v>
      </c>
      <c r="H663" s="20" t="s">
        <v>238</v>
      </c>
      <c r="I663" s="20" t="s">
        <v>119</v>
      </c>
      <c r="J663" s="21">
        <f t="array" ref="J663">INDEX((Inputs!$N$2:$N$845*Inputs!$H$2:$H$845*Inputs!$F$2:$F$845*1000/Inputs!$L$2:$L$845),MATCH(A663,Inputs!$A$2:$A$845))</f>
        <v>75752500</v>
      </c>
      <c r="K663" s="21" t="str">
        <f ca="1">IF('Dmg over Time (Attack)'!$A$1=$D663,'Dmg over Time (Attack)'!$C$162,K663)</f>
        <v>#REF!</v>
      </c>
      <c r="L663" s="21">
        <v>96250235.29411763</v>
      </c>
      <c r="M663" s="21">
        <f t="shared" si="1"/>
        <v>96250235.29411763</v>
      </c>
      <c r="N663" s="22">
        <f t="shared" si="3"/>
        <v>0.33770887243101716</v>
      </c>
      <c r="O663" s="22">
        <f t="shared" si="2"/>
        <v>0.33770887243101716</v>
      </c>
      <c r="P663" s="10"/>
      <c r="Q663" s="10"/>
      <c r="R663" s="10"/>
      <c r="S663" s="10"/>
    </row>
    <row r="664" spans="1:19" ht="12.75" customHeight="1">
      <c r="A664" s="10">
        <v>663</v>
      </c>
      <c r="B664" s="10">
        <f t="shared" si="0"/>
        <v>6</v>
      </c>
      <c r="C664" s="13">
        <f>VLOOKUP(D664,'Species Data'!A$2:E$152,2,FALSE)</f>
        <v>115</v>
      </c>
      <c r="D664" s="10" t="s">
        <v>274</v>
      </c>
      <c r="E664" s="32" t="s">
        <v>84</v>
      </c>
      <c r="F664" s="33"/>
      <c r="G664" s="20">
        <v>1</v>
      </c>
      <c r="H664" s="20" t="s">
        <v>238</v>
      </c>
      <c r="I664" s="20" t="s">
        <v>126</v>
      </c>
      <c r="J664" s="21">
        <f t="array" ref="J664">INDEX((Inputs!$N$2:$N$845*Inputs!$H$2:$H$845*Inputs!$F$2:$F$845*1000/Inputs!$L$2:$L$845),MATCH(A664,Inputs!$A$2:$A$845))</f>
        <v>75752500</v>
      </c>
      <c r="K664" s="21" t="str">
        <f ca="1">IF('Dmg over Time (Attack)'!$A$1=$D664,'Dmg over Time (Attack)'!$G$162,K664)</f>
        <v>#REF!</v>
      </c>
      <c r="L664" s="21">
        <v>99034231.651376158</v>
      </c>
      <c r="M664" s="21">
        <f t="shared" si="1"/>
        <v>99034231.651376158</v>
      </c>
      <c r="N664" s="22">
        <f t="shared" si="3"/>
        <v>0.347476955259998</v>
      </c>
      <c r="O664" s="22">
        <f t="shared" si="2"/>
        <v>0.347476955259998</v>
      </c>
      <c r="P664" s="10"/>
      <c r="Q664" s="10"/>
      <c r="R664" s="10"/>
      <c r="S664" s="10"/>
    </row>
    <row r="665" spans="1:19" ht="12.75" customHeight="1">
      <c r="A665" s="10">
        <v>664</v>
      </c>
      <c r="B665" s="10">
        <f t="shared" si="0"/>
        <v>6</v>
      </c>
      <c r="C665" s="13">
        <f>VLOOKUP(D665,'Species Data'!A$2:E$152,2,FALSE)</f>
        <v>115</v>
      </c>
      <c r="D665" s="10" t="s">
        <v>274</v>
      </c>
      <c r="E665" s="32" t="s">
        <v>84</v>
      </c>
      <c r="F665" s="33"/>
      <c r="G665" s="20">
        <v>1</v>
      </c>
      <c r="H665" s="20" t="s">
        <v>238</v>
      </c>
      <c r="I665" s="20" t="s">
        <v>265</v>
      </c>
      <c r="J665" s="21">
        <f t="array" ref="J665">INDEX((Inputs!$N$2:$N$845*Inputs!$H$2:$H$845*Inputs!$F$2:$F$845*1000/Inputs!$L$2:$L$845),MATCH(A665,Inputs!$A$2:$A$845))</f>
        <v>75752500</v>
      </c>
      <c r="K665" s="21" t="str">
        <f ca="1">IF('Dmg over Time (Attack)'!$A$1=$D665,'Dmg over Time (Attack)'!$K$162,K665)</f>
        <v>#REF!</v>
      </c>
      <c r="L665" s="21">
        <v>96714546.755725145</v>
      </c>
      <c r="M665" s="21">
        <f t="shared" si="1"/>
        <v>96714546.755725145</v>
      </c>
      <c r="N665" s="22">
        <f t="shared" si="3"/>
        <v>0.33933798117737113</v>
      </c>
      <c r="O665" s="22">
        <f t="shared" si="2"/>
        <v>0.33933798117737113</v>
      </c>
      <c r="P665" s="10"/>
      <c r="Q665" s="10"/>
      <c r="R665" s="10"/>
      <c r="S665" s="10"/>
    </row>
    <row r="666" spans="1:19" ht="12.75" customHeight="1">
      <c r="A666" s="10">
        <v>665</v>
      </c>
      <c r="B666" s="10">
        <f t="shared" si="0"/>
        <v>6</v>
      </c>
      <c r="C666" s="13">
        <f>VLOOKUP(D666,'Species Data'!A$2:E$152,2,FALSE)</f>
        <v>115</v>
      </c>
      <c r="D666" s="10" t="s">
        <v>274</v>
      </c>
      <c r="E666" s="32" t="s">
        <v>84</v>
      </c>
      <c r="F666" s="33"/>
      <c r="G666" s="20">
        <v>1</v>
      </c>
      <c r="H666" s="20" t="s">
        <v>183</v>
      </c>
      <c r="I666" s="20" t="s">
        <v>119</v>
      </c>
      <c r="J666" s="21">
        <f t="array" ref="J666">INDEX((Inputs!$N$2:$N$845*Inputs!$H$2:$H$845*Inputs!$F$2:$F$845*1000/Inputs!$L$2:$L$845),MATCH(A666,Inputs!$A$2:$A$845))</f>
        <v>56814375</v>
      </c>
      <c r="K666" s="21" t="str">
        <f ca="1">IF('Dmg over Time (Attack)'!$A$1=$D666,'Dmg over Time (Attack)'!$O$162,K666)</f>
        <v>#REF!</v>
      </c>
      <c r="L666" s="21">
        <v>88245553.42741929</v>
      </c>
      <c r="M666" s="21">
        <f t="shared" si="1"/>
        <v>88245553.42741929</v>
      </c>
      <c r="N666" s="22">
        <f t="shared" si="3"/>
        <v>0.30962320511694552</v>
      </c>
      <c r="O666" s="22">
        <f t="shared" si="2"/>
        <v>0.30962320511694552</v>
      </c>
      <c r="P666" s="10"/>
      <c r="Q666" s="10"/>
      <c r="R666" s="10"/>
      <c r="S666" s="10"/>
    </row>
    <row r="667" spans="1:19" ht="12.75" customHeight="1">
      <c r="A667" s="10">
        <v>666</v>
      </c>
      <c r="B667" s="10">
        <f t="shared" si="0"/>
        <v>6</v>
      </c>
      <c r="C667" s="13">
        <f>VLOOKUP(D667,'Species Data'!A$2:E$152,2,FALSE)</f>
        <v>115</v>
      </c>
      <c r="D667" s="10" t="s">
        <v>274</v>
      </c>
      <c r="E667" s="32" t="s">
        <v>84</v>
      </c>
      <c r="F667" s="33"/>
      <c r="G667" s="20">
        <v>1</v>
      </c>
      <c r="H667" s="20" t="s">
        <v>183</v>
      </c>
      <c r="I667" s="20" t="s">
        <v>126</v>
      </c>
      <c r="J667" s="21">
        <f t="array" ref="J667">INDEX((Inputs!$N$2:$N$845*Inputs!$H$2:$H$845*Inputs!$F$2:$F$845*1000/Inputs!$L$2:$L$845),MATCH(A667,Inputs!$A$2:$A$845))</f>
        <v>56814375</v>
      </c>
      <c r="K667" s="21" t="str">
        <f ca="1">IF('Dmg over Time (Attack)'!$A$1=$D667,'Dmg over Time (Attack)'!$S$162,K667)</f>
        <v>#REF!</v>
      </c>
      <c r="L667" s="21">
        <v>91677741.477272719</v>
      </c>
      <c r="M667" s="21">
        <f t="shared" si="1"/>
        <v>91677741.477272719</v>
      </c>
      <c r="N667" s="22">
        <f t="shared" si="3"/>
        <v>0.32166556899008664</v>
      </c>
      <c r="O667" s="22">
        <f t="shared" si="2"/>
        <v>0.32166556899008664</v>
      </c>
      <c r="P667" s="10"/>
      <c r="Q667" s="10"/>
      <c r="R667" s="10"/>
      <c r="S667" s="10"/>
    </row>
    <row r="668" spans="1:19" ht="12.75" customHeight="1">
      <c r="A668" s="10">
        <v>667</v>
      </c>
      <c r="B668" s="10">
        <f t="shared" si="0"/>
        <v>6</v>
      </c>
      <c r="C668" s="13">
        <f>VLOOKUP(D668,'Species Data'!A$2:E$152,2,FALSE)</f>
        <v>115</v>
      </c>
      <c r="D668" s="10" t="s">
        <v>274</v>
      </c>
      <c r="E668" s="32" t="s">
        <v>84</v>
      </c>
      <c r="F668" s="33"/>
      <c r="G668" s="20">
        <v>1</v>
      </c>
      <c r="H668" s="20" t="s">
        <v>183</v>
      </c>
      <c r="I668" s="20" t="s">
        <v>265</v>
      </c>
      <c r="J668" s="21">
        <f t="array" ref="J668">INDEX((Inputs!$N$2:$N$845*Inputs!$H$2:$H$845*Inputs!$F$2:$F$845*1000/Inputs!$L$2:$L$845),MATCH(A668,Inputs!$A$2:$A$845))</f>
        <v>56814375</v>
      </c>
      <c r="K668" s="21" t="str">
        <f ca="1">IF('Dmg over Time (Attack)'!$A$1=$D668,'Dmg over Time (Attack)'!$W$162,K668)</f>
        <v>#REF!</v>
      </c>
      <c r="L668" s="21">
        <v>90458241.00378783</v>
      </c>
      <c r="M668" s="21">
        <f t="shared" si="1"/>
        <v>90458241.00378783</v>
      </c>
      <c r="N668" s="22">
        <f t="shared" si="3"/>
        <v>0.31738676251682241</v>
      </c>
      <c r="O668" s="22">
        <f t="shared" si="2"/>
        <v>0.31738676251682241</v>
      </c>
      <c r="P668" s="10"/>
      <c r="Q668" s="10"/>
      <c r="R668" s="10"/>
      <c r="S668" s="10"/>
    </row>
    <row r="669" spans="1:19" ht="12.75" customHeight="1">
      <c r="A669" s="10">
        <v>668</v>
      </c>
      <c r="B669" s="10">
        <f t="shared" si="0"/>
        <v>6</v>
      </c>
      <c r="C669" s="13">
        <f>VLOOKUP(D669,'Species Data'!A$2:E$152,2,FALSE)</f>
        <v>116</v>
      </c>
      <c r="D669" s="10" t="s">
        <v>275</v>
      </c>
      <c r="E669" s="28" t="s">
        <v>54</v>
      </c>
      <c r="F669" s="29"/>
      <c r="G669" s="20"/>
      <c r="H669" s="20" t="s">
        <v>60</v>
      </c>
      <c r="I669" s="20" t="s">
        <v>189</v>
      </c>
      <c r="J669" s="21">
        <f t="array" ref="J669">INDEX((Inputs!$N$2:$N$845*Inputs!$H$2:$H$845*Inputs!$F$2:$F$845*1000/Inputs!$L$2:$L$845),MATCH(A669,Inputs!$A$2:$A$845))</f>
        <v>17724375</v>
      </c>
      <c r="K669" s="21" t="str">
        <f ca="1">IF('Dmg over Time (Attack)'!$A$1=$D669,'Dmg over Time (Attack)'!$C$162,K669)</f>
        <v>#REF!</v>
      </c>
      <c r="L669" s="21">
        <v>16447733.660442077</v>
      </c>
      <c r="M669" s="21">
        <f t="shared" si="1"/>
        <v>17724375</v>
      </c>
      <c r="N669" s="22">
        <f t="shared" si="3"/>
        <v>6.2188717539273665E-2</v>
      </c>
      <c r="O669" s="22">
        <f t="shared" si="2"/>
        <v>6.2188717539273665E-2</v>
      </c>
      <c r="P669" s="10"/>
      <c r="Q669" s="10"/>
      <c r="R669" s="10"/>
      <c r="S669" s="10"/>
    </row>
    <row r="670" spans="1:19" ht="12.75" customHeight="1">
      <c r="A670" s="10">
        <v>669</v>
      </c>
      <c r="B670" s="10">
        <f t="shared" si="0"/>
        <v>6</v>
      </c>
      <c r="C670" s="13">
        <f>VLOOKUP(D670,'Species Data'!A$2:E$152,2,FALSE)</f>
        <v>116</v>
      </c>
      <c r="D670" s="10" t="s">
        <v>275</v>
      </c>
      <c r="E670" s="28" t="s">
        <v>54</v>
      </c>
      <c r="F670" s="29"/>
      <c r="G670" s="20"/>
      <c r="H670" s="20" t="s">
        <v>60</v>
      </c>
      <c r="I670" s="20" t="s">
        <v>276</v>
      </c>
      <c r="J670" s="21">
        <f t="array" ref="J670">INDEX((Inputs!$N$2:$N$845*Inputs!$H$2:$H$845*Inputs!$F$2:$F$845*1000/Inputs!$L$2:$L$845),MATCH(A670,Inputs!$A$2:$A$845))</f>
        <v>17724375</v>
      </c>
      <c r="K670" s="21" t="str">
        <f ca="1">IF('Dmg over Time (Attack)'!$A$1=$D670,'Dmg over Time (Attack)'!$G$162,K670)</f>
        <v>#REF!</v>
      </c>
      <c r="L670" s="21">
        <v>19804576.381972108</v>
      </c>
      <c r="M670" s="21">
        <f t="shared" si="1"/>
        <v>19804576.381972108</v>
      </c>
      <c r="N670" s="22">
        <f t="shared" si="3"/>
        <v>6.9487426586462647E-2</v>
      </c>
      <c r="O670" s="22">
        <f t="shared" si="2"/>
        <v>6.9487426586462647E-2</v>
      </c>
      <c r="P670" s="10"/>
      <c r="Q670" s="10"/>
      <c r="R670" s="10"/>
      <c r="S670" s="10"/>
    </row>
    <row r="671" spans="1:19" ht="12.75" customHeight="1">
      <c r="A671" s="10">
        <v>670</v>
      </c>
      <c r="B671" s="10">
        <f t="shared" si="0"/>
        <v>6</v>
      </c>
      <c r="C671" s="13">
        <f>VLOOKUP(D671,'Species Data'!A$2:E$152,2,FALSE)</f>
        <v>116</v>
      </c>
      <c r="D671" s="10" t="s">
        <v>275</v>
      </c>
      <c r="E671" s="28" t="s">
        <v>54</v>
      </c>
      <c r="F671" s="29"/>
      <c r="G671" s="20"/>
      <c r="H671" s="20" t="s">
        <v>60</v>
      </c>
      <c r="I671" s="20" t="s">
        <v>65</v>
      </c>
      <c r="J671" s="21">
        <f t="array" ref="J671">INDEX((Inputs!$N$2:$N$845*Inputs!$H$2:$H$845*Inputs!$F$2:$F$845*1000/Inputs!$L$2:$L$845),MATCH(A671,Inputs!$A$2:$A$845))</f>
        <v>17724375</v>
      </c>
      <c r="K671" s="21" t="str">
        <f ca="1">IF('Dmg over Time (Attack)'!$A$1=$D671,'Dmg over Time (Attack)'!$K$162,K671)</f>
        <v>#REF!</v>
      </c>
      <c r="L671" s="21">
        <v>18290907.534246575</v>
      </c>
      <c r="M671" s="21">
        <f t="shared" si="1"/>
        <v>18290907.534246575</v>
      </c>
      <c r="N671" s="22">
        <f t="shared" si="3"/>
        <v>6.417648476655638E-2</v>
      </c>
      <c r="O671" s="22">
        <f t="shared" si="2"/>
        <v>6.417648476655638E-2</v>
      </c>
      <c r="P671" s="10"/>
      <c r="Q671" s="10"/>
      <c r="R671" s="10"/>
      <c r="S671" s="10"/>
    </row>
    <row r="672" spans="1:19" ht="12.75" customHeight="1">
      <c r="A672" s="10">
        <v>671</v>
      </c>
      <c r="B672" s="10">
        <f t="shared" si="0"/>
        <v>6</v>
      </c>
      <c r="C672" s="13">
        <f>VLOOKUP(D672,'Species Data'!A$2:E$152,2,FALSE)</f>
        <v>116</v>
      </c>
      <c r="D672" s="10" t="s">
        <v>275</v>
      </c>
      <c r="E672" s="28" t="s">
        <v>54</v>
      </c>
      <c r="F672" s="29"/>
      <c r="G672" s="20"/>
      <c r="H672" s="20" t="s">
        <v>55</v>
      </c>
      <c r="I672" s="20" t="s">
        <v>189</v>
      </c>
      <c r="J672" s="21">
        <f t="array" ref="J672">INDEX((Inputs!$N$2:$N$845*Inputs!$H$2:$H$845*Inputs!$F$2:$F$845*1000/Inputs!$L$2:$L$845),MATCH(A672,Inputs!$A$2:$A$845))</f>
        <v>16054687.5</v>
      </c>
      <c r="K672" s="21" t="str">
        <f ca="1">IF('Dmg over Time (Attack)'!$A$1=$D672,'Dmg over Time (Attack)'!$O$162,K672)</f>
        <v>#REF!</v>
      </c>
      <c r="L672" s="21">
        <v>15835479.266826926</v>
      </c>
      <c r="M672" s="21">
        <f t="shared" si="1"/>
        <v>16054687.5</v>
      </c>
      <c r="N672" s="22">
        <f t="shared" si="3"/>
        <v>5.6330360089921795E-2</v>
      </c>
      <c r="O672" s="22">
        <f t="shared" si="2"/>
        <v>5.6330360089921795E-2</v>
      </c>
      <c r="P672" s="10"/>
      <c r="Q672" s="10"/>
      <c r="R672" s="10"/>
      <c r="S672" s="10"/>
    </row>
    <row r="673" spans="1:19" ht="12.75" customHeight="1">
      <c r="A673" s="10">
        <v>672</v>
      </c>
      <c r="B673" s="10">
        <f t="shared" si="0"/>
        <v>6</v>
      </c>
      <c r="C673" s="13">
        <f>VLOOKUP(D673,'Species Data'!A$2:E$152,2,FALSE)</f>
        <v>116</v>
      </c>
      <c r="D673" s="10" t="s">
        <v>275</v>
      </c>
      <c r="E673" s="28" t="s">
        <v>54</v>
      </c>
      <c r="F673" s="29"/>
      <c r="G673" s="20"/>
      <c r="H673" s="20" t="s">
        <v>55</v>
      </c>
      <c r="I673" s="20" t="s">
        <v>276</v>
      </c>
      <c r="J673" s="21">
        <f t="array" ref="J673">INDEX((Inputs!$N$2:$N$845*Inputs!$H$2:$H$845*Inputs!$F$2:$F$845*1000/Inputs!$L$2:$L$845),MATCH(A673,Inputs!$A$2:$A$845))</f>
        <v>16054687.5</v>
      </c>
      <c r="K673" s="21" t="str">
        <f ca="1">IF('Dmg over Time (Attack)'!$A$1=$D673,'Dmg over Time (Attack)'!$S$162,K673)</f>
        <v>#REF!</v>
      </c>
      <c r="L673" s="21">
        <v>18606991.234756101</v>
      </c>
      <c r="M673" s="21">
        <f t="shared" si="1"/>
        <v>18606991.234756101</v>
      </c>
      <c r="N673" s="22">
        <f t="shared" si="3"/>
        <v>6.5285513432997669E-2</v>
      </c>
      <c r="O673" s="22">
        <f t="shared" si="2"/>
        <v>6.5285513432997669E-2</v>
      </c>
      <c r="P673" s="10"/>
      <c r="Q673" s="10"/>
      <c r="R673" s="10"/>
      <c r="S673" s="10"/>
    </row>
    <row r="674" spans="1:19" ht="12.75" customHeight="1">
      <c r="A674" s="10">
        <v>673</v>
      </c>
      <c r="B674" s="10">
        <f t="shared" si="0"/>
        <v>6</v>
      </c>
      <c r="C674" s="13">
        <f>VLOOKUP(D674,'Species Data'!A$2:E$152,2,FALSE)</f>
        <v>116</v>
      </c>
      <c r="D674" s="10" t="s">
        <v>275</v>
      </c>
      <c r="E674" s="28" t="s">
        <v>54</v>
      </c>
      <c r="F674" s="29"/>
      <c r="G674" s="20"/>
      <c r="H674" s="20" t="s">
        <v>55</v>
      </c>
      <c r="I674" s="20" t="s">
        <v>65</v>
      </c>
      <c r="J674" s="21">
        <f t="array" ref="J674">INDEX((Inputs!$N$2:$N$845*Inputs!$H$2:$H$845*Inputs!$F$2:$F$845*1000/Inputs!$L$2:$L$845),MATCH(A674,Inputs!$A$2:$A$845))</f>
        <v>16054687.5</v>
      </c>
      <c r="K674" s="21" t="str">
        <f ca="1">IF('Dmg over Time (Attack)'!$A$1=$D674,'Dmg over Time (Attack)'!$W$162,K674)</f>
        <v>#REF!</v>
      </c>
      <c r="L674" s="21">
        <v>17504609.104671266</v>
      </c>
      <c r="M674" s="21">
        <f t="shared" si="1"/>
        <v>17504609.104671266</v>
      </c>
      <c r="N674" s="22">
        <f t="shared" si="3"/>
        <v>6.1417634824686311E-2</v>
      </c>
      <c r="O674" s="22">
        <f t="shared" si="2"/>
        <v>6.1417634824686311E-2</v>
      </c>
      <c r="P674" s="10"/>
      <c r="Q674" s="10"/>
      <c r="R674" s="10"/>
      <c r="S674" s="10"/>
    </row>
    <row r="675" spans="1:19" ht="12.75" customHeight="1">
      <c r="A675" s="10">
        <v>674</v>
      </c>
      <c r="B675" s="10">
        <f t="shared" si="0"/>
        <v>6</v>
      </c>
      <c r="C675" s="13">
        <f>VLOOKUP(D675,'Species Data'!A$2:E$152,2,FALSE)</f>
        <v>117</v>
      </c>
      <c r="D675" s="10" t="s">
        <v>277</v>
      </c>
      <c r="E675" s="28" t="s">
        <v>54</v>
      </c>
      <c r="F675" s="29"/>
      <c r="G675" s="20">
        <v>1</v>
      </c>
      <c r="H675" s="20" t="s">
        <v>60</v>
      </c>
      <c r="I675" s="20" t="s">
        <v>211</v>
      </c>
      <c r="J675" s="21">
        <f t="array" ref="J675">INDEX((Inputs!$N$2:$N$845*Inputs!$H$2:$H$845*Inputs!$F$2:$F$845*1000/Inputs!$L$2:$L$845),MATCH(A675,Inputs!$A$2:$A$845))</f>
        <v>59090625</v>
      </c>
      <c r="K675" s="21" t="str">
        <f ca="1">IF('Dmg over Time (Attack)'!$A$1=$D675,'Dmg over Time (Attack)'!$C$162,K675)</f>
        <v>#REF!</v>
      </c>
      <c r="L675" s="21">
        <v>74295230.263157889</v>
      </c>
      <c r="M675" s="21">
        <f t="shared" si="1"/>
        <v>74295230.263157889</v>
      </c>
      <c r="N675" s="22">
        <f t="shared" si="3"/>
        <v>0.2606763335435423</v>
      </c>
      <c r="O675" s="22">
        <f t="shared" si="2"/>
        <v>0.2606763335435423</v>
      </c>
      <c r="P675" s="10"/>
      <c r="Q675" s="10"/>
      <c r="R675" s="10"/>
      <c r="S675" s="10"/>
    </row>
    <row r="676" spans="1:19" ht="12.75" customHeight="1">
      <c r="A676" s="10">
        <v>675</v>
      </c>
      <c r="B676" s="10">
        <f t="shared" si="0"/>
        <v>6</v>
      </c>
      <c r="C676" s="13">
        <f>VLOOKUP(D676,'Species Data'!A$2:E$152,2,FALSE)</f>
        <v>117</v>
      </c>
      <c r="D676" s="10" t="s">
        <v>277</v>
      </c>
      <c r="E676" s="28" t="s">
        <v>54</v>
      </c>
      <c r="F676" s="29"/>
      <c r="G676" s="20">
        <v>1</v>
      </c>
      <c r="H676" s="20" t="s">
        <v>60</v>
      </c>
      <c r="I676" s="20" t="s">
        <v>276</v>
      </c>
      <c r="J676" s="21">
        <f t="array" ref="J676">INDEX((Inputs!$N$2:$N$845*Inputs!$H$2:$H$845*Inputs!$F$2:$F$845*1000/Inputs!$L$2:$L$845),MATCH(A676,Inputs!$A$2:$A$845))</f>
        <v>59090625</v>
      </c>
      <c r="K676" s="21" t="str">
        <f ca="1">IF('Dmg over Time (Attack)'!$A$1=$D676,'Dmg over Time (Attack)'!$G$162,K676)</f>
        <v>#REF!</v>
      </c>
      <c r="L676" s="21">
        <v>66025729.892928272</v>
      </c>
      <c r="M676" s="21">
        <f t="shared" si="1"/>
        <v>66025729.892928272</v>
      </c>
      <c r="N676" s="22">
        <f t="shared" si="3"/>
        <v>0.23166150945439226</v>
      </c>
      <c r="O676" s="22">
        <f t="shared" si="2"/>
        <v>0.23166150945439226</v>
      </c>
      <c r="P676" s="10"/>
      <c r="Q676" s="10"/>
      <c r="R676" s="10"/>
      <c r="S676" s="10"/>
    </row>
    <row r="677" spans="1:19" ht="12.75" customHeight="1">
      <c r="A677" s="10">
        <v>676</v>
      </c>
      <c r="B677" s="10">
        <f t="shared" si="0"/>
        <v>6</v>
      </c>
      <c r="C677" s="13">
        <f>VLOOKUP(D677,'Species Data'!A$2:E$152,2,FALSE)</f>
        <v>117</v>
      </c>
      <c r="D677" s="10" t="s">
        <v>277</v>
      </c>
      <c r="E677" s="28" t="s">
        <v>54</v>
      </c>
      <c r="F677" s="29"/>
      <c r="G677" s="20">
        <v>1</v>
      </c>
      <c r="H677" s="20" t="s">
        <v>60</v>
      </c>
      <c r="I677" s="20" t="s">
        <v>61</v>
      </c>
      <c r="J677" s="21">
        <f t="array" ref="J677">INDEX((Inputs!$N$2:$N$845*Inputs!$H$2:$H$845*Inputs!$F$2:$F$845*1000/Inputs!$L$2:$L$845),MATCH(A677,Inputs!$A$2:$A$845))</f>
        <v>59090625</v>
      </c>
      <c r="K677" s="21" t="str">
        <f ca="1">IF('Dmg over Time (Attack)'!$A$1=$D677,'Dmg over Time (Attack)'!$K$162,K677)</f>
        <v>#REF!</v>
      </c>
      <c r="L677" s="21">
        <v>79419368.777654856</v>
      </c>
      <c r="M677" s="21">
        <f t="shared" si="1"/>
        <v>79419368.777654856</v>
      </c>
      <c r="N677" s="22">
        <f t="shared" si="3"/>
        <v>0.27865516792896716</v>
      </c>
      <c r="O677" s="22">
        <f t="shared" si="2"/>
        <v>0.27865516792896716</v>
      </c>
      <c r="P677" s="10"/>
      <c r="Q677" s="10"/>
      <c r="R677" s="10"/>
      <c r="S677" s="10"/>
    </row>
    <row r="678" spans="1:19" ht="12.75" customHeight="1">
      <c r="A678" s="10">
        <v>677</v>
      </c>
      <c r="B678" s="10">
        <f t="shared" si="0"/>
        <v>6</v>
      </c>
      <c r="C678" s="13">
        <f>VLOOKUP(D678,'Species Data'!A$2:E$152,2,FALSE)</f>
        <v>117</v>
      </c>
      <c r="D678" s="10" t="s">
        <v>277</v>
      </c>
      <c r="E678" s="28" t="s">
        <v>54</v>
      </c>
      <c r="F678" s="29"/>
      <c r="G678" s="20">
        <v>1</v>
      </c>
      <c r="H678" s="20" t="s">
        <v>278</v>
      </c>
      <c r="I678" s="20" t="s">
        <v>211</v>
      </c>
      <c r="J678" s="21">
        <f t="array" ref="J678">INDEX((Inputs!$N$2:$N$845*Inputs!$H$2:$H$845*Inputs!$F$2:$F$845*1000/Inputs!$L$2:$L$845),MATCH(A678,Inputs!$A$2:$A$845))</f>
        <v>47272500</v>
      </c>
      <c r="K678" s="21" t="str">
        <f ca="1">IF('Dmg over Time (Attack)'!$A$1=$D678,'Dmg over Time (Attack)'!$O$162,K678)</f>
        <v>#REF!</v>
      </c>
      <c r="L678" s="21">
        <v>66520148.026315786</v>
      </c>
      <c r="M678" s="21">
        <f t="shared" si="1"/>
        <v>66520148.026315786</v>
      </c>
      <c r="N678" s="22">
        <f t="shared" si="3"/>
        <v>0.23339625212619486</v>
      </c>
      <c r="O678" s="22">
        <f t="shared" si="2"/>
        <v>0.23339625212619486</v>
      </c>
      <c r="P678" s="10"/>
      <c r="Q678" s="10"/>
      <c r="R678" s="10"/>
      <c r="S678" s="10"/>
    </row>
    <row r="679" spans="1:19" ht="12.75" customHeight="1">
      <c r="A679" s="10">
        <v>678</v>
      </c>
      <c r="B679" s="10">
        <f t="shared" si="0"/>
        <v>6</v>
      </c>
      <c r="C679" s="13">
        <f>VLOOKUP(D679,'Species Data'!A$2:E$152,2,FALSE)</f>
        <v>117</v>
      </c>
      <c r="D679" s="10" t="s">
        <v>277</v>
      </c>
      <c r="E679" s="28" t="s">
        <v>54</v>
      </c>
      <c r="F679" s="29"/>
      <c r="G679" s="20">
        <v>1</v>
      </c>
      <c r="H679" s="20" t="s">
        <v>278</v>
      </c>
      <c r="I679" s="20" t="s">
        <v>276</v>
      </c>
      <c r="J679" s="21">
        <f t="array" ref="J679">INDEX((Inputs!$N$2:$N$845*Inputs!$H$2:$H$845*Inputs!$F$2:$F$845*1000/Inputs!$L$2:$L$845),MATCH(A679,Inputs!$A$2:$A$845))</f>
        <v>47272500</v>
      </c>
      <c r="K679" s="21" t="str">
        <f ca="1">IF('Dmg over Time (Attack)'!$A$1=$D679,'Dmg over Time (Attack)'!$S$162,K679)</f>
        <v>#REF!</v>
      </c>
      <c r="L679" s="21">
        <v>60140209.474601589</v>
      </c>
      <c r="M679" s="21">
        <f t="shared" si="1"/>
        <v>60140209.474601589</v>
      </c>
      <c r="N679" s="22">
        <f t="shared" si="3"/>
        <v>0.21101124862054363</v>
      </c>
      <c r="O679" s="22">
        <f t="shared" si="2"/>
        <v>0.21101124862054363</v>
      </c>
      <c r="P679" s="10"/>
      <c r="Q679" s="10"/>
      <c r="R679" s="10"/>
      <c r="S679" s="10"/>
    </row>
    <row r="680" spans="1:19" ht="12.75" customHeight="1">
      <c r="A680" s="10">
        <v>679</v>
      </c>
      <c r="B680" s="10">
        <f t="shared" si="0"/>
        <v>6</v>
      </c>
      <c r="C680" s="13">
        <f>VLOOKUP(D680,'Species Data'!A$2:E$152,2,FALSE)</f>
        <v>117</v>
      </c>
      <c r="D680" s="10" t="s">
        <v>277</v>
      </c>
      <c r="E680" s="28" t="s">
        <v>54</v>
      </c>
      <c r="F680" s="29"/>
      <c r="G680" s="20">
        <v>1</v>
      </c>
      <c r="H680" s="20" t="s">
        <v>278</v>
      </c>
      <c r="I680" s="20" t="s">
        <v>61</v>
      </c>
      <c r="J680" s="21">
        <f t="array" ref="J680">INDEX((Inputs!$N$2:$N$845*Inputs!$H$2:$H$845*Inputs!$F$2:$F$845*1000/Inputs!$L$2:$L$845),MATCH(A680,Inputs!$A$2:$A$845))</f>
        <v>47272500</v>
      </c>
      <c r="K680" s="21" t="str">
        <f ca="1">IF('Dmg over Time (Attack)'!$A$1=$D680,'Dmg over Time (Attack)'!$W$162,K680)</f>
        <v>#REF!</v>
      </c>
      <c r="L680" s="21">
        <v>71575480.503318578</v>
      </c>
      <c r="M680" s="21">
        <f t="shared" si="1"/>
        <v>71575480.503318578</v>
      </c>
      <c r="N680" s="22">
        <f t="shared" si="3"/>
        <v>0.25113366986190871</v>
      </c>
      <c r="O680" s="22">
        <f t="shared" si="2"/>
        <v>0.25113366986190871</v>
      </c>
      <c r="P680" s="10"/>
      <c r="Q680" s="10"/>
      <c r="R680" s="10"/>
      <c r="S680" s="10"/>
    </row>
    <row r="681" spans="1:19" ht="12.75" customHeight="1">
      <c r="A681" s="10">
        <v>680</v>
      </c>
      <c r="B681" s="10">
        <f t="shared" si="0"/>
        <v>6</v>
      </c>
      <c r="C681" s="13">
        <f>VLOOKUP(D681,'Species Data'!A$2:E$152,2,FALSE)</f>
        <v>118</v>
      </c>
      <c r="D681" s="10" t="s">
        <v>279</v>
      </c>
      <c r="E681" s="28" t="s">
        <v>54</v>
      </c>
      <c r="F681" s="29"/>
      <c r="G681" s="20"/>
      <c r="H681" s="20" t="s">
        <v>99</v>
      </c>
      <c r="I681" s="20" t="s">
        <v>58</v>
      </c>
      <c r="J681" s="21">
        <f t="array" ref="J681">INDEX((Inputs!$N$2:$N$845*Inputs!$H$2:$H$845*Inputs!$F$2:$F$845*1000/Inputs!$L$2:$L$845),MATCH(A681,Inputs!$A$2:$A$845))</f>
        <v>16349869.565217391</v>
      </c>
      <c r="K681" s="21" t="str">
        <f ca="1">IF('Dmg over Time (Attack)'!$A$1=$D681,'Dmg over Time (Attack)'!$C$162,K681)</f>
        <v>#REF!</v>
      </c>
      <c r="L681" s="21">
        <v>21266828.06174089</v>
      </c>
      <c r="M681" s="21">
        <f t="shared" si="1"/>
        <v>21266828.06174089</v>
      </c>
      <c r="N681" s="22">
        <f t="shared" si="3"/>
        <v>7.4617963301267493E-2</v>
      </c>
      <c r="O681" s="22">
        <f t="shared" si="2"/>
        <v>7.4617963301267493E-2</v>
      </c>
      <c r="P681" s="10"/>
      <c r="Q681" s="10"/>
      <c r="R681" s="10"/>
      <c r="S681" s="10"/>
    </row>
    <row r="682" spans="1:19" ht="12.75" customHeight="1">
      <c r="A682" s="10">
        <v>681</v>
      </c>
      <c r="B682" s="10">
        <f t="shared" si="0"/>
        <v>6</v>
      </c>
      <c r="C682" s="13">
        <f>VLOOKUP(D682,'Species Data'!A$2:E$152,2,FALSE)</f>
        <v>118</v>
      </c>
      <c r="D682" s="10" t="s">
        <v>279</v>
      </c>
      <c r="E682" s="28" t="s">
        <v>54</v>
      </c>
      <c r="F682" s="29"/>
      <c r="G682" s="20"/>
      <c r="H682" s="20" t="s">
        <v>99</v>
      </c>
      <c r="I682" s="20" t="s">
        <v>135</v>
      </c>
      <c r="J682" s="21">
        <f t="array" ref="J682">INDEX((Inputs!$N$2:$N$845*Inputs!$H$2:$H$845*Inputs!$F$2:$F$845*1000/Inputs!$L$2:$L$845),MATCH(A682,Inputs!$A$2:$A$845))</f>
        <v>16349869.565217391</v>
      </c>
      <c r="K682" s="21" t="str">
        <f ca="1">IF('Dmg over Time (Attack)'!$A$1=$D682,'Dmg over Time (Attack)'!$G$162,K682)</f>
        <v>#REF!</v>
      </c>
      <c r="L682" s="21">
        <v>18756038.793103445</v>
      </c>
      <c r="M682" s="21">
        <f t="shared" si="1"/>
        <v>18756038.793103445</v>
      </c>
      <c r="N682" s="22">
        <f t="shared" si="3"/>
        <v>6.5808469898654784E-2</v>
      </c>
      <c r="O682" s="22">
        <f t="shared" si="2"/>
        <v>6.5808469898654784E-2</v>
      </c>
      <c r="P682" s="10"/>
      <c r="Q682" s="10"/>
      <c r="R682" s="10"/>
      <c r="S682" s="10"/>
    </row>
    <row r="683" spans="1:19" ht="12.75" customHeight="1">
      <c r="A683" s="10">
        <v>682</v>
      </c>
      <c r="B683" s="10">
        <f t="shared" si="0"/>
        <v>6</v>
      </c>
      <c r="C683" s="13">
        <f>VLOOKUP(D683,'Species Data'!A$2:E$152,2,FALSE)</f>
        <v>118</v>
      </c>
      <c r="D683" s="10" t="s">
        <v>279</v>
      </c>
      <c r="E683" s="28" t="s">
        <v>54</v>
      </c>
      <c r="F683" s="29"/>
      <c r="G683" s="20"/>
      <c r="H683" s="20" t="s">
        <v>99</v>
      </c>
      <c r="I683" s="20" t="s">
        <v>56</v>
      </c>
      <c r="J683" s="21">
        <f t="array" ref="J683">INDEX((Inputs!$N$2:$N$845*Inputs!$H$2:$H$845*Inputs!$F$2:$F$845*1000/Inputs!$L$2:$L$845),MATCH(A683,Inputs!$A$2:$A$845))</f>
        <v>16349869.565217391</v>
      </c>
      <c r="K683" s="21" t="str">
        <f ca="1">IF('Dmg over Time (Attack)'!$A$1=$D683,'Dmg over Time (Attack)'!$K$162,K683)</f>
        <v>#REF!</v>
      </c>
      <c r="L683" s="21">
        <v>24990006.076388888</v>
      </c>
      <c r="M683" s="21">
        <f t="shared" si="1"/>
        <v>24990006.076388888</v>
      </c>
      <c r="N683" s="22">
        <f t="shared" si="3"/>
        <v>8.7681310578752766E-2</v>
      </c>
      <c r="O683" s="22">
        <f t="shared" si="2"/>
        <v>8.7681310578752766E-2</v>
      </c>
      <c r="P683" s="10"/>
      <c r="Q683" s="10"/>
      <c r="R683" s="10"/>
      <c r="S683" s="10"/>
    </row>
    <row r="684" spans="1:19" ht="12.75" customHeight="1">
      <c r="A684" s="10">
        <v>683</v>
      </c>
      <c r="B684" s="10">
        <f t="shared" si="0"/>
        <v>6</v>
      </c>
      <c r="C684" s="13">
        <f>VLOOKUP(D684,'Species Data'!A$2:E$152,2,FALSE)</f>
        <v>118</v>
      </c>
      <c r="D684" s="10" t="s">
        <v>279</v>
      </c>
      <c r="E684" s="28" t="s">
        <v>54</v>
      </c>
      <c r="F684" s="29"/>
      <c r="G684" s="20"/>
      <c r="H684" s="20" t="s">
        <v>122</v>
      </c>
      <c r="I684" s="20" t="s">
        <v>58</v>
      </c>
      <c r="J684" s="21">
        <f t="array" ref="J684">INDEX((Inputs!$N$2:$N$845*Inputs!$H$2:$H$845*Inputs!$F$2:$F$845*1000/Inputs!$L$2:$L$845),MATCH(A684,Inputs!$A$2:$A$845))</f>
        <v>20511654.545454547</v>
      </c>
      <c r="K684" s="21" t="str">
        <f ca="1">IF('Dmg over Time (Attack)'!$A$1=$D684,'Dmg over Time (Attack)'!$O$162,K684)</f>
        <v>#REF!</v>
      </c>
      <c r="L684" s="21">
        <v>23670360.05342605</v>
      </c>
      <c r="M684" s="21">
        <f t="shared" si="1"/>
        <v>23670360.05342605</v>
      </c>
      <c r="N684" s="22">
        <f t="shared" si="3"/>
        <v>8.3051127919343798E-2</v>
      </c>
      <c r="O684" s="22">
        <f t="shared" si="2"/>
        <v>8.3051127919343798E-2</v>
      </c>
      <c r="P684" s="10"/>
      <c r="Q684" s="10"/>
      <c r="R684" s="10"/>
      <c r="S684" s="10"/>
    </row>
    <row r="685" spans="1:19" ht="12.75" customHeight="1">
      <c r="A685" s="10">
        <v>684</v>
      </c>
      <c r="B685" s="10">
        <f t="shared" si="0"/>
        <v>6</v>
      </c>
      <c r="C685" s="13">
        <f>VLOOKUP(D685,'Species Data'!A$2:E$152,2,FALSE)</f>
        <v>118</v>
      </c>
      <c r="D685" s="10" t="s">
        <v>279</v>
      </c>
      <c r="E685" s="28" t="s">
        <v>54</v>
      </c>
      <c r="F685" s="29"/>
      <c r="G685" s="20"/>
      <c r="H685" s="20" t="s">
        <v>122</v>
      </c>
      <c r="I685" s="20" t="s">
        <v>135</v>
      </c>
      <c r="J685" s="21">
        <f t="array" ref="J685">INDEX((Inputs!$N$2:$N$845*Inputs!$H$2:$H$845*Inputs!$F$2:$F$845*1000/Inputs!$L$2:$L$845),MATCH(A685,Inputs!$A$2:$A$845))</f>
        <v>20511654.545454547</v>
      </c>
      <c r="K685" s="21" t="str">
        <f ca="1">IF('Dmg over Time (Attack)'!$A$1=$D685,'Dmg over Time (Attack)'!$S$162,K685)</f>
        <v>#REF!</v>
      </c>
      <c r="L685" s="21">
        <v>21245365.458833613</v>
      </c>
      <c r="M685" s="21">
        <f t="shared" si="1"/>
        <v>21245365.458833613</v>
      </c>
      <c r="N685" s="22">
        <f t="shared" si="3"/>
        <v>7.4542658431569223E-2</v>
      </c>
      <c r="O685" s="22">
        <f t="shared" si="2"/>
        <v>7.4542658431569223E-2</v>
      </c>
      <c r="P685" s="10"/>
      <c r="Q685" s="10"/>
      <c r="R685" s="10"/>
      <c r="S685" s="10"/>
    </row>
    <row r="686" spans="1:19" ht="12.75" customHeight="1">
      <c r="A686" s="10">
        <v>685</v>
      </c>
      <c r="B686" s="10">
        <f t="shared" si="0"/>
        <v>6</v>
      </c>
      <c r="C686" s="13">
        <f>VLOOKUP(D686,'Species Data'!A$2:E$152,2,FALSE)</f>
        <v>118</v>
      </c>
      <c r="D686" s="10" t="s">
        <v>279</v>
      </c>
      <c r="E686" s="28" t="s">
        <v>54</v>
      </c>
      <c r="F686" s="29"/>
      <c r="G686" s="20"/>
      <c r="H686" s="20" t="s">
        <v>122</v>
      </c>
      <c r="I686" s="20" t="s">
        <v>56</v>
      </c>
      <c r="J686" s="21">
        <f t="array" ref="J686">INDEX((Inputs!$N$2:$N$845*Inputs!$H$2:$H$845*Inputs!$F$2:$F$845*1000/Inputs!$L$2:$L$845),MATCH(A686,Inputs!$A$2:$A$845))</f>
        <v>20511654.545454547</v>
      </c>
      <c r="K686" s="21" t="str">
        <f ca="1">IF('Dmg over Time (Attack)'!$A$1=$D686,'Dmg over Time (Attack)'!$W$162,K686)</f>
        <v>#REF!</v>
      </c>
      <c r="L686" s="21">
        <v>30100605.108788401</v>
      </c>
      <c r="M686" s="21">
        <f t="shared" si="1"/>
        <v>30100605.108788401</v>
      </c>
      <c r="N686" s="22">
        <f t="shared" si="3"/>
        <v>0.1056126395921808</v>
      </c>
      <c r="O686" s="22">
        <f t="shared" si="2"/>
        <v>0.1056126395921808</v>
      </c>
      <c r="P686" s="10"/>
      <c r="Q686" s="10"/>
      <c r="R686" s="10"/>
      <c r="S686" s="10"/>
    </row>
    <row r="687" spans="1:19" ht="12.75" customHeight="1">
      <c r="A687" s="10">
        <v>686</v>
      </c>
      <c r="B687" s="10">
        <f t="shared" si="0"/>
        <v>6</v>
      </c>
      <c r="C687" s="13">
        <f>VLOOKUP(D687,'Species Data'!A$2:E$152,2,FALSE)</f>
        <v>119</v>
      </c>
      <c r="D687" s="10" t="s">
        <v>280</v>
      </c>
      <c r="E687" s="28" t="s">
        <v>54</v>
      </c>
      <c r="F687" s="29"/>
      <c r="G687" s="20">
        <v>1</v>
      </c>
      <c r="H687" s="20" t="s">
        <v>99</v>
      </c>
      <c r="I687" s="20" t="s">
        <v>232</v>
      </c>
      <c r="J687" s="21">
        <f t="array" ref="J687">INDEX((Inputs!$N$2:$N$845*Inputs!$H$2:$H$845*Inputs!$F$2:$F$845*1000/Inputs!$L$2:$L$845),MATCH(A687,Inputs!$A$2:$A$845))</f>
        <v>49798913.043478258</v>
      </c>
      <c r="K687" s="21" t="str">
        <f ca="1">IF('Dmg over Time (Attack)'!$A$1=$D687,'Dmg over Time (Attack)'!$C$162,K687)</f>
        <v>#REF!</v>
      </c>
      <c r="L687" s="21">
        <v>42834208.504098363</v>
      </c>
      <c r="M687" s="21">
        <f t="shared" si="1"/>
        <v>49798913.043478258</v>
      </c>
      <c r="N687" s="22">
        <f t="shared" si="3"/>
        <v>0.17472720685630497</v>
      </c>
      <c r="O687" s="22">
        <f t="shared" si="2"/>
        <v>0.17472720685630497</v>
      </c>
      <c r="P687" s="10"/>
      <c r="Q687" s="10"/>
      <c r="R687" s="10"/>
      <c r="S687" s="10"/>
    </row>
    <row r="688" spans="1:19" ht="12.75" customHeight="1">
      <c r="A688" s="10">
        <v>687</v>
      </c>
      <c r="B688" s="10">
        <f t="shared" si="0"/>
        <v>6</v>
      </c>
      <c r="C688" s="13">
        <f>VLOOKUP(D688,'Species Data'!A$2:E$152,2,FALSE)</f>
        <v>119</v>
      </c>
      <c r="D688" s="10" t="s">
        <v>280</v>
      </c>
      <c r="E688" s="28" t="s">
        <v>54</v>
      </c>
      <c r="F688" s="29"/>
      <c r="G688" s="20">
        <v>1</v>
      </c>
      <c r="H688" s="20" t="s">
        <v>99</v>
      </c>
      <c r="I688" s="20" t="s">
        <v>102</v>
      </c>
      <c r="J688" s="21">
        <f t="array" ref="J688">INDEX((Inputs!$N$2:$N$845*Inputs!$H$2:$H$845*Inputs!$F$2:$F$845*1000/Inputs!$L$2:$L$845),MATCH(A688,Inputs!$A$2:$A$845))</f>
        <v>49798913.043478258</v>
      </c>
      <c r="K688" s="21" t="str">
        <f ca="1">IF('Dmg over Time (Attack)'!$A$1=$D688,'Dmg over Time (Attack)'!$G$162,K688)</f>
        <v>#REF!</v>
      </c>
      <c r="L688" s="21">
        <v>71038720.465601131</v>
      </c>
      <c r="M688" s="21">
        <f t="shared" si="1"/>
        <v>71038720.465601131</v>
      </c>
      <c r="N688" s="22">
        <f t="shared" si="3"/>
        <v>0.24925036405439899</v>
      </c>
      <c r="O688" s="22">
        <f t="shared" si="2"/>
        <v>0.24925036405439899</v>
      </c>
      <c r="P688" s="10"/>
      <c r="Q688" s="10"/>
      <c r="R688" s="10"/>
      <c r="S688" s="10"/>
    </row>
    <row r="689" spans="1:19" ht="12.75" customHeight="1">
      <c r="A689" s="10">
        <v>688</v>
      </c>
      <c r="B689" s="10">
        <f t="shared" si="0"/>
        <v>6</v>
      </c>
      <c r="C689" s="13">
        <f>VLOOKUP(D689,'Species Data'!A$2:E$152,2,FALSE)</f>
        <v>119</v>
      </c>
      <c r="D689" s="10" t="s">
        <v>280</v>
      </c>
      <c r="E689" s="28" t="s">
        <v>54</v>
      </c>
      <c r="F689" s="29"/>
      <c r="G689" s="20">
        <v>1</v>
      </c>
      <c r="H689" s="20" t="s">
        <v>99</v>
      </c>
      <c r="I689" s="20" t="s">
        <v>138</v>
      </c>
      <c r="J689" s="21">
        <f t="array" ref="J689">INDEX((Inputs!$N$2:$N$845*Inputs!$H$2:$H$845*Inputs!$F$2:$F$845*1000/Inputs!$L$2:$L$845),MATCH(A689,Inputs!$A$2:$A$845))</f>
        <v>49798913.043478258</v>
      </c>
      <c r="K689" s="21" t="str">
        <f ca="1">IF('Dmg over Time (Attack)'!$A$1=$D689,'Dmg over Time (Attack)'!$K$162,K689)</f>
        <v>#REF!</v>
      </c>
      <c r="L689" s="21">
        <v>70904166.666666657</v>
      </c>
      <c r="M689" s="21">
        <f t="shared" si="1"/>
        <v>70904166.666666657</v>
      </c>
      <c r="N689" s="22">
        <f t="shared" si="3"/>
        <v>0.24877826119064372</v>
      </c>
      <c r="O689" s="22">
        <f t="shared" si="2"/>
        <v>0.24877826119064372</v>
      </c>
      <c r="P689" s="10"/>
      <c r="Q689" s="10"/>
      <c r="R689" s="10"/>
      <c r="S689" s="10"/>
    </row>
    <row r="690" spans="1:19" ht="12.75" customHeight="1">
      <c r="A690" s="10">
        <v>689</v>
      </c>
      <c r="B690" s="10">
        <f t="shared" si="0"/>
        <v>6</v>
      </c>
      <c r="C690" s="13">
        <f>VLOOKUP(D690,'Species Data'!A$2:E$152,2,FALSE)</f>
        <v>119</v>
      </c>
      <c r="D690" s="10" t="s">
        <v>280</v>
      </c>
      <c r="E690" s="28" t="s">
        <v>54</v>
      </c>
      <c r="F690" s="29"/>
      <c r="G690" s="20">
        <v>1</v>
      </c>
      <c r="H690" s="20" t="s">
        <v>80</v>
      </c>
      <c r="I690" s="20" t="s">
        <v>232</v>
      </c>
      <c r="J690" s="21">
        <f t="array" ref="J690">INDEX((Inputs!$N$2:$N$845*Inputs!$H$2:$H$845*Inputs!$F$2:$F$845*1000/Inputs!$L$2:$L$845),MATCH(A690,Inputs!$A$2:$A$845))</f>
        <v>65450000</v>
      </c>
      <c r="K690" s="21" t="str">
        <f ca="1">IF('Dmg over Time (Attack)'!$A$1=$D690,'Dmg over Time (Attack)'!$O$162,K690)</f>
        <v>#REF!</v>
      </c>
      <c r="L690" s="21">
        <v>48168842.690677963</v>
      </c>
      <c r="M690" s="21">
        <f t="shared" si="1"/>
        <v>65450000</v>
      </c>
      <c r="N690" s="22">
        <f t="shared" si="3"/>
        <v>0.22964147186828654</v>
      </c>
      <c r="O690" s="22">
        <f t="shared" si="2"/>
        <v>0.22964147186828654</v>
      </c>
      <c r="P690" s="10"/>
      <c r="Q690" s="10"/>
      <c r="R690" s="10"/>
      <c r="S690" s="10"/>
    </row>
    <row r="691" spans="1:19" ht="12.75" customHeight="1">
      <c r="A691" s="10">
        <v>690</v>
      </c>
      <c r="B691" s="10">
        <f t="shared" si="0"/>
        <v>6</v>
      </c>
      <c r="C691" s="13">
        <f>VLOOKUP(D691,'Species Data'!A$2:E$152,2,FALSE)</f>
        <v>119</v>
      </c>
      <c r="D691" s="10" t="s">
        <v>280</v>
      </c>
      <c r="E691" s="28" t="s">
        <v>54</v>
      </c>
      <c r="F691" s="29"/>
      <c r="G691" s="20">
        <v>1</v>
      </c>
      <c r="H691" s="20" t="s">
        <v>80</v>
      </c>
      <c r="I691" s="20" t="s">
        <v>102</v>
      </c>
      <c r="J691" s="21">
        <f t="array" ref="J691">INDEX((Inputs!$N$2:$N$845*Inputs!$H$2:$H$845*Inputs!$F$2:$F$845*1000/Inputs!$L$2:$L$845),MATCH(A691,Inputs!$A$2:$A$845))</f>
        <v>65450000</v>
      </c>
      <c r="K691" s="21" t="str">
        <f ca="1">IF('Dmg over Time (Attack)'!$A$1=$D691,'Dmg over Time (Attack)'!$S$162,K691)</f>
        <v>#REF!</v>
      </c>
      <c r="L691" s="21">
        <v>79959354.515659183</v>
      </c>
      <c r="M691" s="21">
        <f t="shared" si="1"/>
        <v>79959354.515659183</v>
      </c>
      <c r="N691" s="22">
        <f t="shared" si="3"/>
        <v>0.28054979160602139</v>
      </c>
      <c r="O691" s="22">
        <f t="shared" si="2"/>
        <v>0.28054979160602139</v>
      </c>
      <c r="P691" s="10"/>
      <c r="Q691" s="10"/>
      <c r="R691" s="10"/>
      <c r="S691" s="10"/>
    </row>
    <row r="692" spans="1:19" ht="12.75" customHeight="1">
      <c r="A692" s="10">
        <v>691</v>
      </c>
      <c r="B692" s="10">
        <f t="shared" si="0"/>
        <v>6</v>
      </c>
      <c r="C692" s="13">
        <f>VLOOKUP(D692,'Species Data'!A$2:E$152,2,FALSE)</f>
        <v>119</v>
      </c>
      <c r="D692" s="10" t="s">
        <v>280</v>
      </c>
      <c r="E692" s="28" t="s">
        <v>54</v>
      </c>
      <c r="F692" s="29"/>
      <c r="G692" s="20">
        <v>1</v>
      </c>
      <c r="H692" s="20" t="s">
        <v>80</v>
      </c>
      <c r="I692" s="20" t="s">
        <v>138</v>
      </c>
      <c r="J692" s="21">
        <f t="array" ref="J692">INDEX((Inputs!$N$2:$N$845*Inputs!$H$2:$H$845*Inputs!$F$2:$F$845*1000/Inputs!$L$2:$L$845),MATCH(A692,Inputs!$A$2:$A$845))</f>
        <v>65450000</v>
      </c>
      <c r="K692" s="21" t="str">
        <f ca="1">IF('Dmg over Time (Attack)'!$A$1=$D692,'Dmg over Time (Attack)'!$W$162,K692)</f>
        <v>#REF!</v>
      </c>
      <c r="L692" s="21">
        <v>84440054.744525537</v>
      </c>
      <c r="M692" s="21">
        <f t="shared" si="1"/>
        <v>84440054.744525537</v>
      </c>
      <c r="N692" s="22">
        <f t="shared" si="3"/>
        <v>0.29627102301255215</v>
      </c>
      <c r="O692" s="22">
        <f t="shared" si="2"/>
        <v>0.29627102301255215</v>
      </c>
      <c r="P692" s="10"/>
      <c r="Q692" s="10"/>
      <c r="R692" s="10"/>
      <c r="S692" s="10"/>
    </row>
    <row r="693" spans="1:19" ht="12.75" customHeight="1">
      <c r="A693" s="10">
        <v>692</v>
      </c>
      <c r="B693" s="10">
        <f t="shared" si="0"/>
        <v>6</v>
      </c>
      <c r="C693" s="13">
        <f>VLOOKUP(D693,'Species Data'!A$2:E$152,2,FALSE)</f>
        <v>120</v>
      </c>
      <c r="D693" s="10" t="s">
        <v>281</v>
      </c>
      <c r="E693" s="28" t="s">
        <v>54</v>
      </c>
      <c r="F693" s="29"/>
      <c r="G693" s="20"/>
      <c r="H693" s="20" t="s">
        <v>87</v>
      </c>
      <c r="I693" s="20" t="s">
        <v>229</v>
      </c>
      <c r="J693" s="21">
        <f t="array" ref="J693">INDEX((Inputs!$N$2:$N$845*Inputs!$H$2:$H$845*Inputs!$F$2:$F$845*1000/Inputs!$L$2:$L$845),MATCH(A693,Inputs!$A$2:$A$845))</f>
        <v>11692669.172932331</v>
      </c>
      <c r="K693" s="21" t="str">
        <f ca="1">IF('Dmg over Time (Attack)'!$A$1=$D693,'Dmg over Time (Attack)'!$C$162,K693)</f>
        <v>#REF!</v>
      </c>
      <c r="L693" s="21">
        <v>13900684.115523472</v>
      </c>
      <c r="M693" s="21">
        <f t="shared" si="1"/>
        <v>13900684.115523472</v>
      </c>
      <c r="N693" s="22">
        <f t="shared" si="3"/>
        <v>4.8772705275247075E-2</v>
      </c>
      <c r="O693" s="22">
        <f t="shared" si="2"/>
        <v>4.8772705275247075E-2</v>
      </c>
      <c r="P693" s="10"/>
      <c r="Q693" s="10"/>
      <c r="R693" s="10"/>
      <c r="S693" s="10"/>
    </row>
    <row r="694" spans="1:19" ht="12.75" customHeight="1">
      <c r="A694" s="10">
        <v>693</v>
      </c>
      <c r="B694" s="10">
        <f t="shared" si="0"/>
        <v>6</v>
      </c>
      <c r="C694" s="13">
        <f>VLOOKUP(D694,'Species Data'!A$2:E$152,2,FALSE)</f>
        <v>120</v>
      </c>
      <c r="D694" s="10" t="s">
        <v>281</v>
      </c>
      <c r="E694" s="28" t="s">
        <v>54</v>
      </c>
      <c r="F694" s="29"/>
      <c r="G694" s="20"/>
      <c r="H694" s="20" t="s">
        <v>87</v>
      </c>
      <c r="I694" s="20" t="s">
        <v>189</v>
      </c>
      <c r="J694" s="21">
        <f t="array" ref="J694">INDEX((Inputs!$N$2:$N$845*Inputs!$H$2:$H$845*Inputs!$F$2:$F$845*1000/Inputs!$L$2:$L$845),MATCH(A694,Inputs!$A$2:$A$845))</f>
        <v>11692669.172932331</v>
      </c>
      <c r="K694" s="21" t="str">
        <f ca="1">IF('Dmg over Time (Attack)'!$A$1=$D694,'Dmg over Time (Attack)'!$G$162,K694)</f>
        <v>#REF!</v>
      </c>
      <c r="L694" s="21">
        <v>16253969.966936084</v>
      </c>
      <c r="M694" s="21">
        <f t="shared" si="1"/>
        <v>16253969.966936084</v>
      </c>
      <c r="N694" s="22">
        <f t="shared" si="3"/>
        <v>5.7029573520399189E-2</v>
      </c>
      <c r="O694" s="22">
        <f t="shared" si="2"/>
        <v>5.7029573520399189E-2</v>
      </c>
      <c r="P694" s="10"/>
      <c r="Q694" s="10"/>
      <c r="R694" s="10"/>
      <c r="S694" s="10"/>
    </row>
    <row r="695" spans="1:19" ht="12.75" customHeight="1">
      <c r="A695" s="10">
        <v>694</v>
      </c>
      <c r="B695" s="10">
        <f t="shared" si="0"/>
        <v>6</v>
      </c>
      <c r="C695" s="13">
        <f>VLOOKUP(D695,'Species Data'!A$2:E$152,2,FALSE)</f>
        <v>120</v>
      </c>
      <c r="D695" s="10" t="s">
        <v>281</v>
      </c>
      <c r="E695" s="28" t="s">
        <v>54</v>
      </c>
      <c r="F695" s="29"/>
      <c r="G695" s="20"/>
      <c r="H695" s="20" t="s">
        <v>87</v>
      </c>
      <c r="I695" s="20" t="s">
        <v>174</v>
      </c>
      <c r="J695" s="21">
        <f t="array" ref="J695">INDEX((Inputs!$N$2:$N$845*Inputs!$H$2:$H$845*Inputs!$F$2:$F$845*1000/Inputs!$L$2:$L$845),MATCH(A695,Inputs!$A$2:$A$845))</f>
        <v>11692669.172932331</v>
      </c>
      <c r="K695" s="21" t="str">
        <f ca="1">IF('Dmg over Time (Attack)'!$A$1=$D695,'Dmg over Time (Attack)'!$K$162,K695)</f>
        <v>#REF!</v>
      </c>
      <c r="L695" s="21">
        <v>16244919.939001147</v>
      </c>
      <c r="M695" s="21">
        <f t="shared" si="1"/>
        <v>16244919.939001147</v>
      </c>
      <c r="N695" s="22">
        <f t="shared" si="3"/>
        <v>5.6997820094342233E-2</v>
      </c>
      <c r="O695" s="22">
        <f t="shared" si="2"/>
        <v>5.6997820094342233E-2</v>
      </c>
      <c r="P695" s="10"/>
      <c r="Q695" s="10"/>
      <c r="R695" s="10"/>
      <c r="S695" s="10"/>
    </row>
    <row r="696" spans="1:19" ht="12.75" customHeight="1">
      <c r="A696" s="10">
        <v>695</v>
      </c>
      <c r="B696" s="10">
        <f t="shared" si="0"/>
        <v>6</v>
      </c>
      <c r="C696" s="13">
        <f>VLOOKUP(D696,'Species Data'!A$2:E$152,2,FALSE)</f>
        <v>120</v>
      </c>
      <c r="D696" s="10" t="s">
        <v>281</v>
      </c>
      <c r="E696" s="28" t="s">
        <v>54</v>
      </c>
      <c r="F696" s="29"/>
      <c r="G696" s="20"/>
      <c r="H696" s="20" t="s">
        <v>60</v>
      </c>
      <c r="I696" s="20" t="s">
        <v>229</v>
      </c>
      <c r="J696" s="21">
        <f t="array" ref="J696">INDEX((Inputs!$N$2:$N$845*Inputs!$H$2:$H$845*Inputs!$F$2:$F$845*1000/Inputs!$L$2:$L$845),MATCH(A696,Inputs!$A$2:$A$845))</f>
        <v>23326875</v>
      </c>
      <c r="K696" s="21" t="str">
        <f ca="1">IF('Dmg over Time (Attack)'!$A$1=$D696,'Dmg over Time (Attack)'!$O$162,K696)</f>
        <v>#REF!</v>
      </c>
      <c r="L696" s="21">
        <v>18696316.231343284</v>
      </c>
      <c r="M696" s="21">
        <f t="shared" si="1"/>
        <v>23326875</v>
      </c>
      <c r="N696" s="22">
        <f t="shared" si="3"/>
        <v>8.184595735809834E-2</v>
      </c>
      <c r="O696" s="22">
        <f t="shared" si="2"/>
        <v>8.184595735809834E-2</v>
      </c>
      <c r="P696" s="10"/>
      <c r="Q696" s="10"/>
      <c r="R696" s="10"/>
      <c r="S696" s="10"/>
    </row>
    <row r="697" spans="1:19" ht="12.75" customHeight="1">
      <c r="A697" s="10">
        <v>696</v>
      </c>
      <c r="B697" s="10">
        <f t="shared" si="0"/>
        <v>6</v>
      </c>
      <c r="C697" s="13">
        <f>VLOOKUP(D697,'Species Data'!A$2:E$152,2,FALSE)</f>
        <v>120</v>
      </c>
      <c r="D697" s="10" t="s">
        <v>281</v>
      </c>
      <c r="E697" s="28" t="s">
        <v>54</v>
      </c>
      <c r="F697" s="29"/>
      <c r="G697" s="20"/>
      <c r="H697" s="20" t="s">
        <v>60</v>
      </c>
      <c r="I697" s="20" t="s">
        <v>189</v>
      </c>
      <c r="J697" s="21">
        <f t="array" ref="J697">INDEX((Inputs!$N$2:$N$845*Inputs!$H$2:$H$845*Inputs!$F$2:$F$845*1000/Inputs!$L$2:$L$845),MATCH(A697,Inputs!$A$2:$A$845))</f>
        <v>23326875</v>
      </c>
      <c r="K697" s="21" t="str">
        <f ca="1">IF('Dmg over Time (Attack)'!$A$1=$D697,'Dmg over Time (Attack)'!$S$162,K697)</f>
        <v>#REF!</v>
      </c>
      <c r="L697" s="21">
        <v>21646699.933307931</v>
      </c>
      <c r="M697" s="21">
        <f t="shared" si="1"/>
        <v>23326875</v>
      </c>
      <c r="N697" s="22">
        <f t="shared" si="3"/>
        <v>8.184595735809834E-2</v>
      </c>
      <c r="O697" s="22">
        <f t="shared" si="2"/>
        <v>8.184595735809834E-2</v>
      </c>
      <c r="P697" s="10"/>
      <c r="Q697" s="10"/>
      <c r="R697" s="10"/>
      <c r="S697" s="10"/>
    </row>
    <row r="698" spans="1:19" ht="12.75" customHeight="1">
      <c r="A698" s="10">
        <v>697</v>
      </c>
      <c r="B698" s="10">
        <f t="shared" si="0"/>
        <v>6</v>
      </c>
      <c r="C698" s="13">
        <f>VLOOKUP(D698,'Species Data'!A$2:E$152,2,FALSE)</f>
        <v>120</v>
      </c>
      <c r="D698" s="10" t="s">
        <v>281</v>
      </c>
      <c r="E698" s="28" t="s">
        <v>54</v>
      </c>
      <c r="F698" s="29"/>
      <c r="G698" s="20"/>
      <c r="H698" s="20" t="s">
        <v>60</v>
      </c>
      <c r="I698" s="20" t="s">
        <v>174</v>
      </c>
      <c r="J698" s="21">
        <f t="array" ref="J698">INDEX((Inputs!$N$2:$N$845*Inputs!$H$2:$H$845*Inputs!$F$2:$F$845*1000/Inputs!$L$2:$L$845),MATCH(A698,Inputs!$A$2:$A$845))</f>
        <v>23326875</v>
      </c>
      <c r="K698" s="21" t="str">
        <f ca="1">IF('Dmg over Time (Attack)'!$A$1=$D698,'Dmg over Time (Attack)'!$W$162,K698)</f>
        <v>#REF!</v>
      </c>
      <c r="L698" s="21">
        <v>22587345.44836957</v>
      </c>
      <c r="M698" s="21">
        <f t="shared" si="1"/>
        <v>23326875</v>
      </c>
      <c r="N698" s="22">
        <f t="shared" si="3"/>
        <v>8.184595735809834E-2</v>
      </c>
      <c r="O698" s="22">
        <f t="shared" si="2"/>
        <v>8.184595735809834E-2</v>
      </c>
      <c r="P698" s="10"/>
      <c r="Q698" s="10"/>
      <c r="R698" s="10"/>
      <c r="S698" s="10"/>
    </row>
    <row r="699" spans="1:19" ht="12.75" customHeight="1">
      <c r="A699" s="10">
        <v>698</v>
      </c>
      <c r="B699" s="10">
        <f t="shared" si="0"/>
        <v>6</v>
      </c>
      <c r="C699" s="13">
        <f>VLOOKUP(D699,'Species Data'!A$2:E$152,2,FALSE)</f>
        <v>121</v>
      </c>
      <c r="D699" s="10" t="s">
        <v>282</v>
      </c>
      <c r="E699" s="28" t="s">
        <v>54</v>
      </c>
      <c r="F699" s="43" t="s">
        <v>73</v>
      </c>
      <c r="G699" s="18">
        <v>1</v>
      </c>
      <c r="H699" s="20" t="s">
        <v>87</v>
      </c>
      <c r="I699" s="20" t="s">
        <v>61</v>
      </c>
      <c r="J699" s="21">
        <f t="array" ref="J699">INDEX((Inputs!$N$2:$N$845*Inputs!$H$2:$H$845*Inputs!$F$2:$F$845*1000/Inputs!$L$2:$L$845),MATCH(A699,Inputs!$A$2:$A$845))</f>
        <v>43913571.428571425</v>
      </c>
      <c r="K699" s="21" t="str">
        <f ca="1">IF('Dmg over Time (Attack)'!$A$1=$D699,'Dmg over Time (Attack)'!$C$162,K699)</f>
        <v>#REF!</v>
      </c>
      <c r="L699" s="21">
        <v>76038597.515060231</v>
      </c>
      <c r="M699" s="21">
        <f t="shared" si="1"/>
        <v>76038597.515060231</v>
      </c>
      <c r="N699" s="22">
        <f t="shared" si="3"/>
        <v>0.26679320782518973</v>
      </c>
      <c r="O699" s="22">
        <f t="shared" si="2"/>
        <v>0.26679320782518973</v>
      </c>
      <c r="P699" s="10"/>
      <c r="Q699" s="10"/>
      <c r="R699" s="10"/>
      <c r="S699" s="10"/>
    </row>
    <row r="700" spans="1:19" ht="12.75" customHeight="1">
      <c r="A700" s="10">
        <v>699</v>
      </c>
      <c r="B700" s="10">
        <f t="shared" si="0"/>
        <v>6</v>
      </c>
      <c r="C700" s="13">
        <f>VLOOKUP(D700,'Species Data'!A$2:E$152,2,FALSE)</f>
        <v>121</v>
      </c>
      <c r="D700" s="10" t="s">
        <v>282</v>
      </c>
      <c r="E700" s="28" t="s">
        <v>54</v>
      </c>
      <c r="F700" s="43" t="s">
        <v>73</v>
      </c>
      <c r="G700" s="18">
        <v>1</v>
      </c>
      <c r="H700" s="20" t="s">
        <v>87</v>
      </c>
      <c r="I700" s="20" t="s">
        <v>174</v>
      </c>
      <c r="J700" s="21">
        <f t="array" ref="J700">INDEX((Inputs!$N$2:$N$845*Inputs!$H$2:$H$845*Inputs!$F$2:$F$845*1000/Inputs!$L$2:$L$845),MATCH(A700,Inputs!$A$2:$A$845))</f>
        <v>43913571.428571425</v>
      </c>
      <c r="K700" s="21" t="str">
        <f ca="1">IF('Dmg over Time (Attack)'!$A$1=$D700,'Dmg over Time (Attack)'!$G$162,K700)</f>
        <v>#REF!</v>
      </c>
      <c r="L700" s="21">
        <v>61010231.414410993</v>
      </c>
      <c r="M700" s="21">
        <f t="shared" si="1"/>
        <v>61010231.414410993</v>
      </c>
      <c r="N700" s="22">
        <f t="shared" si="3"/>
        <v>0.21406385547792381</v>
      </c>
      <c r="O700" s="22">
        <f t="shared" si="2"/>
        <v>0.21406385547792381</v>
      </c>
      <c r="P700" s="10"/>
      <c r="Q700" s="10"/>
      <c r="R700" s="10"/>
      <c r="S700" s="10"/>
    </row>
    <row r="701" spans="1:19" ht="12.75" customHeight="1">
      <c r="A701" s="10">
        <v>700</v>
      </c>
      <c r="B701" s="10">
        <f t="shared" si="0"/>
        <v>6</v>
      </c>
      <c r="C701" s="13">
        <f>VLOOKUP(D701,'Species Data'!A$2:E$152,2,FALSE)</f>
        <v>121</v>
      </c>
      <c r="D701" s="10" t="s">
        <v>282</v>
      </c>
      <c r="E701" s="28" t="s">
        <v>54</v>
      </c>
      <c r="F701" s="43" t="s">
        <v>73</v>
      </c>
      <c r="G701" s="18">
        <v>1</v>
      </c>
      <c r="H701" s="20" t="s">
        <v>87</v>
      </c>
      <c r="I701" s="20" t="s">
        <v>165</v>
      </c>
      <c r="J701" s="21">
        <f t="array" ref="J701">INDEX((Inputs!$N$2:$N$845*Inputs!$H$2:$H$845*Inputs!$F$2:$F$845*1000/Inputs!$L$2:$L$845),MATCH(A701,Inputs!$A$2:$A$845))</f>
        <v>43913571.428571425</v>
      </c>
      <c r="K701" s="21" t="str">
        <f ca="1">IF('Dmg over Time (Attack)'!$A$1=$D701,'Dmg over Time (Attack)'!$K$162,K701)</f>
        <v>#REF!</v>
      </c>
      <c r="L701" s="21">
        <v>64071487.951807268</v>
      </c>
      <c r="M701" s="21">
        <f t="shared" si="1"/>
        <v>64071487.951807268</v>
      </c>
      <c r="N701" s="22">
        <f t="shared" si="3"/>
        <v>0.22480474863321939</v>
      </c>
      <c r="O701" s="22">
        <f t="shared" si="2"/>
        <v>0.22480474863321939</v>
      </c>
      <c r="P701" s="10"/>
      <c r="Q701" s="10"/>
      <c r="R701" s="10"/>
      <c r="S701" s="10"/>
    </row>
    <row r="702" spans="1:19" ht="12.75" customHeight="1">
      <c r="A702" s="10">
        <v>701</v>
      </c>
      <c r="B702" s="10">
        <f t="shared" si="0"/>
        <v>6</v>
      </c>
      <c r="C702" s="13">
        <f>VLOOKUP(D702,'Species Data'!A$2:E$152,2,FALSE)</f>
        <v>121</v>
      </c>
      <c r="D702" s="10" t="s">
        <v>282</v>
      </c>
      <c r="E702" s="28" t="s">
        <v>54</v>
      </c>
      <c r="F702" s="43" t="s">
        <v>73</v>
      </c>
      <c r="G702" s="18">
        <v>1</v>
      </c>
      <c r="H702" s="20" t="s">
        <v>60</v>
      </c>
      <c r="I702" s="20" t="s">
        <v>61</v>
      </c>
      <c r="J702" s="21">
        <f t="array" ref="J702">INDEX((Inputs!$N$2:$N$845*Inputs!$H$2:$H$845*Inputs!$F$2:$F$845*1000/Inputs!$L$2:$L$845),MATCH(A702,Inputs!$A$2:$A$845))</f>
        <v>87607575</v>
      </c>
      <c r="K702" s="21" t="str">
        <f ca="1">IF('Dmg over Time (Attack)'!$A$1=$D702,'Dmg over Time (Attack)'!$O$162,K702)</f>
        <v>#REF!</v>
      </c>
      <c r="L702" s="21">
        <v>117746906.66482301</v>
      </c>
      <c r="M702" s="21">
        <f t="shared" si="1"/>
        <v>117746906.66482301</v>
      </c>
      <c r="N702" s="22">
        <f t="shared" si="3"/>
        <v>0.41313327661493832</v>
      </c>
      <c r="O702" s="22">
        <f t="shared" si="2"/>
        <v>0.41313327661493832</v>
      </c>
      <c r="P702" s="10"/>
      <c r="Q702" s="10"/>
      <c r="R702" s="10"/>
      <c r="S702" s="10"/>
    </row>
    <row r="703" spans="1:19" ht="12.75" customHeight="1">
      <c r="A703" s="10">
        <v>702</v>
      </c>
      <c r="B703" s="10">
        <f t="shared" si="0"/>
        <v>6</v>
      </c>
      <c r="C703" s="13">
        <f>VLOOKUP(D703,'Species Data'!A$2:E$152,2,FALSE)</f>
        <v>121</v>
      </c>
      <c r="D703" s="10" t="s">
        <v>282</v>
      </c>
      <c r="E703" s="28" t="s">
        <v>54</v>
      </c>
      <c r="F703" s="43" t="s">
        <v>73</v>
      </c>
      <c r="G703" s="18">
        <v>1</v>
      </c>
      <c r="H703" s="20" t="s">
        <v>60</v>
      </c>
      <c r="I703" s="20" t="s">
        <v>174</v>
      </c>
      <c r="J703" s="21">
        <f t="array" ref="J703">INDEX((Inputs!$N$2:$N$845*Inputs!$H$2:$H$845*Inputs!$F$2:$F$845*1000/Inputs!$L$2:$L$845),MATCH(A703,Inputs!$A$2:$A$845))</f>
        <v>87607575</v>
      </c>
      <c r="K703" s="21" t="str">
        <f ca="1">IF('Dmg over Time (Attack)'!$A$1=$D703,'Dmg over Time (Attack)'!$S$162,K703)</f>
        <v>#REF!</v>
      </c>
      <c r="L703" s="21">
        <v>84830160.937500015</v>
      </c>
      <c r="M703" s="21">
        <f t="shared" si="1"/>
        <v>87607575</v>
      </c>
      <c r="N703" s="22">
        <f t="shared" si="3"/>
        <v>0.30738475889704053</v>
      </c>
      <c r="O703" s="22">
        <f t="shared" si="2"/>
        <v>0.30738475889704053</v>
      </c>
      <c r="P703" s="10"/>
      <c r="Q703" s="10"/>
      <c r="R703" s="10"/>
      <c r="S703" s="10"/>
    </row>
    <row r="704" spans="1:19" ht="12.75" customHeight="1">
      <c r="A704" s="10">
        <v>703</v>
      </c>
      <c r="B704" s="10">
        <f t="shared" si="0"/>
        <v>6</v>
      </c>
      <c r="C704" s="13">
        <f>VLOOKUP(D704,'Species Data'!A$2:E$152,2,FALSE)</f>
        <v>121</v>
      </c>
      <c r="D704" s="10" t="s">
        <v>282</v>
      </c>
      <c r="E704" s="28" t="s">
        <v>54</v>
      </c>
      <c r="F704" s="43" t="s">
        <v>73</v>
      </c>
      <c r="G704" s="18">
        <v>1</v>
      </c>
      <c r="H704" s="20" t="s">
        <v>60</v>
      </c>
      <c r="I704" s="20" t="s">
        <v>165</v>
      </c>
      <c r="J704" s="21">
        <f t="array" ref="J704">INDEX((Inputs!$N$2:$N$845*Inputs!$H$2:$H$845*Inputs!$F$2:$F$845*1000/Inputs!$L$2:$L$845),MATCH(A704,Inputs!$A$2:$A$845))</f>
        <v>87607575</v>
      </c>
      <c r="K704" s="21" t="str">
        <f ca="1">IF('Dmg over Time (Attack)'!$A$1=$D704,'Dmg over Time (Attack)'!$W$162,K704)</f>
        <v>#REF!</v>
      </c>
      <c r="L704" s="21">
        <v>81595290.441176489</v>
      </c>
      <c r="M704" s="21">
        <f t="shared" si="1"/>
        <v>87607575</v>
      </c>
      <c r="N704" s="22">
        <f t="shared" si="3"/>
        <v>0.30738475889704053</v>
      </c>
      <c r="O704" s="22">
        <f t="shared" si="2"/>
        <v>0.30738475889704053</v>
      </c>
      <c r="P704" s="10"/>
      <c r="Q704" s="10"/>
      <c r="R704" s="10"/>
      <c r="S704" s="10"/>
    </row>
    <row r="705" spans="1:19" ht="12.75" customHeight="1">
      <c r="A705" s="10">
        <v>704</v>
      </c>
      <c r="B705" s="10">
        <f t="shared" si="0"/>
        <v>6</v>
      </c>
      <c r="C705" s="13">
        <f>VLOOKUP(D705,'Species Data'!A$2:E$152,2,FALSE)</f>
        <v>122</v>
      </c>
      <c r="D705" s="10" t="s">
        <v>283</v>
      </c>
      <c r="E705" s="43" t="s">
        <v>73</v>
      </c>
      <c r="F705" s="44"/>
      <c r="G705" s="20">
        <v>1</v>
      </c>
      <c r="H705" s="20" t="s">
        <v>75</v>
      </c>
      <c r="I705" s="20" t="s">
        <v>165</v>
      </c>
      <c r="J705" s="21">
        <f t="array" ref="J705">INDEX((Inputs!$N$2:$N$845*Inputs!$H$2:$H$845*Inputs!$F$2:$F$845*1000/Inputs!$L$2:$L$845),MATCH(A705,Inputs!$A$2:$A$845))</f>
        <v>42064631.622516558</v>
      </c>
      <c r="K705" s="21" t="str">
        <f ca="1">IF('Dmg over Time (Attack)'!$A$1=$D705,'Dmg over Time (Attack)'!$C$162,K705)</f>
        <v>#REF!</v>
      </c>
      <c r="L705" s="21">
        <v>44184127.88620121</v>
      </c>
      <c r="M705" s="21">
        <f t="shared" si="1"/>
        <v>44184127.88620121</v>
      </c>
      <c r="N705" s="22">
        <f t="shared" si="3"/>
        <v>0.15502686265857679</v>
      </c>
      <c r="O705" s="22">
        <f t="shared" si="2"/>
        <v>0.15502686265857679</v>
      </c>
      <c r="P705" s="10"/>
      <c r="Q705" s="10"/>
      <c r="R705" s="10"/>
      <c r="S705" s="10"/>
    </row>
    <row r="706" spans="1:19" ht="12.75" customHeight="1">
      <c r="A706" s="10">
        <v>705</v>
      </c>
      <c r="B706" s="10">
        <f t="shared" si="0"/>
        <v>6</v>
      </c>
      <c r="C706" s="13">
        <f>VLOOKUP(D706,'Species Data'!A$2:E$152,2,FALSE)</f>
        <v>122</v>
      </c>
      <c r="D706" s="10" t="s">
        <v>283</v>
      </c>
      <c r="E706" s="43" t="s">
        <v>73</v>
      </c>
      <c r="F706" s="44"/>
      <c r="G706" s="20">
        <v>1</v>
      </c>
      <c r="H706" s="20" t="s">
        <v>75</v>
      </c>
      <c r="I706" s="20" t="s">
        <v>73</v>
      </c>
      <c r="J706" s="21">
        <f t="array" ref="J706">INDEX((Inputs!$N$2:$N$845*Inputs!$H$2:$H$845*Inputs!$F$2:$F$845*1000/Inputs!$L$2:$L$845),MATCH(A706,Inputs!$A$2:$A$845))</f>
        <v>42064631.622516558</v>
      </c>
      <c r="K706" s="21" t="str">
        <f ca="1">IF('Dmg over Time (Attack)'!$A$1=$D706,'Dmg over Time (Attack)'!$G$162,K706)</f>
        <v>#REF!</v>
      </c>
      <c r="L706" s="21">
        <v>56826187.840562358</v>
      </c>
      <c r="M706" s="21">
        <f t="shared" si="1"/>
        <v>56826187.840562358</v>
      </c>
      <c r="N706" s="22">
        <f t="shared" si="3"/>
        <v>0.19938348993690555</v>
      </c>
      <c r="O706" s="22">
        <f t="shared" si="2"/>
        <v>0.19938348993690555</v>
      </c>
      <c r="P706" s="10"/>
      <c r="Q706" s="10"/>
      <c r="R706" s="10"/>
      <c r="S706" s="10"/>
    </row>
    <row r="707" spans="1:19" ht="12.75" customHeight="1">
      <c r="A707" s="10">
        <v>706</v>
      </c>
      <c r="B707" s="10">
        <f t="shared" si="0"/>
        <v>6</v>
      </c>
      <c r="C707" s="13">
        <f>VLOOKUP(D707,'Species Data'!A$2:E$152,2,FALSE)</f>
        <v>122</v>
      </c>
      <c r="D707" s="10" t="s">
        <v>283</v>
      </c>
      <c r="E707" s="43" t="s">
        <v>73</v>
      </c>
      <c r="F707" s="44"/>
      <c r="G707" s="20">
        <v>1</v>
      </c>
      <c r="H707" s="20" t="s">
        <v>75</v>
      </c>
      <c r="I707" s="20" t="s">
        <v>197</v>
      </c>
      <c r="J707" s="21">
        <f t="array" ref="J707">INDEX((Inputs!$N$2:$N$845*Inputs!$H$2:$H$845*Inputs!$F$2:$F$845*1000/Inputs!$L$2:$L$845),MATCH(A707,Inputs!$A$2:$A$845))</f>
        <v>42064631.622516558</v>
      </c>
      <c r="K707" s="21" t="str">
        <f ca="1">IF('Dmg over Time (Attack)'!$A$1=$D707,'Dmg over Time (Attack)'!$K$162,K707)</f>
        <v>#REF!</v>
      </c>
      <c r="L707" s="21">
        <v>46085277.272727259</v>
      </c>
      <c r="M707" s="21">
        <f t="shared" si="1"/>
        <v>46085277.272727259</v>
      </c>
      <c r="N707" s="22">
        <f t="shared" si="3"/>
        <v>0.16169734002088895</v>
      </c>
      <c r="O707" s="22">
        <f t="shared" si="2"/>
        <v>0.16169734002088895</v>
      </c>
      <c r="P707" s="10"/>
      <c r="Q707" s="10"/>
      <c r="R707" s="10"/>
      <c r="S707" s="10"/>
    </row>
    <row r="708" spans="1:19" ht="12.75" customHeight="1">
      <c r="A708" s="10">
        <v>707</v>
      </c>
      <c r="B708" s="10">
        <f t="shared" si="0"/>
        <v>6</v>
      </c>
      <c r="C708" s="13">
        <f>VLOOKUP(D708,'Species Data'!A$2:E$152,2,FALSE)</f>
        <v>122</v>
      </c>
      <c r="D708" s="10" t="s">
        <v>283</v>
      </c>
      <c r="E708" s="43" t="s">
        <v>73</v>
      </c>
      <c r="F708" s="44"/>
      <c r="G708" s="20">
        <v>1</v>
      </c>
      <c r="H708" s="20" t="s">
        <v>144</v>
      </c>
      <c r="I708" s="20" t="s">
        <v>165</v>
      </c>
      <c r="J708" s="21">
        <f t="array" ref="J708">INDEX((Inputs!$N$2:$N$845*Inputs!$H$2:$H$845*Inputs!$F$2:$F$845*1000/Inputs!$L$2:$L$845),MATCH(A708,Inputs!$A$2:$A$845))</f>
        <v>48394357.142857142</v>
      </c>
      <c r="K708" s="21" t="str">
        <f ca="1">IF('Dmg over Time (Attack)'!$A$1=$D708,'Dmg over Time (Attack)'!$O$162,K708)</f>
        <v>#REF!</v>
      </c>
      <c r="L708" s="21">
        <v>46863270.161290355</v>
      </c>
      <c r="M708" s="21">
        <f t="shared" si="1"/>
        <v>48394357.142857142</v>
      </c>
      <c r="N708" s="22">
        <f t="shared" si="3"/>
        <v>0.1697991047273528</v>
      </c>
      <c r="O708" s="22">
        <f t="shared" si="2"/>
        <v>0.1697991047273528</v>
      </c>
      <c r="P708" s="10"/>
      <c r="Q708" s="10"/>
      <c r="R708" s="10"/>
      <c r="S708" s="10"/>
    </row>
    <row r="709" spans="1:19" ht="12.75" customHeight="1">
      <c r="A709" s="10">
        <v>708</v>
      </c>
      <c r="B709" s="10">
        <f t="shared" si="0"/>
        <v>6</v>
      </c>
      <c r="C709" s="13">
        <f>VLOOKUP(D709,'Species Data'!A$2:E$152,2,FALSE)</f>
        <v>122</v>
      </c>
      <c r="D709" s="10" t="s">
        <v>283</v>
      </c>
      <c r="E709" s="43" t="s">
        <v>73</v>
      </c>
      <c r="F709" s="44"/>
      <c r="G709" s="20">
        <v>1</v>
      </c>
      <c r="H709" s="20" t="s">
        <v>144</v>
      </c>
      <c r="I709" s="20" t="s">
        <v>73</v>
      </c>
      <c r="J709" s="21">
        <f t="array" ref="J709">INDEX((Inputs!$N$2:$N$845*Inputs!$H$2:$H$845*Inputs!$F$2:$F$845*1000/Inputs!$L$2:$L$845),MATCH(A709,Inputs!$A$2:$A$845))</f>
        <v>48394357.142857142</v>
      </c>
      <c r="K709" s="21" t="str">
        <f ca="1">IF('Dmg over Time (Attack)'!$A$1=$D709,'Dmg over Time (Attack)'!$S$162,K709)</f>
        <v>#REF!</v>
      </c>
      <c r="L709" s="21">
        <v>60349888.784990415</v>
      </c>
      <c r="M709" s="21">
        <f t="shared" si="1"/>
        <v>60349888.784990415</v>
      </c>
      <c r="N709" s="22">
        <f t="shared" si="3"/>
        <v>0.21174694098812219</v>
      </c>
      <c r="O709" s="22">
        <f t="shared" si="2"/>
        <v>0.21174694098812219</v>
      </c>
      <c r="P709" s="10"/>
      <c r="Q709" s="10"/>
      <c r="R709" s="10"/>
      <c r="S709" s="10"/>
    </row>
    <row r="710" spans="1:19" ht="12.75" customHeight="1">
      <c r="A710" s="10">
        <v>709</v>
      </c>
      <c r="B710" s="10">
        <f t="shared" si="0"/>
        <v>6</v>
      </c>
      <c r="C710" s="13">
        <f>VLOOKUP(D710,'Species Data'!A$2:E$152,2,FALSE)</f>
        <v>122</v>
      </c>
      <c r="D710" s="10" t="s">
        <v>283</v>
      </c>
      <c r="E710" s="43" t="s">
        <v>73</v>
      </c>
      <c r="F710" s="44"/>
      <c r="G710" s="20">
        <v>1</v>
      </c>
      <c r="H710" s="20" t="s">
        <v>144</v>
      </c>
      <c r="I710" s="20" t="s">
        <v>197</v>
      </c>
      <c r="J710" s="21">
        <f t="array" ref="J710">INDEX((Inputs!$N$2:$N$845*Inputs!$H$2:$H$845*Inputs!$F$2:$F$845*1000/Inputs!$L$2:$L$845),MATCH(A710,Inputs!$A$2:$A$845))</f>
        <v>48394357.142857142</v>
      </c>
      <c r="K710" s="21" t="str">
        <f ca="1">IF('Dmg over Time (Attack)'!$A$1=$D710,'Dmg over Time (Attack)'!$W$162,K710)</f>
        <v>#REF!</v>
      </c>
      <c r="L710" s="21">
        <v>49433124.909812398</v>
      </c>
      <c r="M710" s="21">
        <f t="shared" si="1"/>
        <v>49433124.909812398</v>
      </c>
      <c r="N710" s="22">
        <f t="shared" si="3"/>
        <v>0.17344378248033887</v>
      </c>
      <c r="O710" s="22">
        <f t="shared" si="2"/>
        <v>0.17344378248033887</v>
      </c>
      <c r="P710" s="10"/>
      <c r="Q710" s="10"/>
      <c r="R710" s="10"/>
      <c r="S710" s="10"/>
    </row>
    <row r="711" spans="1:19" ht="12.75" customHeight="1">
      <c r="A711" s="10">
        <v>710</v>
      </c>
      <c r="B711" s="10">
        <f t="shared" si="0"/>
        <v>6</v>
      </c>
      <c r="C711" s="13">
        <f>VLOOKUP(D711,'Species Data'!A$2:E$152,2,FALSE)</f>
        <v>123</v>
      </c>
      <c r="D711" s="10" t="s">
        <v>284</v>
      </c>
      <c r="E711" s="30" t="s">
        <v>67</v>
      </c>
      <c r="F711" s="27" t="s">
        <v>49</v>
      </c>
      <c r="G711" s="20">
        <v>1</v>
      </c>
      <c r="H711" s="20" t="s">
        <v>139</v>
      </c>
      <c r="I711" s="20" t="s">
        <v>172</v>
      </c>
      <c r="J711" s="21">
        <f t="array" ref="J711">INDEX((Inputs!$N$2:$N$845*Inputs!$H$2:$H$845*Inputs!$F$2:$F$845*1000/Inputs!$L$2:$L$845),MATCH(A711,Inputs!$A$2:$A$845))</f>
        <v>54121640.625</v>
      </c>
      <c r="K711" s="21" t="str">
        <f ca="1">IF('Dmg over Time (Attack)'!$A$1=$D711,'Dmg over Time (Attack)'!$C$162,K711)</f>
        <v>#REF!</v>
      </c>
      <c r="L711" s="21">
        <v>65276482.585877888</v>
      </c>
      <c r="M711" s="21">
        <f t="shared" si="1"/>
        <v>65276482.585877888</v>
      </c>
      <c r="N711" s="22">
        <f t="shared" si="3"/>
        <v>0.22903265912002405</v>
      </c>
      <c r="O711" s="22">
        <f t="shared" si="2"/>
        <v>0.22903265912002405</v>
      </c>
      <c r="P711" s="10"/>
      <c r="Q711" s="10"/>
      <c r="R711" s="10"/>
      <c r="S711" s="10"/>
    </row>
    <row r="712" spans="1:19" ht="12.75" customHeight="1">
      <c r="A712" s="10">
        <v>711</v>
      </c>
      <c r="B712" s="10">
        <f t="shared" si="0"/>
        <v>6</v>
      </c>
      <c r="C712" s="13">
        <f>VLOOKUP(D712,'Species Data'!A$2:E$152,2,FALSE)</f>
        <v>123</v>
      </c>
      <c r="D712" s="10" t="s">
        <v>284</v>
      </c>
      <c r="E712" s="30" t="s">
        <v>67</v>
      </c>
      <c r="F712" s="27" t="s">
        <v>49</v>
      </c>
      <c r="G712" s="20">
        <v>1</v>
      </c>
      <c r="H712" s="20" t="s">
        <v>139</v>
      </c>
      <c r="I712" s="20" t="s">
        <v>81</v>
      </c>
      <c r="J712" s="21">
        <f t="array" ref="J712">INDEX((Inputs!$N$2:$N$845*Inputs!$H$2:$H$845*Inputs!$F$2:$F$845*1000/Inputs!$L$2:$L$845),MATCH(A712,Inputs!$A$2:$A$845))</f>
        <v>54121640.625</v>
      </c>
      <c r="K712" s="21" t="str">
        <f ca="1">IF('Dmg over Time (Attack)'!$A$1=$D712,'Dmg over Time (Attack)'!$G$162,K712)</f>
        <v>#REF!</v>
      </c>
      <c r="L712" s="21">
        <v>87895222.565406963</v>
      </c>
      <c r="M712" s="21">
        <f t="shared" si="1"/>
        <v>87895222.565406963</v>
      </c>
      <c r="N712" s="22">
        <f t="shared" si="3"/>
        <v>0.30839401497495322</v>
      </c>
      <c r="O712" s="22">
        <f t="shared" si="2"/>
        <v>0.30839401497495322</v>
      </c>
      <c r="P712" s="10"/>
      <c r="Q712" s="10"/>
      <c r="R712" s="10"/>
      <c r="S712" s="10"/>
    </row>
    <row r="713" spans="1:19" ht="12.75" customHeight="1">
      <c r="A713" s="10">
        <v>712</v>
      </c>
      <c r="B713" s="10">
        <f t="shared" si="0"/>
        <v>6</v>
      </c>
      <c r="C713" s="13">
        <f>VLOOKUP(D713,'Species Data'!A$2:E$152,2,FALSE)</f>
        <v>123</v>
      </c>
      <c r="D713" s="10" t="s">
        <v>284</v>
      </c>
      <c r="E713" s="30" t="s">
        <v>67</v>
      </c>
      <c r="F713" s="27" t="s">
        <v>49</v>
      </c>
      <c r="G713" s="20">
        <v>1</v>
      </c>
      <c r="H713" s="20" t="s">
        <v>139</v>
      </c>
      <c r="I713" s="20" t="s">
        <v>72</v>
      </c>
      <c r="J713" s="21">
        <f t="array" ref="J713">INDEX((Inputs!$N$2:$N$845*Inputs!$H$2:$H$845*Inputs!$F$2:$F$845*1000/Inputs!$L$2:$L$845),MATCH(A713,Inputs!$A$2:$A$845))</f>
        <v>54121640.625</v>
      </c>
      <c r="K713" s="21" t="str">
        <f ca="1">IF('Dmg over Time (Attack)'!$A$1=$D713,'Dmg over Time (Attack)'!$K$162,K713)</f>
        <v>#REF!</v>
      </c>
      <c r="L713" s="21">
        <v>96943158.482142881</v>
      </c>
      <c r="M713" s="21">
        <f t="shared" si="1"/>
        <v>96943158.482142881</v>
      </c>
      <c r="N713" s="22">
        <f t="shared" si="3"/>
        <v>0.34014010086172436</v>
      </c>
      <c r="O713" s="22">
        <f t="shared" si="2"/>
        <v>0.34014010086172436</v>
      </c>
      <c r="P713" s="10"/>
      <c r="Q713" s="10"/>
      <c r="R713" s="10"/>
      <c r="S713" s="10"/>
    </row>
    <row r="714" spans="1:19" ht="12.75" customHeight="1">
      <c r="A714" s="10">
        <v>713</v>
      </c>
      <c r="B714" s="10">
        <f t="shared" si="0"/>
        <v>6</v>
      </c>
      <c r="C714" s="13">
        <f>VLOOKUP(D714,'Species Data'!A$2:E$152,2,FALSE)</f>
        <v>123</v>
      </c>
      <c r="D714" s="10" t="s">
        <v>284</v>
      </c>
      <c r="E714" s="30" t="s">
        <v>67</v>
      </c>
      <c r="F714" s="27" t="s">
        <v>49</v>
      </c>
      <c r="G714" s="20">
        <v>1</v>
      </c>
      <c r="H714" s="20" t="s">
        <v>89</v>
      </c>
      <c r="I714" s="20" t="s">
        <v>172</v>
      </c>
      <c r="J714" s="21">
        <f t="array" ref="J714">INDEX((Inputs!$N$2:$N$845*Inputs!$H$2:$H$845*Inputs!$F$2:$F$845*1000/Inputs!$L$2:$L$845),MATCH(A714,Inputs!$A$2:$A$845))</f>
        <v>65108740.60150376</v>
      </c>
      <c r="K714" s="21" t="str">
        <f ca="1">IF('Dmg over Time (Attack)'!$A$1=$D714,'Dmg over Time (Attack)'!$O$162,K714)</f>
        <v>#REF!</v>
      </c>
      <c r="L714" s="21">
        <v>68589801.980198026</v>
      </c>
      <c r="M714" s="21">
        <f t="shared" si="1"/>
        <v>68589801.980198026</v>
      </c>
      <c r="N714" s="22">
        <f t="shared" si="3"/>
        <v>0.2406579538867378</v>
      </c>
      <c r="O714" s="22">
        <f t="shared" si="2"/>
        <v>0.2406579538867378</v>
      </c>
      <c r="P714" s="10"/>
      <c r="Q714" s="10"/>
      <c r="R714" s="10"/>
      <c r="S714" s="10"/>
    </row>
    <row r="715" spans="1:19" ht="12.75" customHeight="1">
      <c r="A715" s="10">
        <v>714</v>
      </c>
      <c r="B715" s="10">
        <f t="shared" si="0"/>
        <v>6</v>
      </c>
      <c r="C715" s="13">
        <f>VLOOKUP(D715,'Species Data'!A$2:E$152,2,FALSE)</f>
        <v>123</v>
      </c>
      <c r="D715" s="10" t="s">
        <v>284</v>
      </c>
      <c r="E715" s="30" t="s">
        <v>67</v>
      </c>
      <c r="F715" s="27" t="s">
        <v>49</v>
      </c>
      <c r="G715" s="20">
        <v>1</v>
      </c>
      <c r="H715" s="20" t="s">
        <v>89</v>
      </c>
      <c r="I715" s="20" t="s">
        <v>81</v>
      </c>
      <c r="J715" s="21">
        <f t="array" ref="J715">INDEX((Inputs!$N$2:$N$845*Inputs!$H$2:$H$845*Inputs!$F$2:$F$845*1000/Inputs!$L$2:$L$845),MATCH(A715,Inputs!$A$2:$A$845))</f>
        <v>65108740.60150376</v>
      </c>
      <c r="K715" s="21" t="str">
        <f ca="1">IF('Dmg over Time (Attack)'!$A$1=$D715,'Dmg over Time (Attack)'!$S$162,K715)</f>
        <v>#REF!</v>
      </c>
      <c r="L715" s="21">
        <v>86325152.654146746</v>
      </c>
      <c r="M715" s="21">
        <f t="shared" si="1"/>
        <v>86325152.654146746</v>
      </c>
      <c r="N715" s="22">
        <f t="shared" si="3"/>
        <v>0.30288518127964525</v>
      </c>
      <c r="O715" s="22">
        <f t="shared" si="2"/>
        <v>0.30288518127964525</v>
      </c>
      <c r="P715" s="10"/>
      <c r="Q715" s="10"/>
      <c r="R715" s="10"/>
      <c r="S715" s="10"/>
    </row>
    <row r="716" spans="1:19" ht="12.75" customHeight="1">
      <c r="A716" s="10">
        <v>715</v>
      </c>
      <c r="B716" s="10">
        <f t="shared" si="0"/>
        <v>6</v>
      </c>
      <c r="C716" s="13">
        <f>VLOOKUP(D716,'Species Data'!A$2:E$152,2,FALSE)</f>
        <v>123</v>
      </c>
      <c r="D716" s="10" t="s">
        <v>284</v>
      </c>
      <c r="E716" s="30" t="s">
        <v>67</v>
      </c>
      <c r="F716" s="27" t="s">
        <v>49</v>
      </c>
      <c r="G716" s="20">
        <v>1</v>
      </c>
      <c r="H716" s="20" t="s">
        <v>89</v>
      </c>
      <c r="I716" s="20" t="s">
        <v>72</v>
      </c>
      <c r="J716" s="21">
        <f t="array" ref="J716">INDEX((Inputs!$N$2:$N$845*Inputs!$H$2:$H$845*Inputs!$F$2:$F$845*1000/Inputs!$L$2:$L$845),MATCH(A716,Inputs!$A$2:$A$845))</f>
        <v>65108740.60150376</v>
      </c>
      <c r="K716" s="21" t="str">
        <f ca="1">IF('Dmg over Time (Attack)'!$A$1=$D716,'Dmg over Time (Attack)'!$W$162,K716)</f>
        <v>#REF!</v>
      </c>
      <c r="L716" s="21">
        <v>93503770.611702174</v>
      </c>
      <c r="M716" s="21">
        <f t="shared" si="1"/>
        <v>93503770.611702174</v>
      </c>
      <c r="N716" s="22">
        <f t="shared" si="3"/>
        <v>0.32807247530184758</v>
      </c>
      <c r="O716" s="22">
        <f t="shared" si="2"/>
        <v>0.32807247530184758</v>
      </c>
      <c r="P716" s="10"/>
      <c r="Q716" s="10"/>
      <c r="R716" s="10"/>
      <c r="S716" s="10"/>
    </row>
    <row r="717" spans="1:19" ht="12.75" customHeight="1">
      <c r="A717" s="10">
        <v>716</v>
      </c>
      <c r="B717" s="10">
        <f t="shared" si="0"/>
        <v>6</v>
      </c>
      <c r="C717" s="13">
        <f>VLOOKUP(D717,'Species Data'!A$2:E$152,2,FALSE)</f>
        <v>124</v>
      </c>
      <c r="D717" s="10" t="s">
        <v>285</v>
      </c>
      <c r="E717" s="47" t="s">
        <v>235</v>
      </c>
      <c r="F717" s="43" t="s">
        <v>73</v>
      </c>
      <c r="G717" s="20">
        <v>1</v>
      </c>
      <c r="H717" s="20" t="s">
        <v>236</v>
      </c>
      <c r="I717" s="20" t="s">
        <v>286</v>
      </c>
      <c r="J717" s="21">
        <f t="array" ref="J717">INDEX((Inputs!$N$2:$N$845*Inputs!$H$2:$H$845*Inputs!$F$2:$F$845*1000/Inputs!$L$2:$L$845),MATCH(A717,Inputs!$A$2:$A$845))</f>
        <v>56112986.111111112</v>
      </c>
      <c r="K717" s="21" t="str">
        <f ca="1">IF('Dmg over Time (Attack)'!$A$1=$D717,'Dmg over Time (Attack)'!$C$162,K717)</f>
        <v>#REF!</v>
      </c>
      <c r="L717" s="21">
        <v>45634904.766061455</v>
      </c>
      <c r="M717" s="21">
        <f t="shared" si="1"/>
        <v>56112986.111111112</v>
      </c>
      <c r="N717" s="22">
        <f t="shared" si="3"/>
        <v>0.19688111109977502</v>
      </c>
      <c r="O717" s="22">
        <f t="shared" si="2"/>
        <v>0.19688111109977502</v>
      </c>
      <c r="P717" s="10"/>
      <c r="Q717" s="10"/>
      <c r="R717" s="10"/>
      <c r="S717" s="10"/>
    </row>
    <row r="718" spans="1:19" ht="12.75" customHeight="1">
      <c r="A718" s="10">
        <v>717</v>
      </c>
      <c r="B718" s="10">
        <f t="shared" si="0"/>
        <v>6</v>
      </c>
      <c r="C718" s="13">
        <f>VLOOKUP(D718,'Species Data'!A$2:E$152,2,FALSE)</f>
        <v>124</v>
      </c>
      <c r="D718" s="10" t="s">
        <v>285</v>
      </c>
      <c r="E718" s="47" t="s">
        <v>235</v>
      </c>
      <c r="F718" s="43" t="s">
        <v>73</v>
      </c>
      <c r="G718" s="20">
        <v>1</v>
      </c>
      <c r="H718" s="20" t="s">
        <v>236</v>
      </c>
      <c r="I718" s="20" t="s">
        <v>194</v>
      </c>
      <c r="J718" s="21">
        <f t="array" ref="J718">INDEX((Inputs!$N$2:$N$845*Inputs!$H$2:$H$845*Inputs!$F$2:$F$845*1000/Inputs!$L$2:$L$845),MATCH(A718,Inputs!$A$2:$A$845))</f>
        <v>56112986.111111112</v>
      </c>
      <c r="K718" s="21" t="str">
        <f ca="1">IF('Dmg over Time (Attack)'!$A$1=$D718,'Dmg over Time (Attack)'!$G$162,K718)</f>
        <v>#REF!</v>
      </c>
      <c r="L718" s="21">
        <v>61106253.248218797</v>
      </c>
      <c r="M718" s="21">
        <f t="shared" si="1"/>
        <v>61106253.248218797</v>
      </c>
      <c r="N718" s="22">
        <f t="shared" si="3"/>
        <v>0.21440076296833049</v>
      </c>
      <c r="O718" s="22">
        <f t="shared" si="2"/>
        <v>0.21440076296833049</v>
      </c>
      <c r="P718" s="10"/>
      <c r="Q718" s="10"/>
      <c r="R718" s="10"/>
      <c r="S718" s="10"/>
    </row>
    <row r="719" spans="1:19" ht="12.75" customHeight="1">
      <c r="A719" s="10">
        <v>718</v>
      </c>
      <c r="B719" s="10">
        <f t="shared" si="0"/>
        <v>6</v>
      </c>
      <c r="C719" s="13">
        <f>VLOOKUP(D719,'Species Data'!A$2:E$152,2,FALSE)</f>
        <v>124</v>
      </c>
      <c r="D719" s="10" t="s">
        <v>285</v>
      </c>
      <c r="E719" s="47" t="s">
        <v>235</v>
      </c>
      <c r="F719" s="43" t="s">
        <v>73</v>
      </c>
      <c r="G719" s="20">
        <v>1</v>
      </c>
      <c r="H719" s="20" t="s">
        <v>236</v>
      </c>
      <c r="I719" s="20" t="s">
        <v>196</v>
      </c>
      <c r="J719" s="21">
        <f t="array" ref="J719">INDEX((Inputs!$N$2:$N$845*Inputs!$H$2:$H$845*Inputs!$F$2:$F$845*1000/Inputs!$L$2:$L$845),MATCH(A719,Inputs!$A$2:$A$845))</f>
        <v>56112986.111111112</v>
      </c>
      <c r="K719" s="21" t="str">
        <f ca="1">IF('Dmg over Time (Attack)'!$A$1=$D719,'Dmg over Time (Attack)'!$K$162,K719)</f>
        <v>#REF!</v>
      </c>
      <c r="L719" s="21">
        <v>64635076.703922838</v>
      </c>
      <c r="M719" s="21">
        <f t="shared" si="1"/>
        <v>64635076.703922838</v>
      </c>
      <c r="N719" s="22">
        <f t="shared" si="3"/>
        <v>0.22678218714451398</v>
      </c>
      <c r="O719" s="22">
        <f t="shared" si="2"/>
        <v>0.22678218714451398</v>
      </c>
      <c r="P719" s="10"/>
      <c r="Q719" s="10"/>
      <c r="R719" s="10"/>
      <c r="S719" s="10"/>
    </row>
    <row r="720" spans="1:19" ht="12.75" customHeight="1">
      <c r="A720" s="10">
        <v>719</v>
      </c>
      <c r="B720" s="10">
        <f t="shared" si="0"/>
        <v>6</v>
      </c>
      <c r="C720" s="13">
        <f>VLOOKUP(D720,'Species Data'!A$2:E$152,2,FALSE)</f>
        <v>124</v>
      </c>
      <c r="D720" s="10" t="s">
        <v>285</v>
      </c>
      <c r="E720" s="47" t="s">
        <v>235</v>
      </c>
      <c r="F720" s="43" t="s">
        <v>73</v>
      </c>
      <c r="G720" s="20">
        <v>1</v>
      </c>
      <c r="H720" s="20" t="s">
        <v>142</v>
      </c>
      <c r="I720" s="20" t="s">
        <v>286</v>
      </c>
      <c r="J720" s="21">
        <f t="array" ref="J720">INDEX((Inputs!$N$2:$N$845*Inputs!$H$2:$H$845*Inputs!$F$2:$F$845*1000/Inputs!$L$2:$L$845),MATCH(A720,Inputs!$A$2:$A$845))</f>
        <v>52372120.370370373</v>
      </c>
      <c r="K720" s="21" t="str">
        <f ca="1">IF('Dmg over Time (Attack)'!$A$1=$D720,'Dmg over Time (Attack)'!$O$162,K720)</f>
        <v>#REF!</v>
      </c>
      <c r="L720" s="21">
        <v>42444674.856085539</v>
      </c>
      <c r="M720" s="21">
        <f t="shared" si="1"/>
        <v>52372120.370370373</v>
      </c>
      <c r="N720" s="22">
        <f t="shared" si="3"/>
        <v>0.18375570369312336</v>
      </c>
      <c r="O720" s="22">
        <f t="shared" si="2"/>
        <v>0.18375570369312336</v>
      </c>
      <c r="P720" s="10"/>
      <c r="Q720" s="10"/>
      <c r="R720" s="10"/>
      <c r="S720" s="10"/>
    </row>
    <row r="721" spans="1:19" ht="12.75" customHeight="1">
      <c r="A721" s="10">
        <v>720</v>
      </c>
      <c r="B721" s="10">
        <f t="shared" si="0"/>
        <v>6</v>
      </c>
      <c r="C721" s="13">
        <f>VLOOKUP(D721,'Species Data'!A$2:E$152,2,FALSE)</f>
        <v>124</v>
      </c>
      <c r="D721" s="10" t="s">
        <v>285</v>
      </c>
      <c r="E721" s="47" t="s">
        <v>235</v>
      </c>
      <c r="F721" s="43" t="s">
        <v>73</v>
      </c>
      <c r="G721" s="20">
        <v>1</v>
      </c>
      <c r="H721" s="20" t="s">
        <v>142</v>
      </c>
      <c r="I721" s="20" t="s">
        <v>194</v>
      </c>
      <c r="J721" s="21">
        <f t="array" ref="J721">INDEX((Inputs!$N$2:$N$845*Inputs!$H$2:$H$845*Inputs!$F$2:$F$845*1000/Inputs!$L$2:$L$845),MATCH(A721,Inputs!$A$2:$A$845))</f>
        <v>52372120.370370373</v>
      </c>
      <c r="K721" s="21" t="str">
        <f ca="1">IF('Dmg over Time (Attack)'!$A$1=$D721,'Dmg over Time (Attack)'!$S$162,K721)</f>
        <v>#REF!</v>
      </c>
      <c r="L721" s="21">
        <v>60582335.069854714</v>
      </c>
      <c r="M721" s="21">
        <f t="shared" si="1"/>
        <v>60582335.069854714</v>
      </c>
      <c r="N721" s="22">
        <f t="shared" si="3"/>
        <v>0.21256251481526586</v>
      </c>
      <c r="O721" s="22">
        <f t="shared" si="2"/>
        <v>0.21256251481526586</v>
      </c>
      <c r="P721" s="10"/>
      <c r="Q721" s="10"/>
      <c r="R721" s="10"/>
      <c r="S721" s="10"/>
    </row>
    <row r="722" spans="1:19" ht="12.75" customHeight="1">
      <c r="A722" s="10">
        <v>721</v>
      </c>
      <c r="B722" s="10">
        <f t="shared" si="0"/>
        <v>6</v>
      </c>
      <c r="C722" s="13">
        <f>VLOOKUP(D722,'Species Data'!A$2:E$152,2,FALSE)</f>
        <v>124</v>
      </c>
      <c r="D722" s="10" t="s">
        <v>285</v>
      </c>
      <c r="E722" s="47" t="s">
        <v>235</v>
      </c>
      <c r="F722" s="43" t="s">
        <v>73</v>
      </c>
      <c r="G722" s="20">
        <v>1</v>
      </c>
      <c r="H722" s="20" t="s">
        <v>142</v>
      </c>
      <c r="I722" s="20" t="s">
        <v>196</v>
      </c>
      <c r="J722" s="21">
        <f t="array" ref="J722">INDEX((Inputs!$N$2:$N$845*Inputs!$H$2:$H$845*Inputs!$F$2:$F$845*1000/Inputs!$L$2:$L$845),MATCH(A722,Inputs!$A$2:$A$845))</f>
        <v>52372120.370370373</v>
      </c>
      <c r="K722" s="21" t="str">
        <f ca="1">IF('Dmg over Time (Attack)'!$A$1=$D722,'Dmg over Time (Attack)'!$W$162,K722)</f>
        <v>#REF!</v>
      </c>
      <c r="L722" s="21">
        <v>64887516.782407433</v>
      </c>
      <c r="M722" s="21">
        <f t="shared" si="1"/>
        <v>64887516.782407433</v>
      </c>
      <c r="N722" s="22">
        <f t="shared" si="3"/>
        <v>0.22766791229625954</v>
      </c>
      <c r="O722" s="22">
        <f t="shared" si="2"/>
        <v>0.22766791229625954</v>
      </c>
      <c r="P722" s="10"/>
      <c r="Q722" s="10"/>
      <c r="R722" s="10"/>
      <c r="S722" s="10"/>
    </row>
    <row r="723" spans="1:19" ht="12.75" customHeight="1">
      <c r="A723" s="10">
        <v>722</v>
      </c>
      <c r="B723" s="10">
        <f t="shared" si="0"/>
        <v>6</v>
      </c>
      <c r="C723" s="13">
        <f>VLOOKUP(D723,'Species Data'!A$2:E$152,2,FALSE)</f>
        <v>125</v>
      </c>
      <c r="D723" s="10" t="s">
        <v>287</v>
      </c>
      <c r="E723" s="35" t="s">
        <v>111</v>
      </c>
      <c r="F723" s="36"/>
      <c r="G723" s="20">
        <v>1</v>
      </c>
      <c r="H723" s="20" t="s">
        <v>112</v>
      </c>
      <c r="I723" s="20" t="s">
        <v>118</v>
      </c>
      <c r="J723" s="21">
        <f t="array" ref="J723">INDEX((Inputs!$N$2:$N$845*Inputs!$H$2:$H$845*Inputs!$F$2:$F$845*1000/Inputs!$L$2:$L$845),MATCH(A723,Inputs!$A$2:$A$845))</f>
        <v>56300781.25</v>
      </c>
      <c r="K723" s="21" t="str">
        <f ca="1">IF('Dmg over Time (Attack)'!$A$1=$D723,'Dmg over Time (Attack)'!$C$162,K723)</f>
        <v>#REF!</v>
      </c>
      <c r="L723" s="21">
        <v>85403954.326923028</v>
      </c>
      <c r="M723" s="21">
        <f t="shared" si="1"/>
        <v>85403954.326923028</v>
      </c>
      <c r="N723" s="22">
        <f t="shared" si="3"/>
        <v>0.29965301413302559</v>
      </c>
      <c r="O723" s="22">
        <f t="shared" si="2"/>
        <v>0.29965301413302559</v>
      </c>
      <c r="P723" s="10"/>
      <c r="Q723" s="10"/>
      <c r="R723" s="10"/>
      <c r="S723" s="10"/>
    </row>
    <row r="724" spans="1:19" ht="12.75" customHeight="1">
      <c r="A724" s="10">
        <v>723</v>
      </c>
      <c r="B724" s="10">
        <f t="shared" si="0"/>
        <v>6</v>
      </c>
      <c r="C724" s="13">
        <f>VLOOKUP(D724,'Species Data'!A$2:E$152,2,FALSE)</f>
        <v>125</v>
      </c>
      <c r="D724" s="10" t="s">
        <v>287</v>
      </c>
      <c r="E724" s="35" t="s">
        <v>111</v>
      </c>
      <c r="F724" s="36"/>
      <c r="G724" s="20">
        <v>1</v>
      </c>
      <c r="H724" s="20" t="s">
        <v>112</v>
      </c>
      <c r="I724" s="20" t="s">
        <v>114</v>
      </c>
      <c r="J724" s="21">
        <f t="array" ref="J724">INDEX((Inputs!$N$2:$N$845*Inputs!$H$2:$H$845*Inputs!$F$2:$F$845*1000/Inputs!$L$2:$L$845),MATCH(A724,Inputs!$A$2:$A$845))</f>
        <v>56300781.25</v>
      </c>
      <c r="K724" s="21" t="str">
        <f ca="1">IF('Dmg over Time (Attack)'!$A$1=$D724,'Dmg over Time (Attack)'!$G$162,K724)</f>
        <v>#REF!</v>
      </c>
      <c r="L724" s="21">
        <v>91783366.642441839</v>
      </c>
      <c r="M724" s="21">
        <f t="shared" si="1"/>
        <v>91783366.642441839</v>
      </c>
      <c r="N724" s="22">
        <f t="shared" si="3"/>
        <v>0.32203617125740164</v>
      </c>
      <c r="O724" s="22">
        <f t="shared" si="2"/>
        <v>0.32203617125740164</v>
      </c>
      <c r="P724" s="10"/>
      <c r="Q724" s="10"/>
      <c r="R724" s="10"/>
      <c r="S724" s="10"/>
    </row>
    <row r="725" spans="1:19" ht="12.75" customHeight="1">
      <c r="A725" s="10">
        <v>724</v>
      </c>
      <c r="B725" s="10">
        <f t="shared" si="0"/>
        <v>6</v>
      </c>
      <c r="C725" s="13">
        <f>VLOOKUP(D725,'Species Data'!A$2:E$152,2,FALSE)</f>
        <v>125</v>
      </c>
      <c r="D725" s="10" t="s">
        <v>287</v>
      </c>
      <c r="E725" s="35" t="s">
        <v>111</v>
      </c>
      <c r="F725" s="36"/>
      <c r="G725" s="20">
        <v>1</v>
      </c>
      <c r="H725" s="20" t="s">
        <v>112</v>
      </c>
      <c r="I725" s="20" t="s">
        <v>113</v>
      </c>
      <c r="J725" s="21">
        <f t="array" ref="J725">INDEX((Inputs!$N$2:$N$845*Inputs!$H$2:$H$845*Inputs!$F$2:$F$845*1000/Inputs!$L$2:$L$845),MATCH(A725,Inputs!$A$2:$A$845))</f>
        <v>56300781.25</v>
      </c>
      <c r="K725" s="21" t="str">
        <f ca="1">IF('Dmg over Time (Attack)'!$A$1=$D725,'Dmg over Time (Attack)'!$K$162,K725)</f>
        <v>#REF!</v>
      </c>
      <c r="L725" s="21">
        <v>93524438.274793401</v>
      </c>
      <c r="M725" s="21">
        <f t="shared" si="1"/>
        <v>93524438.274793401</v>
      </c>
      <c r="N725" s="22">
        <f t="shared" si="3"/>
        <v>0.32814499100195982</v>
      </c>
      <c r="O725" s="22">
        <f t="shared" si="2"/>
        <v>0.32814499100195982</v>
      </c>
      <c r="P725" s="10"/>
      <c r="Q725" s="10"/>
      <c r="R725" s="10"/>
      <c r="S725" s="10"/>
    </row>
    <row r="726" spans="1:19" ht="12.75" customHeight="1">
      <c r="A726" s="10">
        <v>725</v>
      </c>
      <c r="B726" s="10">
        <f t="shared" si="0"/>
        <v>6</v>
      </c>
      <c r="C726" s="13">
        <f>VLOOKUP(D726,'Species Data'!A$2:E$152,2,FALSE)</f>
        <v>125</v>
      </c>
      <c r="D726" s="10" t="s">
        <v>287</v>
      </c>
      <c r="E726" s="35" t="s">
        <v>111</v>
      </c>
      <c r="F726" s="36"/>
      <c r="G726" s="20">
        <v>1</v>
      </c>
      <c r="H726" s="20" t="s">
        <v>183</v>
      </c>
      <c r="I726" s="20" t="s">
        <v>118</v>
      </c>
      <c r="J726" s="21">
        <f t="array" ref="J726">INDEX((Inputs!$N$2:$N$845*Inputs!$H$2:$H$845*Inputs!$F$2:$F$845*1000/Inputs!$L$2:$L$845),MATCH(A726,Inputs!$A$2:$A$845))</f>
        <v>45040625</v>
      </c>
      <c r="K726" s="21" t="str">
        <f ca="1">IF('Dmg over Time (Attack)'!$A$1=$D726,'Dmg over Time (Attack)'!$O$162,K726)</f>
        <v>#REF!</v>
      </c>
      <c r="L726" s="21">
        <v>77344351.946721271</v>
      </c>
      <c r="M726" s="21">
        <f t="shared" si="1"/>
        <v>77344351.946721271</v>
      </c>
      <c r="N726" s="22">
        <f t="shared" si="3"/>
        <v>0.27137464968287006</v>
      </c>
      <c r="O726" s="22">
        <f t="shared" si="2"/>
        <v>0.27137464968287006</v>
      </c>
      <c r="P726" s="10"/>
      <c r="Q726" s="10"/>
      <c r="R726" s="10"/>
      <c r="S726" s="10"/>
    </row>
    <row r="727" spans="1:19" ht="12.75" customHeight="1">
      <c r="A727" s="10">
        <v>726</v>
      </c>
      <c r="B727" s="10">
        <f t="shared" si="0"/>
        <v>6</v>
      </c>
      <c r="C727" s="13">
        <f>VLOOKUP(D727,'Species Data'!A$2:E$152,2,FALSE)</f>
        <v>125</v>
      </c>
      <c r="D727" s="10" t="s">
        <v>287</v>
      </c>
      <c r="E727" s="35" t="s">
        <v>111</v>
      </c>
      <c r="F727" s="36"/>
      <c r="G727" s="20">
        <v>1</v>
      </c>
      <c r="H727" s="20" t="s">
        <v>183</v>
      </c>
      <c r="I727" s="20" t="s">
        <v>114</v>
      </c>
      <c r="J727" s="21">
        <f t="array" ref="J727">INDEX((Inputs!$N$2:$N$845*Inputs!$H$2:$H$845*Inputs!$F$2:$F$845*1000/Inputs!$L$2:$L$845),MATCH(A727,Inputs!$A$2:$A$845))</f>
        <v>45040625</v>
      </c>
      <c r="K727" s="21" t="str">
        <f ca="1">IF('Dmg over Time (Attack)'!$A$1=$D727,'Dmg over Time (Attack)'!$S$162,K727)</f>
        <v>#REF!</v>
      </c>
      <c r="L727" s="21">
        <v>82154238.161426291</v>
      </c>
      <c r="M727" s="21">
        <f t="shared" si="1"/>
        <v>82154238.161426291</v>
      </c>
      <c r="N727" s="22">
        <f t="shared" si="3"/>
        <v>0.2882508811551977</v>
      </c>
      <c r="O727" s="22">
        <f t="shared" si="2"/>
        <v>0.2882508811551977</v>
      </c>
      <c r="P727" s="10"/>
      <c r="Q727" s="10"/>
      <c r="R727" s="10"/>
      <c r="S727" s="10"/>
    </row>
    <row r="728" spans="1:19" ht="12.75" customHeight="1">
      <c r="A728" s="10">
        <v>727</v>
      </c>
      <c r="B728" s="10">
        <f t="shared" si="0"/>
        <v>6</v>
      </c>
      <c r="C728" s="13">
        <f>VLOOKUP(D728,'Species Data'!A$2:E$152,2,FALSE)</f>
        <v>125</v>
      </c>
      <c r="D728" s="10" t="s">
        <v>287</v>
      </c>
      <c r="E728" s="35" t="s">
        <v>111</v>
      </c>
      <c r="F728" s="36"/>
      <c r="G728" s="20">
        <v>1</v>
      </c>
      <c r="H728" s="20" t="s">
        <v>183</v>
      </c>
      <c r="I728" s="20" t="s">
        <v>113</v>
      </c>
      <c r="J728" s="21">
        <f t="array" ref="J728">INDEX((Inputs!$N$2:$N$845*Inputs!$H$2:$H$845*Inputs!$F$2:$F$845*1000/Inputs!$L$2:$L$845),MATCH(A728,Inputs!$A$2:$A$845))</f>
        <v>45040625</v>
      </c>
      <c r="K728" s="21" t="str">
        <f ca="1">IF('Dmg over Time (Attack)'!$A$1=$D728,'Dmg over Time (Attack)'!$W$162,K728)</f>
        <v>#REF!</v>
      </c>
      <c r="L728" s="21">
        <v>82546258.223684222</v>
      </c>
      <c r="M728" s="21">
        <f t="shared" si="1"/>
        <v>82546258.223684222</v>
      </c>
      <c r="N728" s="22">
        <f t="shared" si="3"/>
        <v>0.28962634431942702</v>
      </c>
      <c r="O728" s="22">
        <f t="shared" si="2"/>
        <v>0.28962634431942702</v>
      </c>
      <c r="P728" s="10"/>
      <c r="Q728" s="10"/>
      <c r="R728" s="10"/>
      <c r="S728" s="10"/>
    </row>
    <row r="729" spans="1:19" ht="12.75" customHeight="1">
      <c r="A729" s="10">
        <v>728</v>
      </c>
      <c r="B729" s="10">
        <f t="shared" si="0"/>
        <v>6</v>
      </c>
      <c r="C729" s="13">
        <f>VLOOKUP(D729,'Species Data'!A$2:E$152,2,FALSE)</f>
        <v>126</v>
      </c>
      <c r="D729" s="10" t="s">
        <v>288</v>
      </c>
      <c r="E729" s="24" t="s">
        <v>40</v>
      </c>
      <c r="F729" s="26"/>
      <c r="G729" s="20">
        <v>1</v>
      </c>
      <c r="H729" s="20" t="s">
        <v>43</v>
      </c>
      <c r="I729" s="20" t="s">
        <v>51</v>
      </c>
      <c r="J729" s="21">
        <f t="array" ref="J729">INDEX((Inputs!$N$2:$N$845*Inputs!$H$2:$H$845*Inputs!$F$2:$F$845*1000/Inputs!$L$2:$L$845),MATCH(A729,Inputs!$A$2:$A$845))</f>
        <v>68386488.09523809</v>
      </c>
      <c r="K729" s="21" t="str">
        <f ca="1">IF('Dmg over Time (Attack)'!$A$1=$D729,'Dmg over Time (Attack)'!$C$162,K729)</f>
        <v>#REF!</v>
      </c>
      <c r="L729" s="21">
        <v>99593678.296232864</v>
      </c>
      <c r="M729" s="21">
        <f t="shared" si="1"/>
        <v>99593678.296232864</v>
      </c>
      <c r="N729" s="22">
        <f t="shared" si="3"/>
        <v>0.34943986054581422</v>
      </c>
      <c r="O729" s="22">
        <f t="shared" si="2"/>
        <v>0.34943986054581422</v>
      </c>
      <c r="P729" s="10"/>
      <c r="Q729" s="10"/>
      <c r="R729" s="10"/>
      <c r="S729" s="10"/>
    </row>
    <row r="730" spans="1:19" ht="12.75" customHeight="1">
      <c r="A730" s="10">
        <v>729</v>
      </c>
      <c r="B730" s="10">
        <f t="shared" si="0"/>
        <v>6</v>
      </c>
      <c r="C730" s="13">
        <f>VLOOKUP(D730,'Species Data'!A$2:E$152,2,FALSE)</f>
        <v>126</v>
      </c>
      <c r="D730" s="10" t="s">
        <v>288</v>
      </c>
      <c r="E730" s="24" t="s">
        <v>40</v>
      </c>
      <c r="F730" s="26"/>
      <c r="G730" s="20">
        <v>1</v>
      </c>
      <c r="H730" s="20" t="s">
        <v>43</v>
      </c>
      <c r="I730" s="20" t="s">
        <v>47</v>
      </c>
      <c r="J730" s="21">
        <f t="array" ref="J730">INDEX((Inputs!$N$2:$N$845*Inputs!$H$2:$H$845*Inputs!$F$2:$F$845*1000/Inputs!$L$2:$L$845),MATCH(A730,Inputs!$A$2:$A$845))</f>
        <v>68386488.09523809</v>
      </c>
      <c r="K730" s="21" t="str">
        <f ca="1">IF('Dmg over Time (Attack)'!$A$1=$D730,'Dmg over Time (Attack)'!$G$162,K730)</f>
        <v>#REF!</v>
      </c>
      <c r="L730" s="21">
        <v>84814527.13487637</v>
      </c>
      <c r="M730" s="21">
        <f t="shared" si="1"/>
        <v>84814527.13487637</v>
      </c>
      <c r="N730" s="22">
        <f t="shared" si="3"/>
        <v>0.29758491744943832</v>
      </c>
      <c r="O730" s="22">
        <f t="shared" si="2"/>
        <v>0.29758491744943832</v>
      </c>
      <c r="P730" s="10"/>
      <c r="Q730" s="10"/>
      <c r="R730" s="10"/>
      <c r="S730" s="10"/>
    </row>
    <row r="731" spans="1:19" ht="12.75" customHeight="1">
      <c r="A731" s="10">
        <v>730</v>
      </c>
      <c r="B731" s="10">
        <f t="shared" si="0"/>
        <v>6</v>
      </c>
      <c r="C731" s="13">
        <f>VLOOKUP(D731,'Species Data'!A$2:E$152,2,FALSE)</f>
        <v>126</v>
      </c>
      <c r="D731" s="10" t="s">
        <v>288</v>
      </c>
      <c r="E731" s="24" t="s">
        <v>40</v>
      </c>
      <c r="F731" s="26"/>
      <c r="G731" s="20">
        <v>1</v>
      </c>
      <c r="H731" s="20" t="s">
        <v>43</v>
      </c>
      <c r="I731" s="20" t="s">
        <v>42</v>
      </c>
      <c r="J731" s="21">
        <f t="array" ref="J731">INDEX((Inputs!$N$2:$N$845*Inputs!$H$2:$H$845*Inputs!$F$2:$F$845*1000/Inputs!$L$2:$L$845),MATCH(A731,Inputs!$A$2:$A$845))</f>
        <v>68386488.09523809</v>
      </c>
      <c r="K731" s="21" t="str">
        <f ca="1">IF('Dmg over Time (Attack)'!$A$1=$D731,'Dmg over Time (Attack)'!$K$162,K731)</f>
        <v>#REF!</v>
      </c>
      <c r="L731" s="21">
        <v>93722003.738496929</v>
      </c>
      <c r="M731" s="21">
        <f t="shared" si="1"/>
        <v>93722003.738496929</v>
      </c>
      <c r="N731" s="22">
        <f t="shared" si="3"/>
        <v>0.32883818006040472</v>
      </c>
      <c r="O731" s="22">
        <f t="shared" si="2"/>
        <v>0.32883818006040472</v>
      </c>
      <c r="P731" s="10"/>
      <c r="Q731" s="10"/>
      <c r="R731" s="10"/>
      <c r="S731" s="10"/>
    </row>
    <row r="732" spans="1:19" ht="12.75" customHeight="1">
      <c r="A732" s="10">
        <v>731</v>
      </c>
      <c r="B732" s="10">
        <f t="shared" si="0"/>
        <v>6</v>
      </c>
      <c r="C732" s="13">
        <f>VLOOKUP(D732,'Species Data'!A$2:E$152,2,FALSE)</f>
        <v>126</v>
      </c>
      <c r="D732" s="10" t="s">
        <v>288</v>
      </c>
      <c r="E732" s="24" t="s">
        <v>40</v>
      </c>
      <c r="F732" s="26"/>
      <c r="G732" s="20">
        <v>1</v>
      </c>
      <c r="H732" s="20" t="s">
        <v>180</v>
      </c>
      <c r="I732" s="20" t="s">
        <v>51</v>
      </c>
      <c r="J732" s="21">
        <f t="array" ref="J732">INDEX((Inputs!$N$2:$N$845*Inputs!$H$2:$H$845*Inputs!$F$2:$F$845*1000/Inputs!$L$2:$L$845),MATCH(A732,Inputs!$A$2:$A$845))</f>
        <v>43083487.5</v>
      </c>
      <c r="K732" s="21" t="str">
        <f ca="1">IF('Dmg over Time (Attack)'!$A$1=$D732,'Dmg over Time (Attack)'!$O$162,K732)</f>
        <v>#REF!</v>
      </c>
      <c r="L732" s="21">
        <v>81660541.249999985</v>
      </c>
      <c r="M732" s="21">
        <f t="shared" si="1"/>
        <v>81660541.249999985</v>
      </c>
      <c r="N732" s="22">
        <f t="shared" si="3"/>
        <v>0.28651866900245876</v>
      </c>
      <c r="O732" s="22">
        <f t="shared" si="2"/>
        <v>0.28651866900245876</v>
      </c>
      <c r="P732" s="10"/>
      <c r="Q732" s="10"/>
      <c r="R732" s="10"/>
      <c r="S732" s="10"/>
    </row>
    <row r="733" spans="1:19" ht="12.75" customHeight="1">
      <c r="A733" s="10">
        <v>732</v>
      </c>
      <c r="B733" s="10">
        <f t="shared" si="0"/>
        <v>6</v>
      </c>
      <c r="C733" s="13">
        <f>VLOOKUP(D733,'Species Data'!A$2:E$152,2,FALSE)</f>
        <v>126</v>
      </c>
      <c r="D733" s="10" t="s">
        <v>288</v>
      </c>
      <c r="E733" s="24" t="s">
        <v>40</v>
      </c>
      <c r="F733" s="26"/>
      <c r="G733" s="20">
        <v>1</v>
      </c>
      <c r="H733" s="20" t="s">
        <v>180</v>
      </c>
      <c r="I733" s="20" t="s">
        <v>47</v>
      </c>
      <c r="J733" s="21">
        <f t="array" ref="J733">INDEX((Inputs!$N$2:$N$845*Inputs!$H$2:$H$845*Inputs!$F$2:$F$845*1000/Inputs!$L$2:$L$845),MATCH(A733,Inputs!$A$2:$A$845))</f>
        <v>43083487.5</v>
      </c>
      <c r="K733" s="21" t="str">
        <f ca="1">IF('Dmg over Time (Attack)'!$A$1=$D733,'Dmg over Time (Attack)'!$S$162,K733)</f>
        <v>#REF!</v>
      </c>
      <c r="L733" s="21">
        <v>71570383.606557414</v>
      </c>
      <c r="M733" s="21">
        <f t="shared" si="1"/>
        <v>71570383.606557414</v>
      </c>
      <c r="N733" s="22">
        <f t="shared" si="3"/>
        <v>0.25111578660943823</v>
      </c>
      <c r="O733" s="22">
        <f t="shared" si="2"/>
        <v>0.25111578660943823</v>
      </c>
      <c r="P733" s="10"/>
      <c r="Q733" s="10"/>
      <c r="R733" s="10"/>
      <c r="S733" s="10"/>
    </row>
    <row r="734" spans="1:19" ht="12.75" customHeight="1">
      <c r="A734" s="10">
        <v>733</v>
      </c>
      <c r="B734" s="10">
        <f t="shared" si="0"/>
        <v>6</v>
      </c>
      <c r="C734" s="13">
        <f>VLOOKUP(D734,'Species Data'!A$2:E$152,2,FALSE)</f>
        <v>126</v>
      </c>
      <c r="D734" s="10" t="s">
        <v>288</v>
      </c>
      <c r="E734" s="24" t="s">
        <v>40</v>
      </c>
      <c r="F734" s="26"/>
      <c r="G734" s="20">
        <v>1</v>
      </c>
      <c r="H734" s="20" t="s">
        <v>180</v>
      </c>
      <c r="I734" s="20" t="s">
        <v>42</v>
      </c>
      <c r="J734" s="21">
        <f t="array" ref="J734">INDEX((Inputs!$N$2:$N$845*Inputs!$H$2:$H$845*Inputs!$F$2:$F$845*1000/Inputs!$L$2:$L$845),MATCH(A734,Inputs!$A$2:$A$845))</f>
        <v>43083487.5</v>
      </c>
      <c r="K734" s="21" t="str">
        <f ca="1">IF('Dmg over Time (Attack)'!$A$1=$D734,'Dmg over Time (Attack)'!$W$162,K734)</f>
        <v>#REF!</v>
      </c>
      <c r="L734" s="21">
        <v>78509203.223892391</v>
      </c>
      <c r="M734" s="21">
        <f t="shared" si="1"/>
        <v>78509203.223892391</v>
      </c>
      <c r="N734" s="22">
        <f t="shared" si="3"/>
        <v>0.27546171097847327</v>
      </c>
      <c r="O734" s="22">
        <f t="shared" si="2"/>
        <v>0.27546171097847327</v>
      </c>
      <c r="P734" s="10"/>
      <c r="Q734" s="10"/>
      <c r="R734" s="10"/>
      <c r="S734" s="10"/>
    </row>
    <row r="735" spans="1:19" ht="12.75" customHeight="1">
      <c r="A735" s="10">
        <v>734</v>
      </c>
      <c r="B735" s="10">
        <f t="shared" si="0"/>
        <v>6</v>
      </c>
      <c r="C735" s="13">
        <f>VLOOKUP(D735,'Species Data'!A$2:E$152,2,FALSE)</f>
        <v>127</v>
      </c>
      <c r="D735" s="10" t="s">
        <v>289</v>
      </c>
      <c r="E735" s="30" t="s">
        <v>67</v>
      </c>
      <c r="F735" s="31"/>
      <c r="G735" s="20">
        <v>1</v>
      </c>
      <c r="H735" s="20" t="s">
        <v>262</v>
      </c>
      <c r="I735" s="20" t="s">
        <v>254</v>
      </c>
      <c r="J735" s="21">
        <f t="array" ref="J735">INDEX((Inputs!$N$2:$N$845*Inputs!$H$2:$H$845*Inputs!$F$2:$F$845*1000/Inputs!$L$2:$L$845),MATCH(A735,Inputs!$A$2:$A$845))</f>
        <v>61700585.106382981</v>
      </c>
      <c r="K735" s="21" t="str">
        <f ca="1">IF('Dmg over Time (Attack)'!$A$1=$D735,'Dmg over Time (Attack)'!$C$162,K735)</f>
        <v>#REF!</v>
      </c>
      <c r="L735" s="21">
        <v>65981496.488764048</v>
      </c>
      <c r="M735" s="21">
        <f t="shared" si="1"/>
        <v>65981496.488764048</v>
      </c>
      <c r="N735" s="22">
        <f t="shared" si="3"/>
        <v>0.23150630969827282</v>
      </c>
      <c r="O735" s="22">
        <f t="shared" si="2"/>
        <v>0.23150630969827282</v>
      </c>
      <c r="P735" s="10"/>
      <c r="Q735" s="10"/>
      <c r="R735" s="10"/>
      <c r="S735" s="10"/>
    </row>
    <row r="736" spans="1:19" ht="12.75" customHeight="1">
      <c r="A736" s="10">
        <v>735</v>
      </c>
      <c r="B736" s="10">
        <f t="shared" si="0"/>
        <v>6</v>
      </c>
      <c r="C736" s="13">
        <f>VLOOKUP(D736,'Species Data'!A$2:E$152,2,FALSE)</f>
        <v>127</v>
      </c>
      <c r="D736" s="10" t="s">
        <v>289</v>
      </c>
      <c r="E736" s="30" t="s">
        <v>67</v>
      </c>
      <c r="F736" s="31"/>
      <c r="G736" s="20">
        <v>1</v>
      </c>
      <c r="H736" s="20" t="s">
        <v>262</v>
      </c>
      <c r="I736" s="20" t="s">
        <v>81</v>
      </c>
      <c r="J736" s="21">
        <f t="array" ref="J736">INDEX((Inputs!$N$2:$N$845*Inputs!$H$2:$H$845*Inputs!$F$2:$F$845*1000/Inputs!$L$2:$L$845),MATCH(A736,Inputs!$A$2:$A$845))</f>
        <v>61700585.106382981</v>
      </c>
      <c r="K736" s="21" t="str">
        <f ca="1">IF('Dmg over Time (Attack)'!$A$1=$D736,'Dmg over Time (Attack)'!$G$162,K736)</f>
        <v>#REF!</v>
      </c>
      <c r="L736" s="21">
        <v>83535134.488707632</v>
      </c>
      <c r="M736" s="21">
        <f t="shared" si="1"/>
        <v>83535134.488707632</v>
      </c>
      <c r="N736" s="22">
        <f t="shared" si="3"/>
        <v>0.29309597000308762</v>
      </c>
      <c r="O736" s="22">
        <f t="shared" si="2"/>
        <v>0.29309597000308762</v>
      </c>
      <c r="P736" s="10"/>
      <c r="Q736" s="10"/>
      <c r="R736" s="10"/>
      <c r="S736" s="10"/>
    </row>
    <row r="737" spans="1:19" ht="12.75" customHeight="1">
      <c r="A737" s="10">
        <v>736</v>
      </c>
      <c r="B737" s="10">
        <f t="shared" si="0"/>
        <v>6</v>
      </c>
      <c r="C737" s="13">
        <f>VLOOKUP(D737,'Species Data'!A$2:E$152,2,FALSE)</f>
        <v>127</v>
      </c>
      <c r="D737" s="10" t="s">
        <v>289</v>
      </c>
      <c r="E737" s="30" t="s">
        <v>67</v>
      </c>
      <c r="F737" s="31"/>
      <c r="G737" s="20">
        <v>1</v>
      </c>
      <c r="H737" s="20" t="s">
        <v>262</v>
      </c>
      <c r="I737" s="20" t="s">
        <v>193</v>
      </c>
      <c r="J737" s="21">
        <f t="array" ref="J737">INDEX((Inputs!$N$2:$N$845*Inputs!$H$2:$H$845*Inputs!$F$2:$F$845*1000/Inputs!$L$2:$L$845),MATCH(A737,Inputs!$A$2:$A$845))</f>
        <v>61700585.106382981</v>
      </c>
      <c r="K737" s="21" t="str">
        <f ca="1">IF('Dmg over Time (Attack)'!$A$1=$D737,'Dmg over Time (Attack)'!$K$162,K737)</f>
        <v>#REF!</v>
      </c>
      <c r="L737" s="21">
        <v>69860235.884567127</v>
      </c>
      <c r="M737" s="21">
        <f t="shared" si="1"/>
        <v>69860235.884567127</v>
      </c>
      <c r="N737" s="22">
        <f t="shared" si="3"/>
        <v>0.24511546819858951</v>
      </c>
      <c r="O737" s="22">
        <f t="shared" si="2"/>
        <v>0.24511546819858951</v>
      </c>
      <c r="P737" s="10"/>
      <c r="Q737" s="10"/>
      <c r="R737" s="10"/>
      <c r="S737" s="10"/>
    </row>
    <row r="738" spans="1:19" ht="12.75" customHeight="1">
      <c r="A738" s="10">
        <v>737</v>
      </c>
      <c r="B738" s="10">
        <f t="shared" si="0"/>
        <v>6</v>
      </c>
      <c r="C738" s="13">
        <f>VLOOKUP(D738,'Species Data'!A$2:E$152,2,FALSE)</f>
        <v>127</v>
      </c>
      <c r="D738" s="10" t="s">
        <v>289</v>
      </c>
      <c r="E738" s="30" t="s">
        <v>67</v>
      </c>
      <c r="F738" s="31"/>
      <c r="G738" s="20">
        <v>1</v>
      </c>
      <c r="H738" s="20" t="s">
        <v>139</v>
      </c>
      <c r="I738" s="20" t="s">
        <v>254</v>
      </c>
      <c r="J738" s="21">
        <f t="array" ref="J738">INDEX((Inputs!$N$2:$N$845*Inputs!$H$2:$H$845*Inputs!$F$2:$F$845*1000/Inputs!$L$2:$L$845),MATCH(A738,Inputs!$A$2:$A$845))</f>
        <v>54373640.625</v>
      </c>
      <c r="K738" s="21" t="str">
        <f ca="1">IF('Dmg over Time (Attack)'!$A$1=$D738,'Dmg over Time (Attack)'!$O$162,K738)</f>
        <v>#REF!</v>
      </c>
      <c r="L738" s="21">
        <v>64403729.672330074</v>
      </c>
      <c r="M738" s="21">
        <f t="shared" si="1"/>
        <v>64403729.672330074</v>
      </c>
      <c r="N738" s="22">
        <f t="shared" si="3"/>
        <v>0.22597047021789332</v>
      </c>
      <c r="O738" s="22">
        <f t="shared" si="2"/>
        <v>0.22597047021789332</v>
      </c>
      <c r="P738" s="10"/>
      <c r="Q738" s="10"/>
      <c r="R738" s="10"/>
      <c r="S738" s="10"/>
    </row>
    <row r="739" spans="1:19" ht="12.75" customHeight="1">
      <c r="A739" s="10">
        <v>738</v>
      </c>
      <c r="B739" s="10">
        <f t="shared" si="0"/>
        <v>6</v>
      </c>
      <c r="C739" s="13">
        <f>VLOOKUP(D739,'Species Data'!A$2:E$152,2,FALSE)</f>
        <v>127</v>
      </c>
      <c r="D739" s="10" t="s">
        <v>289</v>
      </c>
      <c r="E739" s="30" t="s">
        <v>67</v>
      </c>
      <c r="F739" s="31"/>
      <c r="G739" s="20">
        <v>1</v>
      </c>
      <c r="H739" s="20" t="s">
        <v>139</v>
      </c>
      <c r="I739" s="20" t="s">
        <v>81</v>
      </c>
      <c r="J739" s="21">
        <f t="array" ref="J739">INDEX((Inputs!$N$2:$N$845*Inputs!$H$2:$H$845*Inputs!$F$2:$F$845*1000/Inputs!$L$2:$L$845),MATCH(A739,Inputs!$A$2:$A$845))</f>
        <v>54373640.625</v>
      </c>
      <c r="K739" s="21" t="str">
        <f ca="1">IF('Dmg over Time (Attack)'!$A$1=$D739,'Dmg over Time (Attack)'!$S$162,K739)</f>
        <v>#REF!</v>
      </c>
      <c r="L739" s="21">
        <v>88304478.379360452</v>
      </c>
      <c r="M739" s="21">
        <f t="shared" si="1"/>
        <v>88304478.379360452</v>
      </c>
      <c r="N739" s="22">
        <f t="shared" si="3"/>
        <v>0.30982995244610573</v>
      </c>
      <c r="O739" s="22">
        <f t="shared" si="2"/>
        <v>0.30982995244610573</v>
      </c>
      <c r="P739" s="10"/>
      <c r="Q739" s="10"/>
      <c r="R739" s="10"/>
      <c r="S739" s="10"/>
    </row>
    <row r="740" spans="1:19" ht="12.75" customHeight="1">
      <c r="A740" s="10">
        <v>739</v>
      </c>
      <c r="B740" s="10">
        <f t="shared" si="0"/>
        <v>6</v>
      </c>
      <c r="C740" s="13">
        <f>VLOOKUP(D740,'Species Data'!A$2:E$152,2,FALSE)</f>
        <v>127</v>
      </c>
      <c r="D740" s="10" t="s">
        <v>289</v>
      </c>
      <c r="E740" s="30" t="s">
        <v>67</v>
      </c>
      <c r="F740" s="31"/>
      <c r="G740" s="20">
        <v>1</v>
      </c>
      <c r="H740" s="20" t="s">
        <v>139</v>
      </c>
      <c r="I740" s="20" t="s">
        <v>193</v>
      </c>
      <c r="J740" s="21">
        <f t="array" ref="J740">INDEX((Inputs!$N$2:$N$845*Inputs!$H$2:$H$845*Inputs!$F$2:$F$845*1000/Inputs!$L$2:$L$845),MATCH(A740,Inputs!$A$2:$A$845))</f>
        <v>54373640.625</v>
      </c>
      <c r="K740" s="21" t="str">
        <f ca="1">IF('Dmg over Time (Attack)'!$A$1=$D740,'Dmg over Time (Attack)'!$W$162,K740)</f>
        <v>#REF!</v>
      </c>
      <c r="L740" s="21">
        <v>69294779.215116277</v>
      </c>
      <c r="M740" s="21">
        <f t="shared" si="1"/>
        <v>69294779.215116277</v>
      </c>
      <c r="N740" s="22">
        <f t="shared" si="3"/>
        <v>0.24313147580973646</v>
      </c>
      <c r="O740" s="22">
        <f t="shared" si="2"/>
        <v>0.24313147580973646</v>
      </c>
      <c r="P740" s="10"/>
      <c r="Q740" s="10"/>
      <c r="R740" s="10"/>
      <c r="S740" s="10"/>
    </row>
    <row r="741" spans="1:19" ht="12.75" customHeight="1">
      <c r="A741" s="10">
        <v>740</v>
      </c>
      <c r="B741" s="10">
        <f t="shared" si="0"/>
        <v>6</v>
      </c>
      <c r="C741" s="13">
        <f>VLOOKUP(D741,'Species Data'!A$2:E$152,2,FALSE)</f>
        <v>128</v>
      </c>
      <c r="D741" s="10" t="s">
        <v>290</v>
      </c>
      <c r="E741" s="32" t="s">
        <v>84</v>
      </c>
      <c r="F741" s="33"/>
      <c r="G741" s="20">
        <v>1</v>
      </c>
      <c r="H741" s="20" t="s">
        <v>33</v>
      </c>
      <c r="I741" s="20" t="s">
        <v>135</v>
      </c>
      <c r="J741" s="21">
        <f t="array" ref="J741">INDEX((Inputs!$N$2:$N$845*Inputs!$H$2:$H$845*Inputs!$F$2:$F$845*1000/Inputs!$L$2:$L$845),MATCH(A741,Inputs!$A$2:$A$845))</f>
        <v>72983250</v>
      </c>
      <c r="K741" s="21" t="str">
        <f ca="1">IF('Dmg over Time (Attack)'!$A$1=$D741,'Dmg over Time (Attack)'!$C$162,K741)</f>
        <v>#REF!</v>
      </c>
      <c r="L741" s="21">
        <v>75179505.208333343</v>
      </c>
      <c r="M741" s="21">
        <f t="shared" si="1"/>
        <v>75179505.208333343</v>
      </c>
      <c r="N741" s="22">
        <f t="shared" si="3"/>
        <v>0.2637789492799264</v>
      </c>
      <c r="O741" s="22">
        <f t="shared" si="2"/>
        <v>0.2637789492799264</v>
      </c>
      <c r="P741" s="10"/>
      <c r="Q741" s="10"/>
      <c r="R741" s="10"/>
      <c r="S741" s="10"/>
    </row>
    <row r="742" spans="1:19" ht="12.75" customHeight="1">
      <c r="A742" s="10">
        <v>741</v>
      </c>
      <c r="B742" s="10">
        <f t="shared" si="0"/>
        <v>6</v>
      </c>
      <c r="C742" s="13">
        <f>VLOOKUP(D742,'Species Data'!A$2:E$152,2,FALSE)</f>
        <v>128</v>
      </c>
      <c r="D742" s="10" t="s">
        <v>290</v>
      </c>
      <c r="E742" s="32" t="s">
        <v>84</v>
      </c>
      <c r="F742" s="33"/>
      <c r="G742" s="20">
        <v>1</v>
      </c>
      <c r="H742" s="20" t="s">
        <v>33</v>
      </c>
      <c r="I742" s="20" t="s">
        <v>250</v>
      </c>
      <c r="J742" s="21">
        <f t="array" ref="J742">INDEX((Inputs!$N$2:$N$845*Inputs!$H$2:$H$845*Inputs!$F$2:$F$845*1000/Inputs!$L$2:$L$845),MATCH(A742,Inputs!$A$2:$A$845))</f>
        <v>72983250</v>
      </c>
      <c r="K742" s="21" t="str">
        <f ca="1">IF('Dmg over Time (Attack)'!$A$1=$D742,'Dmg over Time (Attack)'!$G$162,K742)</f>
        <v>#REF!</v>
      </c>
      <c r="L742" s="21">
        <v>76288885.657193556</v>
      </c>
      <c r="M742" s="21">
        <f t="shared" si="1"/>
        <v>76288885.657193556</v>
      </c>
      <c r="N742" s="22">
        <f t="shared" si="3"/>
        <v>0.26767138257462708</v>
      </c>
      <c r="O742" s="22">
        <f t="shared" si="2"/>
        <v>0.26767138257462708</v>
      </c>
      <c r="P742" s="10"/>
      <c r="Q742" s="10"/>
      <c r="R742" s="10"/>
      <c r="S742" s="10"/>
    </row>
    <row r="743" spans="1:19" ht="12.75" customHeight="1">
      <c r="A743" s="10">
        <v>742</v>
      </c>
      <c r="B743" s="10">
        <f t="shared" si="0"/>
        <v>6</v>
      </c>
      <c r="C743" s="13">
        <f>VLOOKUP(D743,'Species Data'!A$2:E$152,2,FALSE)</f>
        <v>128</v>
      </c>
      <c r="D743" s="10" t="s">
        <v>290</v>
      </c>
      <c r="E743" s="32" t="s">
        <v>84</v>
      </c>
      <c r="F743" s="33"/>
      <c r="G743" s="20">
        <v>1</v>
      </c>
      <c r="H743" s="20" t="s">
        <v>33</v>
      </c>
      <c r="I743" s="20" t="s">
        <v>126</v>
      </c>
      <c r="J743" s="21">
        <f t="array" ref="J743">INDEX((Inputs!$N$2:$N$845*Inputs!$H$2:$H$845*Inputs!$F$2:$F$845*1000/Inputs!$L$2:$L$845),MATCH(A743,Inputs!$A$2:$A$845))</f>
        <v>72983250</v>
      </c>
      <c r="K743" s="21" t="str">
        <f ca="1">IF('Dmg over Time (Attack)'!$A$1=$D743,'Dmg over Time (Attack)'!$K$162,K743)</f>
        <v>#REF!</v>
      </c>
      <c r="L743" s="21">
        <v>88908323.190789491</v>
      </c>
      <c r="M743" s="21">
        <f t="shared" si="1"/>
        <v>88908323.190789491</v>
      </c>
      <c r="N743" s="22">
        <f t="shared" si="3"/>
        <v>0.31194863558249369</v>
      </c>
      <c r="O743" s="22">
        <f t="shared" si="2"/>
        <v>0.31194863558249369</v>
      </c>
      <c r="P743" s="10"/>
      <c r="Q743" s="10"/>
      <c r="R743" s="10"/>
      <c r="S743" s="10"/>
    </row>
    <row r="744" spans="1:19" ht="12.75" customHeight="1">
      <c r="A744" s="10">
        <v>743</v>
      </c>
      <c r="B744" s="10">
        <f t="shared" si="0"/>
        <v>6</v>
      </c>
      <c r="C744" s="13">
        <f>VLOOKUP(D744,'Species Data'!A$2:E$152,2,FALSE)</f>
        <v>128</v>
      </c>
      <c r="D744" s="10" t="s">
        <v>290</v>
      </c>
      <c r="E744" s="32" t="s">
        <v>84</v>
      </c>
      <c r="F744" s="33"/>
      <c r="G744" s="20">
        <v>1</v>
      </c>
      <c r="H744" s="20" t="s">
        <v>144</v>
      </c>
      <c r="I744" s="20" t="s">
        <v>135</v>
      </c>
      <c r="J744" s="21">
        <f t="array" ref="J744">INDEX((Inputs!$N$2:$N$845*Inputs!$H$2:$H$845*Inputs!$F$2:$F$845*1000/Inputs!$L$2:$L$845),MATCH(A744,Inputs!$A$2:$A$845))</f>
        <v>61166914.285714284</v>
      </c>
      <c r="K744" s="21" t="str">
        <f ca="1">IF('Dmg over Time (Attack)'!$A$1=$D744,'Dmg over Time (Attack)'!$O$162,K744)</f>
        <v>#REF!</v>
      </c>
      <c r="L744" s="21">
        <v>68372269.696661249</v>
      </c>
      <c r="M744" s="21">
        <f t="shared" si="1"/>
        <v>68372269.696661249</v>
      </c>
      <c r="N744" s="22">
        <f t="shared" si="3"/>
        <v>0.23989470814540464</v>
      </c>
      <c r="O744" s="22">
        <f t="shared" si="2"/>
        <v>0.23989470814540464</v>
      </c>
      <c r="P744" s="10"/>
      <c r="Q744" s="10"/>
      <c r="R744" s="10"/>
      <c r="S744" s="10"/>
    </row>
    <row r="745" spans="1:19" ht="12.75" customHeight="1">
      <c r="A745" s="10">
        <v>744</v>
      </c>
      <c r="B745" s="10">
        <f t="shared" si="0"/>
        <v>6</v>
      </c>
      <c r="C745" s="13">
        <f>VLOOKUP(D745,'Species Data'!A$2:E$152,2,FALSE)</f>
        <v>128</v>
      </c>
      <c r="D745" s="10" t="s">
        <v>290</v>
      </c>
      <c r="E745" s="32" t="s">
        <v>84</v>
      </c>
      <c r="F745" s="33"/>
      <c r="G745" s="20">
        <v>1</v>
      </c>
      <c r="H745" s="20" t="s">
        <v>144</v>
      </c>
      <c r="I745" s="20" t="s">
        <v>250</v>
      </c>
      <c r="J745" s="21">
        <f t="array" ref="J745">INDEX((Inputs!$N$2:$N$845*Inputs!$H$2:$H$845*Inputs!$F$2:$F$845*1000/Inputs!$L$2:$L$845),MATCH(A745,Inputs!$A$2:$A$845))</f>
        <v>61166914.285714284</v>
      </c>
      <c r="K745" s="21" t="str">
        <f ca="1">IF('Dmg over Time (Attack)'!$A$1=$D745,'Dmg over Time (Attack)'!$S$162,K745)</f>
        <v>#REF!</v>
      </c>
      <c r="L745" s="21">
        <v>68388008.333333313</v>
      </c>
      <c r="M745" s="21">
        <f t="shared" si="1"/>
        <v>68388008.333333313</v>
      </c>
      <c r="N745" s="22">
        <f t="shared" si="3"/>
        <v>0.23994992959216666</v>
      </c>
      <c r="O745" s="22">
        <f t="shared" si="2"/>
        <v>0.23994992959216666</v>
      </c>
      <c r="P745" s="10"/>
      <c r="Q745" s="10"/>
      <c r="R745" s="10"/>
      <c r="S745" s="10"/>
    </row>
    <row r="746" spans="1:19" ht="12.75" customHeight="1">
      <c r="A746" s="10">
        <v>745</v>
      </c>
      <c r="B746" s="10">
        <f t="shared" si="0"/>
        <v>6</v>
      </c>
      <c r="C746" s="13">
        <f>VLOOKUP(D746,'Species Data'!A$2:E$152,2,FALSE)</f>
        <v>128</v>
      </c>
      <c r="D746" s="10" t="s">
        <v>290</v>
      </c>
      <c r="E746" s="32" t="s">
        <v>84</v>
      </c>
      <c r="F746" s="33"/>
      <c r="G746" s="20">
        <v>1</v>
      </c>
      <c r="H746" s="20" t="s">
        <v>144</v>
      </c>
      <c r="I746" s="20" t="s">
        <v>126</v>
      </c>
      <c r="J746" s="21">
        <f t="array" ref="J746">INDEX((Inputs!$N$2:$N$845*Inputs!$H$2:$H$845*Inputs!$F$2:$F$845*1000/Inputs!$L$2:$L$845),MATCH(A746,Inputs!$A$2:$A$845))</f>
        <v>61166914.285714284</v>
      </c>
      <c r="K746" s="21" t="str">
        <f ca="1">IF('Dmg over Time (Attack)'!$A$1=$D746,'Dmg over Time (Attack)'!$W$162,K746)</f>
        <v>#REF!</v>
      </c>
      <c r="L746" s="21">
        <v>78529397.767857119</v>
      </c>
      <c r="M746" s="21">
        <f t="shared" si="1"/>
        <v>78529397.767857119</v>
      </c>
      <c r="N746" s="22">
        <f t="shared" si="3"/>
        <v>0.27553256666678144</v>
      </c>
      <c r="O746" s="22">
        <f t="shared" si="2"/>
        <v>0.27553256666678144</v>
      </c>
      <c r="P746" s="10"/>
      <c r="Q746" s="10"/>
      <c r="R746" s="10"/>
      <c r="S746" s="10"/>
    </row>
    <row r="747" spans="1:19" ht="12.75" customHeight="1">
      <c r="A747" s="10">
        <v>746</v>
      </c>
      <c r="B747" s="10">
        <f t="shared" si="0"/>
        <v>1</v>
      </c>
      <c r="C747" s="13">
        <f>VLOOKUP(D747,'Species Data'!A$2:E$152,2,FALSE)</f>
        <v>129</v>
      </c>
      <c r="D747" s="10" t="s">
        <v>291</v>
      </c>
      <c r="E747" s="28" t="s">
        <v>54</v>
      </c>
      <c r="F747" s="29"/>
      <c r="G747" s="20"/>
      <c r="H747" s="20" t="s">
        <v>292</v>
      </c>
      <c r="I747" s="20" t="s">
        <v>69</v>
      </c>
      <c r="J747" s="21">
        <f t="array" ref="J747">INDEX((Inputs!$N$2:$N$845*Inputs!$H$2:$H$845*Inputs!$F$2:$F$845*1000/Inputs!$L$2:$L$845),MATCH(A747,Inputs!$A$2:$A$845))</f>
        <v>0</v>
      </c>
      <c r="K747" s="21" t="str">
        <f ca="1">IF('Dmg over Time (Attack)'!$A$1=$D747,'Dmg over Time (Attack)'!$C$162,K747)</f>
        <v>#REF!</v>
      </c>
      <c r="L747" s="21">
        <v>1120451.2635379061</v>
      </c>
      <c r="M747" s="21">
        <f t="shared" si="1"/>
        <v>1120451.2635379061</v>
      </c>
      <c r="N747" s="22">
        <f t="shared" si="3"/>
        <v>3.9312769643319511E-3</v>
      </c>
      <c r="O747" s="22">
        <f t="shared" si="2"/>
        <v>3.9312769643319511E-3</v>
      </c>
      <c r="P747" s="10"/>
      <c r="Q747" s="10"/>
      <c r="R747" s="10"/>
      <c r="S747" s="10"/>
    </row>
    <row r="748" spans="1:19" ht="12.75" customHeight="1">
      <c r="A748" s="10">
        <v>747</v>
      </c>
      <c r="B748" s="10">
        <f t="shared" si="0"/>
        <v>6</v>
      </c>
      <c r="C748" s="13">
        <f>VLOOKUP(D748,'Species Data'!A$2:E$152,2,FALSE)</f>
        <v>130</v>
      </c>
      <c r="D748" s="10" t="s">
        <v>293</v>
      </c>
      <c r="E748" s="28" t="s">
        <v>54</v>
      </c>
      <c r="F748" s="27" t="s">
        <v>49</v>
      </c>
      <c r="G748" s="20">
        <v>1</v>
      </c>
      <c r="H748" s="20" t="s">
        <v>278</v>
      </c>
      <c r="I748" s="20" t="s">
        <v>61</v>
      </c>
      <c r="J748" s="21">
        <f t="array" ref="J748">INDEX((Inputs!$N$2:$N$845*Inputs!$H$2:$H$845*Inputs!$F$2:$F$845*1000/Inputs!$L$2:$L$845),MATCH(A748,Inputs!$A$2:$A$845))</f>
        <v>107445420</v>
      </c>
      <c r="K748" s="21" t="str">
        <f ca="1">IF('Dmg over Time (Attack)'!$A$1=$D748,'Dmg over Time (Attack)'!$C$162,K748)</f>
        <v>#REF!</v>
      </c>
      <c r="L748" s="21">
        <v>162683538.30199113</v>
      </c>
      <c r="M748" s="21">
        <f t="shared" si="1"/>
        <v>162683538.30199113</v>
      </c>
      <c r="N748" s="22">
        <f t="shared" si="3"/>
        <v>0.57080041534621873</v>
      </c>
      <c r="O748" s="22">
        <f t="shared" si="2"/>
        <v>0.57080041534621873</v>
      </c>
      <c r="P748" s="10"/>
      <c r="Q748" s="10"/>
      <c r="R748" s="10"/>
      <c r="S748" s="10"/>
    </row>
    <row r="749" spans="1:19" ht="12.75" customHeight="1">
      <c r="A749" s="10">
        <v>748</v>
      </c>
      <c r="B749" s="10">
        <f t="shared" si="0"/>
        <v>6</v>
      </c>
      <c r="C749" s="13">
        <f>VLOOKUP(D749,'Species Data'!A$2:E$152,2,FALSE)</f>
        <v>130</v>
      </c>
      <c r="D749" s="10" t="s">
        <v>293</v>
      </c>
      <c r="E749" s="28" t="s">
        <v>54</v>
      </c>
      <c r="F749" s="27" t="s">
        <v>49</v>
      </c>
      <c r="G749" s="20">
        <v>1</v>
      </c>
      <c r="H749" s="20" t="s">
        <v>278</v>
      </c>
      <c r="I749" s="20" t="s">
        <v>85</v>
      </c>
      <c r="J749" s="21">
        <f t="array" ref="J749">INDEX((Inputs!$N$2:$N$845*Inputs!$H$2:$H$845*Inputs!$F$2:$F$845*1000/Inputs!$L$2:$L$845),MATCH(A749,Inputs!$A$2:$A$845))</f>
        <v>107445420</v>
      </c>
      <c r="K749" s="21" t="str">
        <f ca="1">IF('Dmg over Time (Attack)'!$A$1=$D749,'Dmg over Time (Attack)'!$G$162,K749)</f>
        <v>#REF!</v>
      </c>
      <c r="L749" s="21">
        <v>92752227.833044976</v>
      </c>
      <c r="M749" s="21">
        <f t="shared" si="1"/>
        <v>107445420</v>
      </c>
      <c r="N749" s="22">
        <f t="shared" si="3"/>
        <v>0.37698891358756659</v>
      </c>
      <c r="O749" s="22">
        <f t="shared" si="2"/>
        <v>0.37698891358756659</v>
      </c>
      <c r="P749" s="10"/>
      <c r="Q749" s="10"/>
      <c r="R749" s="10"/>
      <c r="S749" s="10"/>
    </row>
    <row r="750" spans="1:19" ht="12.75" customHeight="1">
      <c r="A750" s="10">
        <v>749</v>
      </c>
      <c r="B750" s="10">
        <f t="shared" si="0"/>
        <v>6</v>
      </c>
      <c r="C750" s="13">
        <f>VLOOKUP(D750,'Species Data'!A$2:E$152,2,FALSE)</f>
        <v>130</v>
      </c>
      <c r="D750" s="10" t="s">
        <v>293</v>
      </c>
      <c r="E750" s="28" t="s">
        <v>54</v>
      </c>
      <c r="F750" s="27" t="s">
        <v>49</v>
      </c>
      <c r="G750" s="20">
        <v>1</v>
      </c>
      <c r="H750" s="20" t="s">
        <v>278</v>
      </c>
      <c r="I750" s="20" t="s">
        <v>276</v>
      </c>
      <c r="J750" s="21">
        <f t="array" ref="J750">INDEX((Inputs!$N$2:$N$845*Inputs!$H$2:$H$845*Inputs!$F$2:$F$845*1000/Inputs!$L$2:$L$845),MATCH(A750,Inputs!$A$2:$A$845))</f>
        <v>107445420</v>
      </c>
      <c r="K750" s="21" t="str">
        <f ca="1">IF('Dmg over Time (Attack)'!$A$1=$D750,'Dmg over Time (Attack)'!$K$162,K750)</f>
        <v>#REF!</v>
      </c>
      <c r="L750" s="21">
        <v>136692370.10707167</v>
      </c>
      <c r="M750" s="21">
        <f t="shared" si="1"/>
        <v>136692370.10707167</v>
      </c>
      <c r="N750" s="22">
        <f t="shared" si="3"/>
        <v>0.47960637226207042</v>
      </c>
      <c r="O750" s="22">
        <f t="shared" si="2"/>
        <v>0.47960637226207042</v>
      </c>
      <c r="P750" s="10"/>
      <c r="Q750" s="10"/>
      <c r="R750" s="10"/>
      <c r="S750" s="10"/>
    </row>
    <row r="751" spans="1:19" ht="12.75" customHeight="1">
      <c r="A751" s="10">
        <v>750</v>
      </c>
      <c r="B751" s="10">
        <f t="shared" si="0"/>
        <v>6</v>
      </c>
      <c r="C751" s="13">
        <f>VLOOKUP(D751,'Species Data'!A$2:E$152,2,FALSE)</f>
        <v>130</v>
      </c>
      <c r="D751" s="10" t="s">
        <v>293</v>
      </c>
      <c r="E751" s="28" t="s">
        <v>54</v>
      </c>
      <c r="F751" s="27" t="s">
        <v>49</v>
      </c>
      <c r="G751" s="20">
        <v>1</v>
      </c>
      <c r="H751" s="20" t="s">
        <v>62</v>
      </c>
      <c r="I751" s="20" t="s">
        <v>61</v>
      </c>
      <c r="J751" s="21">
        <f t="array" ref="J751">INDEX((Inputs!$N$2:$N$845*Inputs!$H$2:$H$845*Inputs!$F$2:$F$845*1000/Inputs!$L$2:$L$845),MATCH(A751,Inputs!$A$2:$A$845))</f>
        <v>107445420</v>
      </c>
      <c r="K751" s="21" t="str">
        <f ca="1">IF('Dmg over Time (Attack)'!$A$1=$D751,'Dmg over Time (Attack)'!$O$162,K751)</f>
        <v>#REF!</v>
      </c>
      <c r="L751" s="21">
        <v>162683538.30199113</v>
      </c>
      <c r="M751" s="21">
        <f t="shared" si="1"/>
        <v>162683538.30199113</v>
      </c>
      <c r="N751" s="22">
        <f t="shared" si="3"/>
        <v>0.57080041534621873</v>
      </c>
      <c r="O751" s="22">
        <f t="shared" si="2"/>
        <v>0.57080041534621873</v>
      </c>
      <c r="P751" s="10"/>
      <c r="Q751" s="10"/>
      <c r="R751" s="10"/>
      <c r="S751" s="10"/>
    </row>
    <row r="752" spans="1:19" ht="12.75" customHeight="1">
      <c r="A752" s="10">
        <v>751</v>
      </c>
      <c r="B752" s="10">
        <f t="shared" si="0"/>
        <v>6</v>
      </c>
      <c r="C752" s="13">
        <f>VLOOKUP(D752,'Species Data'!A$2:E$152,2,FALSE)</f>
        <v>130</v>
      </c>
      <c r="D752" s="10" t="s">
        <v>293</v>
      </c>
      <c r="E752" s="28" t="s">
        <v>54</v>
      </c>
      <c r="F752" s="27" t="s">
        <v>49</v>
      </c>
      <c r="G752" s="20">
        <v>1</v>
      </c>
      <c r="H752" s="20" t="s">
        <v>62</v>
      </c>
      <c r="I752" s="20" t="s">
        <v>85</v>
      </c>
      <c r="J752" s="21">
        <f t="array" ref="J752">INDEX((Inputs!$N$2:$N$845*Inputs!$H$2:$H$845*Inputs!$F$2:$F$845*1000/Inputs!$L$2:$L$845),MATCH(A752,Inputs!$A$2:$A$845))</f>
        <v>107445420</v>
      </c>
      <c r="K752" s="21" t="str">
        <f ca="1">IF('Dmg over Time (Attack)'!$A$1=$D752,'Dmg over Time (Attack)'!$S$162,K752)</f>
        <v>#REF!</v>
      </c>
      <c r="L752" s="21">
        <v>92752227.833044976</v>
      </c>
      <c r="M752" s="21">
        <f t="shared" si="1"/>
        <v>107445420</v>
      </c>
      <c r="N752" s="22">
        <f t="shared" si="3"/>
        <v>0.37698891358756659</v>
      </c>
      <c r="O752" s="22">
        <f t="shared" si="2"/>
        <v>0.37698891358756659</v>
      </c>
      <c r="P752" s="10"/>
      <c r="Q752" s="10"/>
      <c r="R752" s="10"/>
      <c r="S752" s="10"/>
    </row>
    <row r="753" spans="1:19" ht="12.75" customHeight="1">
      <c r="A753" s="10">
        <v>752</v>
      </c>
      <c r="B753" s="10">
        <f t="shared" si="0"/>
        <v>6</v>
      </c>
      <c r="C753" s="13">
        <f>VLOOKUP(D753,'Species Data'!A$2:E$152,2,FALSE)</f>
        <v>130</v>
      </c>
      <c r="D753" s="10" t="s">
        <v>293</v>
      </c>
      <c r="E753" s="28" t="s">
        <v>54</v>
      </c>
      <c r="F753" s="27" t="s">
        <v>49</v>
      </c>
      <c r="G753" s="20">
        <v>1</v>
      </c>
      <c r="H753" s="20" t="s">
        <v>62</v>
      </c>
      <c r="I753" s="20" t="s">
        <v>276</v>
      </c>
      <c r="J753" s="21">
        <f t="array" ref="J753">INDEX((Inputs!$N$2:$N$845*Inputs!$H$2:$H$845*Inputs!$F$2:$F$845*1000/Inputs!$L$2:$L$845),MATCH(A753,Inputs!$A$2:$A$845))</f>
        <v>107445420</v>
      </c>
      <c r="K753" s="21" t="str">
        <f ca="1">IF('Dmg over Time (Attack)'!$A$1=$D753,'Dmg over Time (Attack)'!$W$162,K753)</f>
        <v>#REF!</v>
      </c>
      <c r="L753" s="21">
        <v>136692370.10707167</v>
      </c>
      <c r="M753" s="21">
        <f t="shared" si="1"/>
        <v>136692370.10707167</v>
      </c>
      <c r="N753" s="22">
        <f t="shared" si="3"/>
        <v>0.47960637226207042</v>
      </c>
      <c r="O753" s="22">
        <f t="shared" si="2"/>
        <v>0.47960637226207042</v>
      </c>
      <c r="P753" s="10"/>
      <c r="Q753" s="10"/>
      <c r="R753" s="10"/>
      <c r="S753" s="10"/>
    </row>
    <row r="754" spans="1:19" ht="12.75" customHeight="1">
      <c r="A754" s="10">
        <v>753</v>
      </c>
      <c r="B754" s="10">
        <f t="shared" si="0"/>
        <v>6</v>
      </c>
      <c r="C754" s="13">
        <f>VLOOKUP(D754,'Species Data'!A$2:E$152,2,FALSE)</f>
        <v>131</v>
      </c>
      <c r="D754" s="10" t="s">
        <v>294</v>
      </c>
      <c r="E754" s="28" t="s">
        <v>54</v>
      </c>
      <c r="F754" s="47" t="s">
        <v>235</v>
      </c>
      <c r="G754" s="20">
        <v>1</v>
      </c>
      <c r="H754" s="20" t="s">
        <v>236</v>
      </c>
      <c r="I754" s="20" t="s">
        <v>276</v>
      </c>
      <c r="J754" s="21">
        <f t="array" ref="J754">INDEX((Inputs!$N$2:$N$845*Inputs!$H$2:$H$845*Inputs!$F$2:$F$845*1000/Inputs!$L$2:$L$845),MATCH(A754,Inputs!$A$2:$A$845))</f>
        <v>157380208.33333334</v>
      </c>
      <c r="K754" s="21" t="str">
        <f ca="1">IF('Dmg over Time (Attack)'!$A$1=$D754,'Dmg over Time (Attack)'!$C$162,K754)</f>
        <v>#REF!</v>
      </c>
      <c r="L754" s="21">
        <v>177451574.62899533</v>
      </c>
      <c r="M754" s="21">
        <f t="shared" si="1"/>
        <v>177451574.62899533</v>
      </c>
      <c r="N754" s="22">
        <f t="shared" si="3"/>
        <v>0.62261636032311052</v>
      </c>
      <c r="O754" s="22">
        <f t="shared" si="2"/>
        <v>0.62261636032311052</v>
      </c>
      <c r="P754" s="10"/>
      <c r="Q754" s="10"/>
      <c r="R754" s="10"/>
      <c r="S754" s="10"/>
    </row>
    <row r="755" spans="1:19" ht="12.75" customHeight="1">
      <c r="A755" s="10">
        <v>754</v>
      </c>
      <c r="B755" s="10">
        <f t="shared" si="0"/>
        <v>6</v>
      </c>
      <c r="C755" s="13">
        <f>VLOOKUP(D755,'Species Data'!A$2:E$152,2,FALSE)</f>
        <v>131</v>
      </c>
      <c r="D755" s="10" t="s">
        <v>294</v>
      </c>
      <c r="E755" s="28" t="s">
        <v>54</v>
      </c>
      <c r="F755" s="47" t="s">
        <v>235</v>
      </c>
      <c r="G755" s="20">
        <v>1</v>
      </c>
      <c r="H755" s="20" t="s">
        <v>236</v>
      </c>
      <c r="I755" s="20" t="s">
        <v>63</v>
      </c>
      <c r="J755" s="21">
        <f t="array" ref="J755">INDEX((Inputs!$N$2:$N$845*Inputs!$H$2:$H$845*Inputs!$F$2:$F$845*1000/Inputs!$L$2:$L$845),MATCH(A755,Inputs!$A$2:$A$845))</f>
        <v>157380208.33333334</v>
      </c>
      <c r="K755" s="21" t="str">
        <f ca="1">IF('Dmg over Time (Attack)'!$A$1=$D755,'Dmg over Time (Attack)'!$G$162,K755)</f>
        <v>#REF!</v>
      </c>
      <c r="L755" s="21">
        <v>196513791.93082878</v>
      </c>
      <c r="M755" s="21">
        <f t="shared" si="1"/>
        <v>196513791.93082878</v>
      </c>
      <c r="N755" s="22">
        <f t="shared" si="3"/>
        <v>0.68949910498722278</v>
      </c>
      <c r="O755" s="22">
        <f t="shared" si="2"/>
        <v>0.68949910498722278</v>
      </c>
      <c r="P755" s="10"/>
      <c r="Q755" s="10"/>
      <c r="R755" s="10"/>
      <c r="S755" s="10"/>
    </row>
    <row r="756" spans="1:19" ht="12.75" customHeight="1">
      <c r="A756" s="10">
        <v>755</v>
      </c>
      <c r="B756" s="10">
        <f t="shared" si="0"/>
        <v>6</v>
      </c>
      <c r="C756" s="13">
        <f>VLOOKUP(D756,'Species Data'!A$2:E$152,2,FALSE)</f>
        <v>131</v>
      </c>
      <c r="D756" s="10" t="s">
        <v>294</v>
      </c>
      <c r="E756" s="28" t="s">
        <v>54</v>
      </c>
      <c r="F756" s="47" t="s">
        <v>235</v>
      </c>
      <c r="G756" s="20">
        <v>1</v>
      </c>
      <c r="H756" s="20" t="s">
        <v>236</v>
      </c>
      <c r="I756" s="20" t="s">
        <v>211</v>
      </c>
      <c r="J756" s="21">
        <f t="array" ref="J756">INDEX((Inputs!$N$2:$N$845*Inputs!$H$2:$H$845*Inputs!$F$2:$F$845*1000/Inputs!$L$2:$L$845),MATCH(A756,Inputs!$A$2:$A$845))</f>
        <v>157380208.33333334</v>
      </c>
      <c r="K756" s="21" t="str">
        <f ca="1">IF('Dmg over Time (Attack)'!$A$1=$D756,'Dmg over Time (Attack)'!$K$162,K756)</f>
        <v>#REF!</v>
      </c>
      <c r="L756" s="21">
        <v>209595137.26635507</v>
      </c>
      <c r="M756" s="21">
        <f t="shared" si="1"/>
        <v>209595137.26635507</v>
      </c>
      <c r="N756" s="22">
        <f t="shared" si="3"/>
        <v>0.73539703312882099</v>
      </c>
      <c r="O756" s="22">
        <f t="shared" si="2"/>
        <v>0.73539703312882099</v>
      </c>
      <c r="P756" s="10"/>
      <c r="Q756" s="10"/>
      <c r="R756" s="10"/>
      <c r="S756" s="10"/>
    </row>
    <row r="757" spans="1:19" ht="12.75" customHeight="1">
      <c r="A757" s="10">
        <v>756</v>
      </c>
      <c r="B757" s="10">
        <f t="shared" si="0"/>
        <v>6</v>
      </c>
      <c r="C757" s="13">
        <f>VLOOKUP(D757,'Species Data'!A$2:E$152,2,FALSE)</f>
        <v>131</v>
      </c>
      <c r="D757" s="10" t="s">
        <v>294</v>
      </c>
      <c r="E757" s="28" t="s">
        <v>54</v>
      </c>
      <c r="F757" s="47" t="s">
        <v>235</v>
      </c>
      <c r="G757" s="20">
        <v>1</v>
      </c>
      <c r="H757" s="20" t="s">
        <v>233</v>
      </c>
      <c r="I757" s="20" t="s">
        <v>276</v>
      </c>
      <c r="J757" s="21">
        <f t="array" ref="J757">INDEX((Inputs!$N$2:$N$845*Inputs!$H$2:$H$845*Inputs!$F$2:$F$845*1000/Inputs!$L$2:$L$845),MATCH(A757,Inputs!$A$2:$A$845))</f>
        <v>151759486.60714287</v>
      </c>
      <c r="K757" s="21" t="str">
        <f ca="1">IF('Dmg over Time (Attack)'!$A$1=$D757,'Dmg over Time (Attack)'!$O$162,K757)</f>
        <v>#REF!</v>
      </c>
      <c r="L757" s="21">
        <v>173874543.94876328</v>
      </c>
      <c r="M757" s="21">
        <f t="shared" si="1"/>
        <v>173874543.94876328</v>
      </c>
      <c r="N757" s="22">
        <f t="shared" si="3"/>
        <v>0.61006579362599045</v>
      </c>
      <c r="O757" s="22">
        <f t="shared" si="2"/>
        <v>0.61006579362599045</v>
      </c>
      <c r="P757" s="10"/>
      <c r="Q757" s="10"/>
      <c r="R757" s="10"/>
      <c r="S757" s="10"/>
    </row>
    <row r="758" spans="1:19" ht="12.75" customHeight="1">
      <c r="A758" s="10">
        <v>757</v>
      </c>
      <c r="B758" s="10">
        <f t="shared" si="0"/>
        <v>6</v>
      </c>
      <c r="C758" s="13">
        <f>VLOOKUP(D758,'Species Data'!A$2:E$152,2,FALSE)</f>
        <v>131</v>
      </c>
      <c r="D758" s="10" t="s">
        <v>294</v>
      </c>
      <c r="E758" s="28" t="s">
        <v>54</v>
      </c>
      <c r="F758" s="47" t="s">
        <v>235</v>
      </c>
      <c r="G758" s="20">
        <v>1</v>
      </c>
      <c r="H758" s="20" t="s">
        <v>233</v>
      </c>
      <c r="I758" s="20" t="s">
        <v>63</v>
      </c>
      <c r="J758" s="21">
        <f t="array" ref="J758">INDEX((Inputs!$N$2:$N$845*Inputs!$H$2:$H$845*Inputs!$F$2:$F$845*1000/Inputs!$L$2:$L$845),MATCH(A758,Inputs!$A$2:$A$845))</f>
        <v>151759486.60714287</v>
      </c>
      <c r="K758" s="21" t="str">
        <f ca="1">IF('Dmg over Time (Attack)'!$A$1=$D758,'Dmg over Time (Attack)'!$S$162,K758)</f>
        <v>#REF!</v>
      </c>
      <c r="L758" s="21">
        <v>192859902.92728481</v>
      </c>
      <c r="M758" s="21">
        <f t="shared" si="1"/>
        <v>192859902.92728481</v>
      </c>
      <c r="N758" s="22">
        <f t="shared" si="3"/>
        <v>0.67667886894723528</v>
      </c>
      <c r="O758" s="22">
        <f t="shared" si="2"/>
        <v>0.67667886894723528</v>
      </c>
      <c r="P758" s="10"/>
      <c r="Q758" s="10"/>
      <c r="R758" s="10"/>
      <c r="S758" s="10"/>
    </row>
    <row r="759" spans="1:19" ht="12.75" customHeight="1">
      <c r="A759" s="10">
        <v>758</v>
      </c>
      <c r="B759" s="10">
        <f t="shared" si="0"/>
        <v>6</v>
      </c>
      <c r="C759" s="13">
        <f>VLOOKUP(D759,'Species Data'!A$2:E$152,2,FALSE)</f>
        <v>131</v>
      </c>
      <c r="D759" s="10" t="s">
        <v>294</v>
      </c>
      <c r="E759" s="28" t="s">
        <v>54</v>
      </c>
      <c r="F759" s="47" t="s">
        <v>235</v>
      </c>
      <c r="G759" s="20">
        <v>1</v>
      </c>
      <c r="H759" s="20" t="s">
        <v>233</v>
      </c>
      <c r="I759" s="20" t="s">
        <v>211</v>
      </c>
      <c r="J759" s="21">
        <f t="array" ref="J759">INDEX((Inputs!$N$2:$N$845*Inputs!$H$2:$H$845*Inputs!$F$2:$F$845*1000/Inputs!$L$2:$L$845),MATCH(A759,Inputs!$A$2:$A$845))</f>
        <v>151759486.60714287</v>
      </c>
      <c r="K759" s="21" t="str">
        <f ca="1">IF('Dmg over Time (Attack)'!$A$1=$D759,'Dmg over Time (Attack)'!$W$162,K759)</f>
        <v>#REF!</v>
      </c>
      <c r="L759" s="21">
        <v>203878906.24999997</v>
      </c>
      <c r="M759" s="21">
        <f t="shared" si="1"/>
        <v>203878906.24999997</v>
      </c>
      <c r="N759" s="22">
        <f t="shared" si="3"/>
        <v>0.71534075040712597</v>
      </c>
      <c r="O759" s="22">
        <f t="shared" si="2"/>
        <v>0.71534075040712597</v>
      </c>
      <c r="P759" s="10"/>
      <c r="Q759" s="10"/>
      <c r="R759" s="10"/>
      <c r="S759" s="10"/>
    </row>
    <row r="760" spans="1:19" ht="12.75" customHeight="1">
      <c r="A760" s="10">
        <v>759</v>
      </c>
      <c r="B760" s="10">
        <f t="shared" si="0"/>
        <v>1</v>
      </c>
      <c r="C760" s="13">
        <f>VLOOKUP(D760,'Species Data'!A$2:E$152,2,FALSE)</f>
        <v>132</v>
      </c>
      <c r="D760" s="10" t="s">
        <v>295</v>
      </c>
      <c r="E760" s="32" t="s">
        <v>84</v>
      </c>
      <c r="F760" s="33"/>
      <c r="G760" s="20"/>
      <c r="H760" s="20" t="s">
        <v>142</v>
      </c>
      <c r="I760" s="20" t="s">
        <v>69</v>
      </c>
      <c r="J760" s="21">
        <f t="array" ref="J760">INDEX((Inputs!$N$2:$N$845*Inputs!$H$2:$H$845*Inputs!$F$2:$F$845*1000/Inputs!$L$2:$L$845),MATCH(A760,Inputs!$A$2:$A$845))</f>
        <v>28103298.611111112</v>
      </c>
      <c r="K760" s="21" t="str">
        <f ca="1">IF('Dmg over Time (Attack)'!$A$1=$D760,'Dmg over Time (Attack)'!$C$162,K760)</f>
        <v>#REF!</v>
      </c>
      <c r="L760" s="21">
        <v>23434914.791528795</v>
      </c>
      <c r="M760" s="21">
        <f t="shared" si="1"/>
        <v>28103298.611111112</v>
      </c>
      <c r="N760" s="22">
        <f t="shared" si="3"/>
        <v>9.8604780097930153E-2</v>
      </c>
      <c r="O760" s="22">
        <f t="shared" si="2"/>
        <v>9.8604780097930153E-2</v>
      </c>
      <c r="P760" s="10"/>
      <c r="Q760" s="10"/>
      <c r="R760" s="10"/>
      <c r="S760" s="10"/>
    </row>
    <row r="761" spans="1:19" ht="12.75" customHeight="1">
      <c r="A761" s="10">
        <v>760</v>
      </c>
      <c r="B761" s="10">
        <f t="shared" si="0"/>
        <v>6</v>
      </c>
      <c r="C761" s="13">
        <f>VLOOKUP(D761,'Species Data'!A$2:E$152,2,FALSE)</f>
        <v>133</v>
      </c>
      <c r="D761" s="10" t="s">
        <v>296</v>
      </c>
      <c r="E761" s="32" t="s">
        <v>84</v>
      </c>
      <c r="F761" s="33"/>
      <c r="G761" s="20"/>
      <c r="H761" s="20" t="s">
        <v>87</v>
      </c>
      <c r="I761" s="20" t="s">
        <v>95</v>
      </c>
      <c r="J761" s="21">
        <f t="array" ref="J761">INDEX((Inputs!$N$2:$N$845*Inputs!$H$2:$H$845*Inputs!$F$2:$F$845*1000/Inputs!$L$2:$L$845),MATCH(A761,Inputs!$A$2:$A$845))</f>
        <v>21671757.518796992</v>
      </c>
      <c r="K761" s="21" t="str">
        <f ca="1">IF('Dmg over Time (Attack)'!$A$1=$D761,'Dmg over Time (Attack)'!$C$162,K761)</f>
        <v>#REF!</v>
      </c>
      <c r="L761" s="21">
        <v>25874806.701030936</v>
      </c>
      <c r="M761" s="21">
        <f t="shared" si="1"/>
        <v>25874806.701030936</v>
      </c>
      <c r="N761" s="22">
        <f t="shared" si="3"/>
        <v>9.0785770743042754E-2</v>
      </c>
      <c r="O761" s="22">
        <f t="shared" si="2"/>
        <v>9.0785770743042754E-2</v>
      </c>
      <c r="P761" s="10"/>
      <c r="Q761" s="10"/>
      <c r="R761" s="10"/>
      <c r="S761" s="10"/>
    </row>
    <row r="762" spans="1:19" ht="12.75" customHeight="1">
      <c r="A762" s="10">
        <v>761</v>
      </c>
      <c r="B762" s="10">
        <f t="shared" si="0"/>
        <v>6</v>
      </c>
      <c r="C762" s="13">
        <f>VLOOKUP(D762,'Species Data'!A$2:E$152,2,FALSE)</f>
        <v>133</v>
      </c>
      <c r="D762" s="10" t="s">
        <v>296</v>
      </c>
      <c r="E762" s="32" t="s">
        <v>84</v>
      </c>
      <c r="F762" s="33"/>
      <c r="G762" s="20"/>
      <c r="H762" s="20" t="s">
        <v>87</v>
      </c>
      <c r="I762" s="20" t="s">
        <v>229</v>
      </c>
      <c r="J762" s="21">
        <f t="array" ref="J762">INDEX((Inputs!$N$2:$N$845*Inputs!$H$2:$H$845*Inputs!$F$2:$F$845*1000/Inputs!$L$2:$L$845),MATCH(A762,Inputs!$A$2:$A$845))</f>
        <v>21671757.518796992</v>
      </c>
      <c r="K762" s="21" t="str">
        <f ca="1">IF('Dmg over Time (Attack)'!$A$1=$D762,'Dmg over Time (Attack)'!$G$162,K762)</f>
        <v>#REF!</v>
      </c>
      <c r="L762" s="21">
        <v>25764199.007220227</v>
      </c>
      <c r="M762" s="21">
        <f t="shared" si="1"/>
        <v>25764199.007220227</v>
      </c>
      <c r="N762" s="22">
        <f t="shared" si="3"/>
        <v>9.0397686501535526E-2</v>
      </c>
      <c r="O762" s="22">
        <f t="shared" si="2"/>
        <v>9.0397686501535526E-2</v>
      </c>
      <c r="P762" s="10"/>
      <c r="Q762" s="10"/>
      <c r="R762" s="10"/>
      <c r="S762" s="10"/>
    </row>
    <row r="763" spans="1:19" ht="12.75" customHeight="1">
      <c r="A763" s="10">
        <v>762</v>
      </c>
      <c r="B763" s="10">
        <f t="shared" si="0"/>
        <v>6</v>
      </c>
      <c r="C763" s="13">
        <f>VLOOKUP(D763,'Species Data'!A$2:E$152,2,FALSE)</f>
        <v>133</v>
      </c>
      <c r="D763" s="10" t="s">
        <v>296</v>
      </c>
      <c r="E763" s="32" t="s">
        <v>84</v>
      </c>
      <c r="F763" s="33"/>
      <c r="G763" s="20"/>
      <c r="H763" s="20" t="s">
        <v>87</v>
      </c>
      <c r="I763" s="20" t="s">
        <v>93</v>
      </c>
      <c r="J763" s="21">
        <f t="array" ref="J763">INDEX((Inputs!$N$2:$N$845*Inputs!$H$2:$H$845*Inputs!$F$2:$F$845*1000/Inputs!$L$2:$L$845),MATCH(A763,Inputs!$A$2:$A$845))</f>
        <v>21671757.518796992</v>
      </c>
      <c r="K763" s="21" t="str">
        <f ca="1">IF('Dmg over Time (Attack)'!$A$1=$D763,'Dmg over Time (Attack)'!$K$162,K763)</f>
        <v>#REF!</v>
      </c>
      <c r="L763" s="21">
        <v>33551807.087538145</v>
      </c>
      <c r="M763" s="21">
        <f t="shared" si="1"/>
        <v>33551807.087538145</v>
      </c>
      <c r="N763" s="22">
        <f t="shared" si="3"/>
        <v>0.11772171678262899</v>
      </c>
      <c r="O763" s="22">
        <f t="shared" si="2"/>
        <v>0.11772171678262899</v>
      </c>
      <c r="P763" s="10"/>
      <c r="Q763" s="10"/>
      <c r="R763" s="10"/>
      <c r="S763" s="10"/>
    </row>
    <row r="764" spans="1:19" ht="12.75" customHeight="1">
      <c r="A764" s="10">
        <v>763</v>
      </c>
      <c r="B764" s="10">
        <f t="shared" si="0"/>
        <v>6</v>
      </c>
      <c r="C764" s="13">
        <f>VLOOKUP(D764,'Species Data'!A$2:E$152,2,FALSE)</f>
        <v>133</v>
      </c>
      <c r="D764" s="10" t="s">
        <v>296</v>
      </c>
      <c r="E764" s="32" t="s">
        <v>84</v>
      </c>
      <c r="F764" s="33"/>
      <c r="G764" s="20"/>
      <c r="H764" s="20" t="s">
        <v>33</v>
      </c>
      <c r="I764" s="20" t="s">
        <v>95</v>
      </c>
      <c r="J764" s="21">
        <f t="array" ref="J764">INDEX((Inputs!$N$2:$N$845*Inputs!$H$2:$H$845*Inputs!$F$2:$F$845*1000/Inputs!$L$2:$L$845),MATCH(A764,Inputs!$A$2:$A$845))</f>
        <v>31443750</v>
      </c>
      <c r="K764" s="21" t="str">
        <f ca="1">IF('Dmg over Time (Attack)'!$A$1=$D764,'Dmg over Time (Attack)'!$O$162,K764)</f>
        <v>#REF!</v>
      </c>
      <c r="L764" s="21">
        <v>29648710.896076366</v>
      </c>
      <c r="M764" s="21">
        <f t="shared" si="1"/>
        <v>31443750</v>
      </c>
      <c r="N764" s="22">
        <f t="shared" si="3"/>
        <v>0.11032527167392567</v>
      </c>
      <c r="O764" s="22">
        <f t="shared" si="2"/>
        <v>0.11032527167392567</v>
      </c>
      <c r="P764" s="10"/>
      <c r="Q764" s="10"/>
      <c r="R764" s="10"/>
      <c r="S764" s="10"/>
    </row>
    <row r="765" spans="1:19" ht="12.75" customHeight="1">
      <c r="A765" s="10">
        <v>764</v>
      </c>
      <c r="B765" s="10">
        <f t="shared" si="0"/>
        <v>6</v>
      </c>
      <c r="C765" s="13">
        <f>VLOOKUP(D765,'Species Data'!A$2:E$152,2,FALSE)</f>
        <v>133</v>
      </c>
      <c r="D765" s="10" t="s">
        <v>296</v>
      </c>
      <c r="E765" s="32" t="s">
        <v>84</v>
      </c>
      <c r="F765" s="33"/>
      <c r="G765" s="20"/>
      <c r="H765" s="20" t="s">
        <v>33</v>
      </c>
      <c r="I765" s="20" t="s">
        <v>229</v>
      </c>
      <c r="J765" s="21">
        <f t="array" ref="J765">INDEX((Inputs!$N$2:$N$845*Inputs!$H$2:$H$845*Inputs!$F$2:$F$845*1000/Inputs!$L$2:$L$845),MATCH(A765,Inputs!$A$2:$A$845))</f>
        <v>31443750</v>
      </c>
      <c r="K765" s="21" t="str">
        <f ca="1">IF('Dmg over Time (Attack)'!$A$1=$D765,'Dmg over Time (Attack)'!$S$162,K765)</f>
        <v>#REF!</v>
      </c>
      <c r="L765" s="21">
        <v>30452588.315217387</v>
      </c>
      <c r="M765" s="21">
        <f t="shared" si="1"/>
        <v>31443750</v>
      </c>
      <c r="N765" s="22">
        <f t="shared" si="3"/>
        <v>0.11032527167392567</v>
      </c>
      <c r="O765" s="22">
        <f t="shared" si="2"/>
        <v>0.11032527167392567</v>
      </c>
      <c r="P765" s="10"/>
      <c r="Q765" s="10"/>
      <c r="R765" s="10"/>
      <c r="S765" s="10"/>
    </row>
    <row r="766" spans="1:19" ht="12.75" customHeight="1">
      <c r="A766" s="10">
        <v>765</v>
      </c>
      <c r="B766" s="10">
        <f t="shared" si="0"/>
        <v>6</v>
      </c>
      <c r="C766" s="13">
        <f>VLOOKUP(D766,'Species Data'!A$2:E$152,2,FALSE)</f>
        <v>133</v>
      </c>
      <c r="D766" s="10" t="s">
        <v>296</v>
      </c>
      <c r="E766" s="32" t="s">
        <v>84</v>
      </c>
      <c r="F766" s="33"/>
      <c r="G766" s="20"/>
      <c r="H766" s="20" t="s">
        <v>33</v>
      </c>
      <c r="I766" s="20" t="s">
        <v>93</v>
      </c>
      <c r="J766" s="21">
        <f t="array" ref="J766">INDEX((Inputs!$N$2:$N$845*Inputs!$H$2:$H$845*Inputs!$F$2:$F$845*1000/Inputs!$L$2:$L$845),MATCH(A766,Inputs!$A$2:$A$845))</f>
        <v>31443750</v>
      </c>
      <c r="K766" s="21" t="str">
        <f ca="1">IF('Dmg over Time (Attack)'!$A$1=$D766,'Dmg over Time (Attack)'!$W$162,K766)</f>
        <v>#REF!</v>
      </c>
      <c r="L766" s="21">
        <v>41234662.712464578</v>
      </c>
      <c r="M766" s="21">
        <f t="shared" si="1"/>
        <v>41234662.712464578</v>
      </c>
      <c r="N766" s="22">
        <f t="shared" si="3"/>
        <v>0.14467820683396057</v>
      </c>
      <c r="O766" s="22">
        <f t="shared" si="2"/>
        <v>0.14467820683396057</v>
      </c>
      <c r="P766" s="10"/>
      <c r="Q766" s="10"/>
      <c r="R766" s="10"/>
      <c r="S766" s="10"/>
    </row>
    <row r="767" spans="1:19" ht="12.75" customHeight="1">
      <c r="A767" s="10">
        <v>766</v>
      </c>
      <c r="B767" s="10">
        <f t="shared" si="0"/>
        <v>3</v>
      </c>
      <c r="C767" s="13">
        <f>VLOOKUP(D767,'Species Data'!A$2:E$152,2,FALSE)</f>
        <v>134</v>
      </c>
      <c r="D767" s="10" t="s">
        <v>297</v>
      </c>
      <c r="E767" s="28" t="s">
        <v>54</v>
      </c>
      <c r="F767" s="29"/>
      <c r="G767" s="20">
        <v>1</v>
      </c>
      <c r="H767" s="20" t="s">
        <v>60</v>
      </c>
      <c r="I767" s="20" t="s">
        <v>58</v>
      </c>
      <c r="J767" s="21">
        <f t="array" ref="J767">INDEX((Inputs!$N$2:$N$845*Inputs!$H$2:$H$845*Inputs!$F$2:$F$845*1000/Inputs!$L$2:$L$845),MATCH(A767,Inputs!$A$2:$A$845))</f>
        <v>151729875</v>
      </c>
      <c r="K767" s="21" t="str">
        <f ca="1">IF('Dmg over Time (Attack)'!$A$1=$D767,'Dmg over Time (Attack)'!$C$162,K767)</f>
        <v>#REF!</v>
      </c>
      <c r="L767" s="21">
        <v>142468740.89273176</v>
      </c>
      <c r="M767" s="21">
        <f t="shared" si="1"/>
        <v>151729875</v>
      </c>
      <c r="N767" s="22">
        <f t="shared" si="3"/>
        <v>0.5323677894788561</v>
      </c>
      <c r="O767" s="22">
        <f t="shared" si="2"/>
        <v>0.5323677894788561</v>
      </c>
      <c r="P767" s="10"/>
      <c r="Q767" s="10"/>
      <c r="R767" s="10"/>
      <c r="S767" s="10"/>
    </row>
    <row r="768" spans="1:19" ht="12.75" customHeight="1">
      <c r="A768" s="10">
        <v>767</v>
      </c>
      <c r="B768" s="10">
        <f t="shared" si="0"/>
        <v>3</v>
      </c>
      <c r="C768" s="13">
        <f>VLOOKUP(D768,'Species Data'!A$2:E$152,2,FALSE)</f>
        <v>134</v>
      </c>
      <c r="D768" s="10" t="s">
        <v>297</v>
      </c>
      <c r="E768" s="28" t="s">
        <v>54</v>
      </c>
      <c r="F768" s="29"/>
      <c r="G768" s="20">
        <v>1</v>
      </c>
      <c r="H768" s="20" t="s">
        <v>60</v>
      </c>
      <c r="I768" s="20" t="s">
        <v>61</v>
      </c>
      <c r="J768" s="21">
        <f t="array" ref="J768">INDEX((Inputs!$N$2:$N$845*Inputs!$H$2:$H$845*Inputs!$F$2:$F$845*1000/Inputs!$L$2:$L$845),MATCH(A768,Inputs!$A$2:$A$845))</f>
        <v>151729875</v>
      </c>
      <c r="K768" s="21" t="str">
        <f ca="1">IF('Dmg over Time (Attack)'!$A$1=$D768,'Dmg over Time (Attack)'!$G$162,K768)</f>
        <v>#REF!</v>
      </c>
      <c r="L768" s="21">
        <v>203928980.22676989</v>
      </c>
      <c r="M768" s="21">
        <f t="shared" si="1"/>
        <v>203928980.22676989</v>
      </c>
      <c r="N768" s="22">
        <f t="shared" si="3"/>
        <v>0.71551644271771031</v>
      </c>
      <c r="O768" s="22">
        <f t="shared" si="2"/>
        <v>0.71551644271771031</v>
      </c>
      <c r="P768" s="10"/>
      <c r="Q768" s="10"/>
      <c r="R768" s="10"/>
      <c r="S768" s="10"/>
    </row>
    <row r="769" spans="1:19" ht="12.75" customHeight="1">
      <c r="A769" s="10">
        <v>768</v>
      </c>
      <c r="B769" s="10">
        <f t="shared" si="0"/>
        <v>3</v>
      </c>
      <c r="C769" s="13">
        <f>VLOOKUP(D769,'Species Data'!A$2:E$152,2,FALSE)</f>
        <v>134</v>
      </c>
      <c r="D769" s="10" t="s">
        <v>297</v>
      </c>
      <c r="E769" s="28" t="s">
        <v>54</v>
      </c>
      <c r="F769" s="29"/>
      <c r="G769" s="20">
        <v>1</v>
      </c>
      <c r="H769" s="20" t="s">
        <v>60</v>
      </c>
      <c r="I769" s="20" t="s">
        <v>56</v>
      </c>
      <c r="J769" s="21">
        <f t="array" ref="J769">INDEX((Inputs!$N$2:$N$845*Inputs!$H$2:$H$845*Inputs!$F$2:$F$845*1000/Inputs!$L$2:$L$845),MATCH(A769,Inputs!$A$2:$A$845))</f>
        <v>151729875</v>
      </c>
      <c r="K769" s="21" t="str">
        <f ca="1">IF('Dmg over Time (Attack)'!$A$1=$D769,'Dmg over Time (Attack)'!$K$162,K769)</f>
        <v>#REF!</v>
      </c>
      <c r="L769" s="21">
        <v>190005520.48778647</v>
      </c>
      <c r="M769" s="21">
        <f t="shared" si="1"/>
        <v>190005520.48778647</v>
      </c>
      <c r="N769" s="22">
        <f t="shared" si="3"/>
        <v>0.66666382563659521</v>
      </c>
      <c r="O769" s="22">
        <f t="shared" si="2"/>
        <v>0.66666382563659521</v>
      </c>
      <c r="P769" s="10"/>
      <c r="Q769" s="10"/>
      <c r="R769" s="10"/>
      <c r="S769" s="10"/>
    </row>
    <row r="770" spans="1:19" ht="12.75" customHeight="1">
      <c r="A770" s="10">
        <v>769</v>
      </c>
      <c r="B770" s="10">
        <f t="shared" si="0"/>
        <v>3</v>
      </c>
      <c r="C770" s="13">
        <f>VLOOKUP(D770,'Species Data'!A$2:E$152,2,FALSE)</f>
        <v>135</v>
      </c>
      <c r="D770" s="10" t="s">
        <v>298</v>
      </c>
      <c r="E770" s="35" t="s">
        <v>111</v>
      </c>
      <c r="F770" s="36"/>
      <c r="G770" s="20">
        <v>1</v>
      </c>
      <c r="H770" s="20" t="s">
        <v>112</v>
      </c>
      <c r="I770" s="20" t="s">
        <v>115</v>
      </c>
      <c r="J770" s="21">
        <f t="array" ref="J770">INDEX((Inputs!$N$2:$N$845*Inputs!$H$2:$H$845*Inputs!$F$2:$F$845*1000/Inputs!$L$2:$L$845),MATCH(A770,Inputs!$A$2:$A$845))</f>
        <v>59092031.25</v>
      </c>
      <c r="K770" s="21" t="str">
        <f ca="1">IF('Dmg over Time (Attack)'!$A$1=$D770,'Dmg over Time (Attack)'!$C$162,K770)</f>
        <v>#REF!</v>
      </c>
      <c r="L770" s="21">
        <v>80531451.633165807</v>
      </c>
      <c r="M770" s="21">
        <f t="shared" si="1"/>
        <v>80531451.633165807</v>
      </c>
      <c r="N770" s="22">
        <f t="shared" si="3"/>
        <v>0.28255708303636246</v>
      </c>
      <c r="O770" s="22">
        <f t="shared" si="2"/>
        <v>0.28255708303636246</v>
      </c>
      <c r="P770" s="10"/>
      <c r="Q770" s="10"/>
      <c r="R770" s="10"/>
      <c r="S770" s="10"/>
    </row>
    <row r="771" spans="1:19" ht="12.75" customHeight="1">
      <c r="A771" s="10">
        <v>770</v>
      </c>
      <c r="B771" s="10">
        <f t="shared" si="0"/>
        <v>3</v>
      </c>
      <c r="C771" s="13">
        <f>VLOOKUP(D771,'Species Data'!A$2:E$152,2,FALSE)</f>
        <v>135</v>
      </c>
      <c r="D771" s="10" t="s">
        <v>298</v>
      </c>
      <c r="E771" s="35" t="s">
        <v>111</v>
      </c>
      <c r="F771" s="36"/>
      <c r="G771" s="20">
        <v>1</v>
      </c>
      <c r="H771" s="20" t="s">
        <v>112</v>
      </c>
      <c r="I771" s="20" t="s">
        <v>114</v>
      </c>
      <c r="J771" s="21">
        <f t="array" ref="J771">INDEX((Inputs!$N$2:$N$845*Inputs!$H$2:$H$845*Inputs!$F$2:$F$845*1000/Inputs!$L$2:$L$845),MATCH(A771,Inputs!$A$2:$A$845))</f>
        <v>59092031.25</v>
      </c>
      <c r="K771" s="21" t="str">
        <f ca="1">IF('Dmg over Time (Attack)'!$A$1=$D771,'Dmg over Time (Attack)'!$G$162,K771)</f>
        <v>#REF!</v>
      </c>
      <c r="L771" s="21">
        <v>96333753.270348802</v>
      </c>
      <c r="M771" s="21">
        <f t="shared" si="1"/>
        <v>96333753.270348802</v>
      </c>
      <c r="N771" s="22">
        <f t="shared" si="3"/>
        <v>0.33800190819861359</v>
      </c>
      <c r="O771" s="22">
        <f t="shared" si="2"/>
        <v>0.33800190819861359</v>
      </c>
      <c r="P771" s="10"/>
      <c r="Q771" s="10"/>
      <c r="R771" s="10"/>
      <c r="S771" s="10"/>
    </row>
    <row r="772" spans="1:19" ht="12.75" customHeight="1">
      <c r="A772" s="10">
        <v>771</v>
      </c>
      <c r="B772" s="10">
        <f t="shared" si="0"/>
        <v>3</v>
      </c>
      <c r="C772" s="13">
        <f>VLOOKUP(D772,'Species Data'!A$2:E$152,2,FALSE)</f>
        <v>135</v>
      </c>
      <c r="D772" s="10" t="s">
        <v>298</v>
      </c>
      <c r="E772" s="35" t="s">
        <v>111</v>
      </c>
      <c r="F772" s="36"/>
      <c r="G772" s="20">
        <v>1</v>
      </c>
      <c r="H772" s="20" t="s">
        <v>112</v>
      </c>
      <c r="I772" s="20" t="s">
        <v>113</v>
      </c>
      <c r="J772" s="21">
        <f t="array" ref="J772">INDEX((Inputs!$N$2:$N$845*Inputs!$H$2:$H$845*Inputs!$F$2:$F$845*1000/Inputs!$L$2:$L$845),MATCH(A772,Inputs!$A$2:$A$845))</f>
        <v>59092031.25</v>
      </c>
      <c r="K772" s="21" t="str">
        <f ca="1">IF('Dmg over Time (Attack)'!$A$1=$D772,'Dmg over Time (Attack)'!$K$162,K772)</f>
        <v>#REF!</v>
      </c>
      <c r="L772" s="21">
        <v>98161142.820247948</v>
      </c>
      <c r="M772" s="21">
        <f t="shared" si="1"/>
        <v>98161142.820247948</v>
      </c>
      <c r="N772" s="22">
        <f t="shared" si="3"/>
        <v>0.34441358773895842</v>
      </c>
      <c r="O772" s="22">
        <f t="shared" si="2"/>
        <v>0.34441358773895842</v>
      </c>
      <c r="P772" s="10"/>
      <c r="Q772" s="10"/>
      <c r="R772" s="10"/>
      <c r="S772" s="10"/>
    </row>
    <row r="773" spans="1:19" ht="12.75" customHeight="1">
      <c r="A773" s="10">
        <v>772</v>
      </c>
      <c r="B773" s="10">
        <f t="shared" si="0"/>
        <v>3</v>
      </c>
      <c r="C773" s="13">
        <f>VLOOKUP(D773,'Species Data'!A$2:E$152,2,FALSE)</f>
        <v>136</v>
      </c>
      <c r="D773" s="10" t="s">
        <v>299</v>
      </c>
      <c r="E773" s="24" t="s">
        <v>40</v>
      </c>
      <c r="F773" s="26"/>
      <c r="G773" s="20">
        <v>1</v>
      </c>
      <c r="H773" s="20" t="s">
        <v>43</v>
      </c>
      <c r="I773" s="20" t="s">
        <v>51</v>
      </c>
      <c r="J773" s="21">
        <f t="array" ref="J773">INDEX((Inputs!$N$2:$N$845*Inputs!$H$2:$H$845*Inputs!$F$2:$F$845*1000/Inputs!$L$2:$L$845),MATCH(A773,Inputs!$A$2:$A$845))</f>
        <v>84288154.761904761</v>
      </c>
      <c r="K773" s="21" t="str">
        <f ca="1">IF('Dmg over Time (Attack)'!$A$1=$D773,'Dmg over Time (Attack)'!$C$162,K773)</f>
        <v>#REF!</v>
      </c>
      <c r="L773" s="21">
        <v>122751841.82363014</v>
      </c>
      <c r="M773" s="21">
        <f t="shared" si="1"/>
        <v>122751841.82363014</v>
      </c>
      <c r="N773" s="22">
        <f t="shared" si="3"/>
        <v>0.43069386754654726</v>
      </c>
      <c r="O773" s="22">
        <f t="shared" si="2"/>
        <v>0.43069386754654726</v>
      </c>
      <c r="P773" s="10"/>
      <c r="Q773" s="10"/>
      <c r="R773" s="10"/>
      <c r="S773" s="10"/>
    </row>
    <row r="774" spans="1:19" ht="12.75" customHeight="1">
      <c r="A774" s="10">
        <v>773</v>
      </c>
      <c r="B774" s="10">
        <f t="shared" si="0"/>
        <v>3</v>
      </c>
      <c r="C774" s="13">
        <f>VLOOKUP(D774,'Species Data'!A$2:E$152,2,FALSE)</f>
        <v>136</v>
      </c>
      <c r="D774" s="10" t="s">
        <v>299</v>
      </c>
      <c r="E774" s="24" t="s">
        <v>40</v>
      </c>
      <c r="F774" s="26"/>
      <c r="G774" s="20">
        <v>1</v>
      </c>
      <c r="H774" s="20" t="s">
        <v>43</v>
      </c>
      <c r="I774" s="20" t="s">
        <v>42</v>
      </c>
      <c r="J774" s="21">
        <f t="array" ref="J774">INDEX((Inputs!$N$2:$N$845*Inputs!$H$2:$H$845*Inputs!$F$2:$F$845*1000/Inputs!$L$2:$L$845),MATCH(A774,Inputs!$A$2:$A$845))</f>
        <v>84288154.761904761</v>
      </c>
      <c r="K774" s="21" t="str">
        <f ca="1">IF('Dmg over Time (Attack)'!$A$1=$D774,'Dmg over Time (Attack)'!$G$162,K774)</f>
        <v>#REF!</v>
      </c>
      <c r="L774" s="21">
        <v>115514847.68021472</v>
      </c>
      <c r="M774" s="21">
        <f t="shared" si="1"/>
        <v>115514847.68021472</v>
      </c>
      <c r="N774" s="22">
        <f t="shared" si="3"/>
        <v>0.40530175162605703</v>
      </c>
      <c r="O774" s="22">
        <f t="shared" si="2"/>
        <v>0.40530175162605703</v>
      </c>
      <c r="P774" s="10"/>
      <c r="Q774" s="10"/>
      <c r="R774" s="10"/>
      <c r="S774" s="10"/>
    </row>
    <row r="775" spans="1:19" ht="12.75" customHeight="1">
      <c r="A775" s="10">
        <v>774</v>
      </c>
      <c r="B775" s="10">
        <f t="shared" si="0"/>
        <v>3</v>
      </c>
      <c r="C775" s="13">
        <f>VLOOKUP(D775,'Species Data'!A$2:E$152,2,FALSE)</f>
        <v>136</v>
      </c>
      <c r="D775" s="10" t="s">
        <v>299</v>
      </c>
      <c r="E775" s="24" t="s">
        <v>40</v>
      </c>
      <c r="F775" s="26"/>
      <c r="G775" s="20">
        <v>1</v>
      </c>
      <c r="H775" s="20" t="s">
        <v>43</v>
      </c>
      <c r="I775" s="20" t="s">
        <v>151</v>
      </c>
      <c r="J775" s="21">
        <f t="array" ref="J775">INDEX((Inputs!$N$2:$N$845*Inputs!$H$2:$H$845*Inputs!$F$2:$F$845*1000/Inputs!$L$2:$L$845),MATCH(A775,Inputs!$A$2:$A$845))</f>
        <v>84288154.761904761</v>
      </c>
      <c r="K775" s="21" t="str">
        <f ca="1">IF('Dmg over Time (Attack)'!$A$1=$D775,'Dmg over Time (Attack)'!$K$162,K775)</f>
        <v>#REF!</v>
      </c>
      <c r="L775" s="21">
        <v>112639625</v>
      </c>
      <c r="M775" s="21">
        <f t="shared" si="1"/>
        <v>112639625</v>
      </c>
      <c r="N775" s="22">
        <f t="shared" si="3"/>
        <v>0.3952135870999518</v>
      </c>
      <c r="O775" s="22">
        <f t="shared" si="2"/>
        <v>0.3952135870999518</v>
      </c>
      <c r="P775" s="10"/>
      <c r="Q775" s="10"/>
      <c r="R775" s="10"/>
      <c r="S775" s="10"/>
    </row>
    <row r="776" spans="1:19" ht="12.75" customHeight="1">
      <c r="A776" s="10">
        <v>775</v>
      </c>
      <c r="B776" s="10">
        <f t="shared" si="0"/>
        <v>6</v>
      </c>
      <c r="C776" s="13">
        <f>VLOOKUP(D776,'Species Data'!A$2:E$152,2,FALSE)</f>
        <v>137</v>
      </c>
      <c r="D776" s="10" t="s">
        <v>300</v>
      </c>
      <c r="E776" s="32" t="s">
        <v>84</v>
      </c>
      <c r="F776" s="33"/>
      <c r="G776" s="20">
        <v>1</v>
      </c>
      <c r="H776" s="20" t="s">
        <v>87</v>
      </c>
      <c r="I776" s="20" t="s">
        <v>165</v>
      </c>
      <c r="J776" s="21">
        <f t="array" ref="J776">INDEX((Inputs!$N$2:$N$845*Inputs!$H$2:$H$845*Inputs!$F$2:$F$845*1000/Inputs!$L$2:$L$845),MATCH(A776,Inputs!$A$2:$A$845))</f>
        <v>40315178.571428575</v>
      </c>
      <c r="K776" s="21" t="str">
        <f ca="1">IF('Dmg over Time (Attack)'!$A$1=$D776,'Dmg over Time (Attack)'!$C$162,K776)</f>
        <v>#REF!</v>
      </c>
      <c r="L776" s="21">
        <v>43765769.277108461</v>
      </c>
      <c r="M776" s="21">
        <f t="shared" si="1"/>
        <v>43765769.277108461</v>
      </c>
      <c r="N776" s="22">
        <f t="shared" si="3"/>
        <v>0.15355898661945031</v>
      </c>
      <c r="O776" s="22">
        <f t="shared" si="2"/>
        <v>0.15355898661945031</v>
      </c>
      <c r="P776" s="10"/>
      <c r="Q776" s="10"/>
      <c r="R776" s="10"/>
      <c r="S776" s="10"/>
    </row>
    <row r="777" spans="1:19" ht="12.75" customHeight="1">
      <c r="A777" s="10">
        <v>776</v>
      </c>
      <c r="B777" s="10">
        <f t="shared" si="0"/>
        <v>6</v>
      </c>
      <c r="C777" s="13">
        <f>VLOOKUP(D777,'Species Data'!A$2:E$152,2,FALSE)</f>
        <v>137</v>
      </c>
      <c r="D777" s="10" t="s">
        <v>300</v>
      </c>
      <c r="E777" s="32" t="s">
        <v>84</v>
      </c>
      <c r="F777" s="33"/>
      <c r="G777" s="20">
        <v>1</v>
      </c>
      <c r="H777" s="20" t="s">
        <v>87</v>
      </c>
      <c r="I777" s="20" t="s">
        <v>74</v>
      </c>
      <c r="J777" s="21">
        <f t="array" ref="J777">INDEX((Inputs!$N$2:$N$845*Inputs!$H$2:$H$845*Inputs!$F$2:$F$845*1000/Inputs!$L$2:$L$845),MATCH(A777,Inputs!$A$2:$A$845))</f>
        <v>40315178.571428575</v>
      </c>
      <c r="K777" s="21" t="str">
        <f ca="1">IF('Dmg over Time (Attack)'!$A$1=$D777,'Dmg over Time (Attack)'!$G$162,K777)</f>
        <v>#REF!</v>
      </c>
      <c r="L777" s="21">
        <v>51099899.001109876</v>
      </c>
      <c r="M777" s="21">
        <f t="shared" si="1"/>
        <v>51099899.001109876</v>
      </c>
      <c r="N777" s="22">
        <f t="shared" si="3"/>
        <v>0.17929191778358528</v>
      </c>
      <c r="O777" s="22">
        <f t="shared" si="2"/>
        <v>0.17929191778358528</v>
      </c>
      <c r="P777" s="10"/>
      <c r="Q777" s="10"/>
      <c r="R777" s="10"/>
      <c r="S777" s="10"/>
    </row>
    <row r="778" spans="1:19" ht="12.75" customHeight="1">
      <c r="A778" s="10">
        <v>777</v>
      </c>
      <c r="B778" s="10">
        <f t="shared" si="0"/>
        <v>6</v>
      </c>
      <c r="C778" s="13">
        <f>VLOOKUP(D778,'Species Data'!A$2:E$152,2,FALSE)</f>
        <v>137</v>
      </c>
      <c r="D778" s="10" t="s">
        <v>300</v>
      </c>
      <c r="E778" s="32" t="s">
        <v>84</v>
      </c>
      <c r="F778" s="33"/>
      <c r="G778" s="20">
        <v>1</v>
      </c>
      <c r="H778" s="20" t="s">
        <v>87</v>
      </c>
      <c r="I778" s="20" t="s">
        <v>115</v>
      </c>
      <c r="J778" s="21">
        <f t="array" ref="J778">INDEX((Inputs!$N$2:$N$845*Inputs!$H$2:$H$845*Inputs!$F$2:$F$845*1000/Inputs!$L$2:$L$845),MATCH(A778,Inputs!$A$2:$A$845))</f>
        <v>40315178.571428575</v>
      </c>
      <c r="K778" s="21" t="str">
        <f ca="1">IF('Dmg over Time (Attack)'!$A$1=$D778,'Dmg over Time (Attack)'!$K$162,K778)</f>
        <v>#REF!</v>
      </c>
      <c r="L778" s="21">
        <v>48938665.651644349</v>
      </c>
      <c r="M778" s="21">
        <f t="shared" si="1"/>
        <v>48938665.651644349</v>
      </c>
      <c r="N778" s="22">
        <f t="shared" si="3"/>
        <v>0.1717088955158681</v>
      </c>
      <c r="O778" s="22">
        <f t="shared" si="2"/>
        <v>0.1717088955158681</v>
      </c>
      <c r="P778" s="10"/>
      <c r="Q778" s="10"/>
      <c r="R778" s="10"/>
      <c r="S778" s="10"/>
    </row>
    <row r="779" spans="1:19" ht="12.75" customHeight="1">
      <c r="A779" s="10">
        <v>778</v>
      </c>
      <c r="B779" s="10">
        <f t="shared" si="0"/>
        <v>6</v>
      </c>
      <c r="C779" s="13">
        <f>VLOOKUP(D779,'Species Data'!A$2:E$152,2,FALSE)</f>
        <v>137</v>
      </c>
      <c r="D779" s="10" t="s">
        <v>300</v>
      </c>
      <c r="E779" s="32" t="s">
        <v>84</v>
      </c>
      <c r="F779" s="33"/>
      <c r="G779" s="20">
        <v>1</v>
      </c>
      <c r="H779" s="20" t="s">
        <v>33</v>
      </c>
      <c r="I779" s="20" t="s">
        <v>165</v>
      </c>
      <c r="J779" s="21">
        <f t="array" ref="J779">INDEX((Inputs!$N$2:$N$845*Inputs!$H$2:$H$845*Inputs!$F$2:$F$845*1000/Inputs!$L$2:$L$845),MATCH(A779,Inputs!$A$2:$A$845))</f>
        <v>58493659.090909094</v>
      </c>
      <c r="K779" s="21" t="str">
        <f ca="1">IF('Dmg over Time (Attack)'!$A$1=$D779,'Dmg over Time (Attack)'!$O$162,K779)</f>
        <v>#REF!</v>
      </c>
      <c r="L779" s="21">
        <v>51408930.916030541</v>
      </c>
      <c r="M779" s="21">
        <f t="shared" si="1"/>
        <v>58493659.090909094</v>
      </c>
      <c r="N779" s="22">
        <f t="shared" si="3"/>
        <v>0.20523407133075849</v>
      </c>
      <c r="O779" s="22">
        <f t="shared" si="2"/>
        <v>0.20523407133075849</v>
      </c>
      <c r="P779" s="10"/>
      <c r="Q779" s="10"/>
      <c r="R779" s="10"/>
      <c r="S779" s="10"/>
    </row>
    <row r="780" spans="1:19" ht="12.75" customHeight="1">
      <c r="A780" s="10">
        <v>779</v>
      </c>
      <c r="B780" s="10">
        <f t="shared" si="0"/>
        <v>6</v>
      </c>
      <c r="C780" s="13">
        <f>VLOOKUP(D780,'Species Data'!A$2:E$152,2,FALSE)</f>
        <v>137</v>
      </c>
      <c r="D780" s="10" t="s">
        <v>300</v>
      </c>
      <c r="E780" s="32" t="s">
        <v>84</v>
      </c>
      <c r="F780" s="33"/>
      <c r="G780" s="20">
        <v>1</v>
      </c>
      <c r="H780" s="20" t="s">
        <v>33</v>
      </c>
      <c r="I780" s="20" t="s">
        <v>74</v>
      </c>
      <c r="J780" s="21">
        <f t="array" ref="J780">INDEX((Inputs!$N$2:$N$845*Inputs!$H$2:$H$845*Inputs!$F$2:$F$845*1000/Inputs!$L$2:$L$845),MATCH(A780,Inputs!$A$2:$A$845))</f>
        <v>58493659.090909094</v>
      </c>
      <c r="K780" s="21" t="str">
        <f ca="1">IF('Dmg over Time (Attack)'!$A$1=$D780,'Dmg over Time (Attack)'!$S$162,K780)</f>
        <v>#REF!</v>
      </c>
      <c r="L780" s="21">
        <v>60949002.135958366</v>
      </c>
      <c r="M780" s="21">
        <f t="shared" si="1"/>
        <v>60949002.135958366</v>
      </c>
      <c r="N780" s="22">
        <f t="shared" si="3"/>
        <v>0.21384902306195294</v>
      </c>
      <c r="O780" s="22">
        <f t="shared" si="2"/>
        <v>0.21384902306195294</v>
      </c>
      <c r="P780" s="10"/>
      <c r="Q780" s="10"/>
      <c r="R780" s="10"/>
      <c r="S780" s="10"/>
    </row>
    <row r="781" spans="1:19" ht="12.75" customHeight="1">
      <c r="A781" s="10">
        <v>780</v>
      </c>
      <c r="B781" s="10">
        <f t="shared" si="0"/>
        <v>6</v>
      </c>
      <c r="C781" s="13">
        <f>VLOOKUP(D781,'Species Data'!A$2:E$152,2,FALSE)</f>
        <v>137</v>
      </c>
      <c r="D781" s="10" t="s">
        <v>300</v>
      </c>
      <c r="E781" s="32" t="s">
        <v>84</v>
      </c>
      <c r="F781" s="33"/>
      <c r="G781" s="20">
        <v>1</v>
      </c>
      <c r="H781" s="20" t="s">
        <v>33</v>
      </c>
      <c r="I781" s="20" t="s">
        <v>115</v>
      </c>
      <c r="J781" s="21">
        <f t="array" ref="J781">INDEX((Inputs!$N$2:$N$845*Inputs!$H$2:$H$845*Inputs!$F$2:$F$845*1000/Inputs!$L$2:$L$845),MATCH(A781,Inputs!$A$2:$A$845))</f>
        <v>58493659.090909094</v>
      </c>
      <c r="K781" s="21" t="str">
        <f ca="1">IF('Dmg over Time (Attack)'!$A$1=$D781,'Dmg over Time (Attack)'!$W$162,K781)</f>
        <v>#REF!</v>
      </c>
      <c r="L781" s="21">
        <v>59742096.34991841</v>
      </c>
      <c r="M781" s="21">
        <f t="shared" si="1"/>
        <v>59742096.34991841</v>
      </c>
      <c r="N781" s="22">
        <f t="shared" si="3"/>
        <v>0.20961440700217346</v>
      </c>
      <c r="O781" s="22">
        <f t="shared" si="2"/>
        <v>0.20961440700217346</v>
      </c>
      <c r="P781" s="10"/>
      <c r="Q781" s="10"/>
      <c r="R781" s="10"/>
      <c r="S781" s="10"/>
    </row>
    <row r="782" spans="1:19" ht="12.75" customHeight="1">
      <c r="A782" s="10">
        <v>781</v>
      </c>
      <c r="B782" s="10">
        <f t="shared" si="0"/>
        <v>6</v>
      </c>
      <c r="C782" s="13">
        <f>VLOOKUP(D782,'Species Data'!A$2:E$152,2,FALSE)</f>
        <v>138</v>
      </c>
      <c r="D782" s="10" t="s">
        <v>301</v>
      </c>
      <c r="E782" s="45" t="s">
        <v>213</v>
      </c>
      <c r="F782" s="28" t="s">
        <v>54</v>
      </c>
      <c r="G782" s="18"/>
      <c r="H782" s="20" t="s">
        <v>60</v>
      </c>
      <c r="I782" s="20" t="s">
        <v>217</v>
      </c>
      <c r="J782" s="21">
        <f t="array" ref="J782">INDEX((Inputs!$N$2:$N$845*Inputs!$H$2:$H$845*Inputs!$F$2:$F$845*1000/Inputs!$L$2:$L$845),MATCH(A782,Inputs!$A$2:$A$845))</f>
        <v>32799375</v>
      </c>
      <c r="K782" s="21" t="str">
        <f ca="1">IF('Dmg over Time (Attack)'!$A$1=$D782,'Dmg over Time (Attack)'!$C$162,K782)</f>
        <v>#REF!</v>
      </c>
      <c r="L782" s="21">
        <v>29081894.997513261</v>
      </c>
      <c r="M782" s="21">
        <f t="shared" si="1"/>
        <v>32799375</v>
      </c>
      <c r="N782" s="22">
        <f t="shared" si="3"/>
        <v>0.11508169215217541</v>
      </c>
      <c r="O782" s="22">
        <f t="shared" si="2"/>
        <v>0.11508169215217541</v>
      </c>
      <c r="P782" s="10"/>
      <c r="Q782" s="10"/>
      <c r="R782" s="10"/>
      <c r="S782" s="10"/>
    </row>
    <row r="783" spans="1:19" ht="12.75" customHeight="1">
      <c r="A783" s="10">
        <v>782</v>
      </c>
      <c r="B783" s="10">
        <f t="shared" si="0"/>
        <v>6</v>
      </c>
      <c r="C783" s="13">
        <f>VLOOKUP(D783,'Species Data'!A$2:E$152,2,FALSE)</f>
        <v>138</v>
      </c>
      <c r="D783" s="10" t="s">
        <v>301</v>
      </c>
      <c r="E783" s="45" t="s">
        <v>213</v>
      </c>
      <c r="F783" s="28" t="s">
        <v>54</v>
      </c>
      <c r="G783" s="18"/>
      <c r="H783" s="20" t="s">
        <v>60</v>
      </c>
      <c r="I783" s="20" t="s">
        <v>302</v>
      </c>
      <c r="J783" s="21">
        <f t="array" ref="J783">INDEX((Inputs!$N$2:$N$845*Inputs!$H$2:$H$845*Inputs!$F$2:$F$845*1000/Inputs!$L$2:$L$845),MATCH(A783,Inputs!$A$2:$A$845))</f>
        <v>32799375</v>
      </c>
      <c r="K783" s="21" t="str">
        <f ca="1">IF('Dmg over Time (Attack)'!$A$1=$D783,'Dmg over Time (Attack)'!$G$162,K783)</f>
        <v>#REF!</v>
      </c>
      <c r="L783" s="21">
        <v>30726092.550127987</v>
      </c>
      <c r="M783" s="21">
        <f t="shared" si="1"/>
        <v>32799375</v>
      </c>
      <c r="N783" s="22">
        <f t="shared" si="3"/>
        <v>0.11508169215217541</v>
      </c>
      <c r="O783" s="22">
        <f t="shared" si="2"/>
        <v>0.11508169215217541</v>
      </c>
      <c r="P783" s="10"/>
      <c r="Q783" s="10"/>
      <c r="R783" s="10"/>
      <c r="S783" s="10"/>
    </row>
    <row r="784" spans="1:19" ht="12.75" customHeight="1">
      <c r="A784" s="10">
        <v>783</v>
      </c>
      <c r="B784" s="10">
        <f t="shared" si="0"/>
        <v>6</v>
      </c>
      <c r="C784" s="13">
        <f>VLOOKUP(D784,'Species Data'!A$2:E$152,2,FALSE)</f>
        <v>138</v>
      </c>
      <c r="D784" s="10" t="s">
        <v>301</v>
      </c>
      <c r="E784" s="45" t="s">
        <v>213</v>
      </c>
      <c r="F784" s="28" t="s">
        <v>54</v>
      </c>
      <c r="G784" s="18"/>
      <c r="H784" s="20" t="s">
        <v>60</v>
      </c>
      <c r="I784" s="20" t="s">
        <v>124</v>
      </c>
      <c r="J784" s="21">
        <f t="array" ref="J784">INDEX((Inputs!$N$2:$N$845*Inputs!$H$2:$H$845*Inputs!$F$2:$F$845*1000/Inputs!$L$2:$L$845),MATCH(A784,Inputs!$A$2:$A$845))</f>
        <v>32799375</v>
      </c>
      <c r="K784" s="21" t="str">
        <f ca="1">IF('Dmg over Time (Attack)'!$A$1=$D784,'Dmg over Time (Attack)'!$K$162,K784)</f>
        <v>#REF!</v>
      </c>
      <c r="L784" s="21">
        <v>29083467.846074384</v>
      </c>
      <c r="M784" s="21">
        <f t="shared" si="1"/>
        <v>32799375</v>
      </c>
      <c r="N784" s="22">
        <f t="shared" si="3"/>
        <v>0.11508169215217541</v>
      </c>
      <c r="O784" s="22">
        <f t="shared" si="2"/>
        <v>0.11508169215217541</v>
      </c>
      <c r="P784" s="10"/>
      <c r="Q784" s="10"/>
      <c r="R784" s="10"/>
      <c r="S784" s="10"/>
    </row>
    <row r="785" spans="1:19" ht="12.75" customHeight="1">
      <c r="A785" s="10">
        <v>784</v>
      </c>
      <c r="B785" s="10">
        <f t="shared" si="0"/>
        <v>6</v>
      </c>
      <c r="C785" s="13">
        <f>VLOOKUP(D785,'Species Data'!A$2:E$152,2,FALSE)</f>
        <v>138</v>
      </c>
      <c r="D785" s="10" t="s">
        <v>301</v>
      </c>
      <c r="E785" s="45" t="s">
        <v>213</v>
      </c>
      <c r="F785" s="28" t="s">
        <v>54</v>
      </c>
      <c r="G785" s="18"/>
      <c r="H785" s="20" t="s">
        <v>122</v>
      </c>
      <c r="I785" s="20" t="s">
        <v>217</v>
      </c>
      <c r="J785" s="21">
        <f t="array" ref="J785">INDEX((Inputs!$N$2:$N$845*Inputs!$H$2:$H$845*Inputs!$F$2:$F$845*1000/Inputs!$L$2:$L$845),MATCH(A785,Inputs!$A$2:$A$845))</f>
        <v>23854090.90909091</v>
      </c>
      <c r="K785" s="21" t="str">
        <f ca="1">IF('Dmg over Time (Attack)'!$A$1=$D785,'Dmg over Time (Attack)'!$O$162,K785)</f>
        <v>#REF!</v>
      </c>
      <c r="L785" s="21">
        <v>26043363.386553273</v>
      </c>
      <c r="M785" s="21">
        <f t="shared" si="1"/>
        <v>26043363.386553273</v>
      </c>
      <c r="N785" s="22">
        <f t="shared" si="3"/>
        <v>9.1377178005939447E-2</v>
      </c>
      <c r="O785" s="22">
        <f t="shared" si="2"/>
        <v>9.1377178005939447E-2</v>
      </c>
      <c r="P785" s="10"/>
      <c r="Q785" s="10"/>
      <c r="R785" s="10"/>
      <c r="S785" s="10"/>
    </row>
    <row r="786" spans="1:19" ht="12.75" customHeight="1">
      <c r="A786" s="10">
        <v>785</v>
      </c>
      <c r="B786" s="10">
        <f t="shared" si="0"/>
        <v>6</v>
      </c>
      <c r="C786" s="13">
        <f>VLOOKUP(D786,'Species Data'!A$2:E$152,2,FALSE)</f>
        <v>138</v>
      </c>
      <c r="D786" s="10" t="s">
        <v>301</v>
      </c>
      <c r="E786" s="45" t="s">
        <v>213</v>
      </c>
      <c r="F786" s="28" t="s">
        <v>54</v>
      </c>
      <c r="G786" s="18"/>
      <c r="H786" s="20" t="s">
        <v>122</v>
      </c>
      <c r="I786" s="20" t="s">
        <v>302</v>
      </c>
      <c r="J786" s="21">
        <f t="array" ref="J786">INDEX((Inputs!$N$2:$N$845*Inputs!$H$2:$H$845*Inputs!$F$2:$F$845*1000/Inputs!$L$2:$L$845),MATCH(A786,Inputs!$A$2:$A$845))</f>
        <v>23854090.90909091</v>
      </c>
      <c r="K786" s="21" t="str">
        <f ca="1">IF('Dmg over Time (Attack)'!$A$1=$D786,'Dmg over Time (Attack)'!$S$162,K786)</f>
        <v>#REF!</v>
      </c>
      <c r="L786" s="21">
        <v>26784814.2133797</v>
      </c>
      <c r="M786" s="21">
        <f t="shared" si="1"/>
        <v>26784814.2133797</v>
      </c>
      <c r="N786" s="22">
        <f t="shared" si="3"/>
        <v>9.3978673180735148E-2</v>
      </c>
      <c r="O786" s="22">
        <f t="shared" si="2"/>
        <v>9.3978673180735148E-2</v>
      </c>
      <c r="P786" s="10"/>
      <c r="Q786" s="10"/>
      <c r="R786" s="10"/>
      <c r="S786" s="10"/>
    </row>
    <row r="787" spans="1:19" ht="12.75" customHeight="1">
      <c r="A787" s="10">
        <v>786</v>
      </c>
      <c r="B787" s="10">
        <f t="shared" si="0"/>
        <v>6</v>
      </c>
      <c r="C787" s="13">
        <f>VLOOKUP(D787,'Species Data'!A$2:E$152,2,FALSE)</f>
        <v>138</v>
      </c>
      <c r="D787" s="10" t="s">
        <v>301</v>
      </c>
      <c r="E787" s="45" t="s">
        <v>213</v>
      </c>
      <c r="F787" s="28" t="s">
        <v>54</v>
      </c>
      <c r="G787" s="18"/>
      <c r="H787" s="20" t="s">
        <v>122</v>
      </c>
      <c r="I787" s="20" t="s">
        <v>124</v>
      </c>
      <c r="J787" s="21">
        <f t="array" ref="J787">INDEX((Inputs!$N$2:$N$845*Inputs!$H$2:$H$845*Inputs!$F$2:$F$845*1000/Inputs!$L$2:$L$845),MATCH(A787,Inputs!$A$2:$A$845))</f>
        <v>23854090.90909091</v>
      </c>
      <c r="K787" s="21" t="str">
        <f ca="1">IF('Dmg over Time (Attack)'!$A$1=$D787,'Dmg over Time (Attack)'!$W$162,K787)</f>
        <v>#REF!</v>
      </c>
      <c r="L787" s="21">
        <v>25931596.413115848</v>
      </c>
      <c r="M787" s="21">
        <f t="shared" si="1"/>
        <v>25931596.413115848</v>
      </c>
      <c r="N787" s="22">
        <f t="shared" si="3"/>
        <v>9.0985026252136031E-2</v>
      </c>
      <c r="O787" s="22">
        <f t="shared" si="2"/>
        <v>9.0985026252136031E-2</v>
      </c>
      <c r="P787" s="10"/>
      <c r="Q787" s="10"/>
      <c r="R787" s="10"/>
      <c r="S787" s="10"/>
    </row>
    <row r="788" spans="1:19" ht="12.75" customHeight="1">
      <c r="A788" s="10">
        <v>787</v>
      </c>
      <c r="B788" s="10">
        <f t="shared" si="0"/>
        <v>6</v>
      </c>
      <c r="C788" s="13">
        <f>VLOOKUP(D788,'Species Data'!A$2:E$152,2,FALSE)</f>
        <v>139</v>
      </c>
      <c r="D788" s="10" t="s">
        <v>303</v>
      </c>
      <c r="E788" s="45" t="s">
        <v>213</v>
      </c>
      <c r="F788" s="28" t="s">
        <v>54</v>
      </c>
      <c r="G788" s="18">
        <v>1</v>
      </c>
      <c r="H788" s="20" t="s">
        <v>214</v>
      </c>
      <c r="I788" s="20" t="s">
        <v>217</v>
      </c>
      <c r="J788" s="21">
        <f t="array" ref="J788">INDEX((Inputs!$N$2:$N$845*Inputs!$H$2:$H$845*Inputs!$F$2:$F$845*1000/Inputs!$L$2:$L$845),MATCH(A788,Inputs!$A$2:$A$845))</f>
        <v>72339981.617647052</v>
      </c>
      <c r="K788" s="21" t="str">
        <f ca="1">IF('Dmg over Time (Attack)'!$A$1=$D788,'Dmg over Time (Attack)'!$C$162,K788)</f>
        <v>#REF!</v>
      </c>
      <c r="L788" s="21">
        <v>78084022.771661922</v>
      </c>
      <c r="M788" s="21">
        <f t="shared" si="1"/>
        <v>78084022.771661922</v>
      </c>
      <c r="N788" s="22">
        <f t="shared" si="3"/>
        <v>0.27396989944509165</v>
      </c>
      <c r="O788" s="22">
        <f t="shared" si="2"/>
        <v>0.27396989944509165</v>
      </c>
      <c r="P788" s="10"/>
      <c r="Q788" s="10"/>
      <c r="R788" s="10"/>
      <c r="S788" s="10"/>
    </row>
    <row r="789" spans="1:19" ht="12.75" customHeight="1">
      <c r="A789" s="10">
        <v>788</v>
      </c>
      <c r="B789" s="10">
        <f t="shared" si="0"/>
        <v>6</v>
      </c>
      <c r="C789" s="13">
        <f>VLOOKUP(D789,'Species Data'!A$2:E$152,2,FALSE)</f>
        <v>139</v>
      </c>
      <c r="D789" s="10" t="s">
        <v>303</v>
      </c>
      <c r="E789" s="45" t="s">
        <v>213</v>
      </c>
      <c r="F789" s="28" t="s">
        <v>54</v>
      </c>
      <c r="G789" s="18">
        <v>1</v>
      </c>
      <c r="H789" s="20" t="s">
        <v>214</v>
      </c>
      <c r="I789" s="20" t="s">
        <v>61</v>
      </c>
      <c r="J789" s="21">
        <f t="array" ref="J789">INDEX((Inputs!$N$2:$N$845*Inputs!$H$2:$H$845*Inputs!$F$2:$F$845*1000/Inputs!$L$2:$L$845),MATCH(A789,Inputs!$A$2:$A$845))</f>
        <v>72339981.617647052</v>
      </c>
      <c r="K789" s="21" t="str">
        <f ca="1">IF('Dmg over Time (Attack)'!$A$1=$D789,'Dmg over Time (Attack)'!$G$162,K789)</f>
        <v>#REF!</v>
      </c>
      <c r="L789" s="21">
        <v>108482817.77871621</v>
      </c>
      <c r="M789" s="21">
        <f t="shared" si="1"/>
        <v>108482817.77871621</v>
      </c>
      <c r="N789" s="22">
        <f t="shared" si="3"/>
        <v>0.38062878452442345</v>
      </c>
      <c r="O789" s="22">
        <f t="shared" si="2"/>
        <v>0.38062878452442345</v>
      </c>
      <c r="P789" s="10"/>
      <c r="Q789" s="10"/>
      <c r="R789" s="10"/>
      <c r="S789" s="10"/>
    </row>
    <row r="790" spans="1:19" ht="12.75" customHeight="1">
      <c r="A790" s="10">
        <v>789</v>
      </c>
      <c r="B790" s="10">
        <f t="shared" si="0"/>
        <v>6</v>
      </c>
      <c r="C790" s="13">
        <f>VLOOKUP(D790,'Species Data'!A$2:E$152,2,FALSE)</f>
        <v>139</v>
      </c>
      <c r="D790" s="10" t="s">
        <v>303</v>
      </c>
      <c r="E790" s="45" t="s">
        <v>213</v>
      </c>
      <c r="F790" s="28" t="s">
        <v>54</v>
      </c>
      <c r="G790" s="18">
        <v>1</v>
      </c>
      <c r="H790" s="20" t="s">
        <v>214</v>
      </c>
      <c r="I790" s="20" t="s">
        <v>123</v>
      </c>
      <c r="J790" s="21">
        <f t="array" ref="J790">INDEX((Inputs!$N$2:$N$845*Inputs!$H$2:$H$845*Inputs!$F$2:$F$845*1000/Inputs!$L$2:$L$845),MATCH(A790,Inputs!$A$2:$A$845))</f>
        <v>72339981.617647052</v>
      </c>
      <c r="K790" s="21" t="str">
        <f ca="1">IF('Dmg over Time (Attack)'!$A$1=$D790,'Dmg over Time (Attack)'!$K$162,K790)</f>
        <v>#REF!</v>
      </c>
      <c r="L790" s="21">
        <v>102812653.67611438</v>
      </c>
      <c r="M790" s="21">
        <f t="shared" si="1"/>
        <v>102812653.67611438</v>
      </c>
      <c r="N790" s="22">
        <f t="shared" si="3"/>
        <v>0.3607341347114944</v>
      </c>
      <c r="O790" s="22">
        <f t="shared" si="2"/>
        <v>0.3607341347114944</v>
      </c>
      <c r="P790" s="10"/>
      <c r="Q790" s="10"/>
      <c r="R790" s="10"/>
      <c r="S790" s="10"/>
    </row>
    <row r="791" spans="1:19" ht="12.75" customHeight="1">
      <c r="A791" s="10">
        <v>790</v>
      </c>
      <c r="B791" s="10">
        <f t="shared" si="0"/>
        <v>6</v>
      </c>
      <c r="C791" s="13">
        <f>VLOOKUP(D791,'Species Data'!A$2:E$152,2,FALSE)</f>
        <v>139</v>
      </c>
      <c r="D791" s="10" t="s">
        <v>303</v>
      </c>
      <c r="E791" s="45" t="s">
        <v>213</v>
      </c>
      <c r="F791" s="28" t="s">
        <v>54</v>
      </c>
      <c r="G791" s="18">
        <v>1</v>
      </c>
      <c r="H791" s="20" t="s">
        <v>60</v>
      </c>
      <c r="I791" s="20" t="s">
        <v>217</v>
      </c>
      <c r="J791" s="21">
        <f t="array" ref="J791">INDEX((Inputs!$N$2:$N$845*Inputs!$H$2:$H$845*Inputs!$F$2:$F$845*1000/Inputs!$L$2:$L$845),MATCH(A791,Inputs!$A$2:$A$845))</f>
        <v>98382375</v>
      </c>
      <c r="K791" s="21" t="str">
        <f ca="1">IF('Dmg over Time (Attack)'!$A$1=$D791,'Dmg over Time (Attack)'!$O$162,K791)</f>
        <v>#REF!</v>
      </c>
      <c r="L791" s="21">
        <v>87231720.096982747</v>
      </c>
      <c r="M791" s="21">
        <f t="shared" si="1"/>
        <v>98382375</v>
      </c>
      <c r="N791" s="22">
        <f t="shared" si="3"/>
        <v>0.34518981513976649</v>
      </c>
      <c r="O791" s="22">
        <f t="shared" si="2"/>
        <v>0.34518981513976649</v>
      </c>
      <c r="P791" s="10"/>
      <c r="Q791" s="10"/>
      <c r="R791" s="10"/>
      <c r="S791" s="10"/>
    </row>
    <row r="792" spans="1:19" ht="12.75" customHeight="1">
      <c r="A792" s="10">
        <v>791</v>
      </c>
      <c r="B792" s="10">
        <f t="shared" si="0"/>
        <v>6</v>
      </c>
      <c r="C792" s="13">
        <f>VLOOKUP(D792,'Species Data'!A$2:E$152,2,FALSE)</f>
        <v>139</v>
      </c>
      <c r="D792" s="10" t="s">
        <v>303</v>
      </c>
      <c r="E792" s="45" t="s">
        <v>213</v>
      </c>
      <c r="F792" s="28" t="s">
        <v>54</v>
      </c>
      <c r="G792" s="18">
        <v>1</v>
      </c>
      <c r="H792" s="20" t="s">
        <v>60</v>
      </c>
      <c r="I792" s="20" t="s">
        <v>61</v>
      </c>
      <c r="J792" s="21">
        <f t="array" ref="J792">INDEX((Inputs!$N$2:$N$845*Inputs!$H$2:$H$845*Inputs!$F$2:$F$845*1000/Inputs!$L$2:$L$845),MATCH(A792,Inputs!$A$2:$A$845))</f>
        <v>98382375</v>
      </c>
      <c r="K792" s="21" t="str">
        <f ca="1">IF('Dmg over Time (Attack)'!$A$1=$D792,'Dmg over Time (Attack)'!$S$162,K792)</f>
        <v>#REF!</v>
      </c>
      <c r="L792" s="21">
        <v>132228523.92146018</v>
      </c>
      <c r="M792" s="21">
        <f t="shared" si="1"/>
        <v>132228523.92146018</v>
      </c>
      <c r="N792" s="22">
        <f t="shared" si="3"/>
        <v>0.4639442758792216</v>
      </c>
      <c r="O792" s="22">
        <f t="shared" si="2"/>
        <v>0.4639442758792216</v>
      </c>
      <c r="P792" s="10"/>
      <c r="Q792" s="10"/>
      <c r="R792" s="10"/>
      <c r="S792" s="10"/>
    </row>
    <row r="793" spans="1:19" ht="12.75" customHeight="1">
      <c r="A793" s="10">
        <v>792</v>
      </c>
      <c r="B793" s="10">
        <f t="shared" si="0"/>
        <v>6</v>
      </c>
      <c r="C793" s="13">
        <f>VLOOKUP(D793,'Species Data'!A$2:E$152,2,FALSE)</f>
        <v>139</v>
      </c>
      <c r="D793" s="10" t="s">
        <v>303</v>
      </c>
      <c r="E793" s="45" t="s">
        <v>213</v>
      </c>
      <c r="F793" s="28" t="s">
        <v>54</v>
      </c>
      <c r="G793" s="18">
        <v>1</v>
      </c>
      <c r="H793" s="20" t="s">
        <v>60</v>
      </c>
      <c r="I793" s="20" t="s">
        <v>123</v>
      </c>
      <c r="J793" s="21">
        <f t="array" ref="J793">INDEX((Inputs!$N$2:$N$845*Inputs!$H$2:$H$845*Inputs!$F$2:$F$845*1000/Inputs!$L$2:$L$845),MATCH(A793,Inputs!$A$2:$A$845))</f>
        <v>98382375</v>
      </c>
      <c r="K793" s="21" t="str">
        <f ca="1">IF('Dmg over Time (Attack)'!$A$1=$D793,'Dmg over Time (Attack)'!$W$162,K793)</f>
        <v>#REF!</v>
      </c>
      <c r="L793" s="21">
        <v>117340161.2708869</v>
      </c>
      <c r="M793" s="21">
        <f t="shared" si="1"/>
        <v>117340161.2708869</v>
      </c>
      <c r="N793" s="22">
        <f t="shared" si="3"/>
        <v>0.41170614734161315</v>
      </c>
      <c r="O793" s="22">
        <f t="shared" si="2"/>
        <v>0.41170614734161315</v>
      </c>
      <c r="P793" s="10"/>
      <c r="Q793" s="10"/>
      <c r="R793" s="10"/>
      <c r="S793" s="10"/>
    </row>
    <row r="794" spans="1:19" ht="12.75" customHeight="1">
      <c r="A794" s="10">
        <v>793</v>
      </c>
      <c r="B794" s="10">
        <f t="shared" si="0"/>
        <v>6</v>
      </c>
      <c r="C794" s="13">
        <f>VLOOKUP(D794,'Species Data'!A$2:E$152,2,FALSE)</f>
        <v>140</v>
      </c>
      <c r="D794" s="10" t="s">
        <v>304</v>
      </c>
      <c r="E794" s="45" t="s">
        <v>213</v>
      </c>
      <c r="F794" s="28" t="s">
        <v>54</v>
      </c>
      <c r="G794" s="18"/>
      <c r="H794" s="20" t="s">
        <v>41</v>
      </c>
      <c r="I794" s="20" t="s">
        <v>217</v>
      </c>
      <c r="J794" s="21">
        <f t="array" ref="J794">INDEX((Inputs!$N$2:$N$845*Inputs!$H$2:$H$845*Inputs!$F$2:$F$845*1000/Inputs!$L$2:$L$845),MATCH(A794,Inputs!$A$2:$A$845))</f>
        <v>23031900</v>
      </c>
      <c r="K794" s="21" t="str">
        <f ca="1">IF('Dmg over Time (Attack)'!$A$1=$D794,'Dmg over Time (Attack)'!$C$162,K794)</f>
        <v>#REF!</v>
      </c>
      <c r="L794" s="21">
        <v>23617688.681200266</v>
      </c>
      <c r="M794" s="21">
        <f t="shared" si="1"/>
        <v>23617688.681200266</v>
      </c>
      <c r="N794" s="22">
        <f t="shared" si="3"/>
        <v>8.2866322244122242E-2</v>
      </c>
      <c r="O794" s="22">
        <f t="shared" si="2"/>
        <v>8.2866322244122242E-2</v>
      </c>
      <c r="P794" s="10"/>
      <c r="Q794" s="10"/>
      <c r="R794" s="10"/>
      <c r="S794" s="10"/>
    </row>
    <row r="795" spans="1:19" ht="12.75" customHeight="1">
      <c r="A795" s="10">
        <v>794</v>
      </c>
      <c r="B795" s="10">
        <f t="shared" si="0"/>
        <v>6</v>
      </c>
      <c r="C795" s="13">
        <f>VLOOKUP(D795,'Species Data'!A$2:E$152,2,FALSE)</f>
        <v>140</v>
      </c>
      <c r="D795" s="10" t="s">
        <v>304</v>
      </c>
      <c r="E795" s="45" t="s">
        <v>213</v>
      </c>
      <c r="F795" s="28" t="s">
        <v>54</v>
      </c>
      <c r="G795" s="18"/>
      <c r="H795" s="20" t="s">
        <v>41</v>
      </c>
      <c r="I795" s="20" t="s">
        <v>57</v>
      </c>
      <c r="J795" s="21">
        <f t="array" ref="J795">INDEX((Inputs!$N$2:$N$845*Inputs!$H$2:$H$845*Inputs!$F$2:$F$845*1000/Inputs!$L$2:$L$845),MATCH(A795,Inputs!$A$2:$A$845))</f>
        <v>23031900</v>
      </c>
      <c r="K795" s="21" t="str">
        <f ca="1">IF('Dmg over Time (Attack)'!$A$1=$D795,'Dmg over Time (Attack)'!$G$162,K795)</f>
        <v>#REF!</v>
      </c>
      <c r="L795" s="21">
        <v>24977983.075378072</v>
      </c>
      <c r="M795" s="21">
        <f t="shared" si="1"/>
        <v>24977983.075378072</v>
      </c>
      <c r="N795" s="22">
        <f t="shared" si="3"/>
        <v>8.7639126015752036E-2</v>
      </c>
      <c r="O795" s="22">
        <f t="shared" si="2"/>
        <v>8.7639126015752036E-2</v>
      </c>
      <c r="P795" s="10"/>
      <c r="Q795" s="10"/>
      <c r="R795" s="10"/>
      <c r="S795" s="10"/>
    </row>
    <row r="796" spans="1:19" ht="12.75" customHeight="1">
      <c r="A796" s="10">
        <v>795</v>
      </c>
      <c r="B796" s="10">
        <f t="shared" si="0"/>
        <v>6</v>
      </c>
      <c r="C796" s="13">
        <f>VLOOKUP(D796,'Species Data'!A$2:E$152,2,FALSE)</f>
        <v>140</v>
      </c>
      <c r="D796" s="10" t="s">
        <v>304</v>
      </c>
      <c r="E796" s="45" t="s">
        <v>213</v>
      </c>
      <c r="F796" s="28" t="s">
        <v>54</v>
      </c>
      <c r="G796" s="18"/>
      <c r="H796" s="20" t="s">
        <v>41</v>
      </c>
      <c r="I796" s="20" t="s">
        <v>124</v>
      </c>
      <c r="J796" s="21">
        <f t="array" ref="J796">INDEX((Inputs!$N$2:$N$845*Inputs!$H$2:$H$845*Inputs!$F$2:$F$845*1000/Inputs!$L$2:$L$845),MATCH(A796,Inputs!$A$2:$A$845))</f>
        <v>23031900</v>
      </c>
      <c r="K796" s="21" t="str">
        <f ca="1">IF('Dmg over Time (Attack)'!$A$1=$D796,'Dmg over Time (Attack)'!$K$162,K796)</f>
        <v>#REF!</v>
      </c>
      <c r="L796" s="21">
        <v>23545438.40392562</v>
      </c>
      <c r="M796" s="21">
        <f t="shared" si="1"/>
        <v>23545438.40392562</v>
      </c>
      <c r="N796" s="22">
        <f t="shared" si="3"/>
        <v>8.2612820945172791E-2</v>
      </c>
      <c r="O796" s="22">
        <f t="shared" si="2"/>
        <v>8.2612820945172791E-2</v>
      </c>
      <c r="P796" s="10"/>
      <c r="Q796" s="10"/>
      <c r="R796" s="10"/>
      <c r="S796" s="10"/>
    </row>
    <row r="797" spans="1:19" ht="12.75" customHeight="1">
      <c r="A797" s="10">
        <v>796</v>
      </c>
      <c r="B797" s="10">
        <f t="shared" si="0"/>
        <v>6</v>
      </c>
      <c r="C797" s="13">
        <f>VLOOKUP(D797,'Species Data'!A$2:E$152,2,FALSE)</f>
        <v>140</v>
      </c>
      <c r="D797" s="10" t="s">
        <v>304</v>
      </c>
      <c r="E797" s="45" t="s">
        <v>213</v>
      </c>
      <c r="F797" s="28" t="s">
        <v>54</v>
      </c>
      <c r="G797" s="18"/>
      <c r="H797" s="20" t="s">
        <v>122</v>
      </c>
      <c r="I797" s="20" t="s">
        <v>217</v>
      </c>
      <c r="J797" s="21">
        <f t="array" ref="J797">INDEX((Inputs!$N$2:$N$845*Inputs!$H$2:$H$845*Inputs!$F$2:$F$845*1000/Inputs!$L$2:$L$845),MATCH(A797,Inputs!$A$2:$A$845))</f>
        <v>20938090.90909091</v>
      </c>
      <c r="K797" s="21" t="str">
        <f ca="1">IF('Dmg over Time (Attack)'!$A$1=$D797,'Dmg over Time (Attack)'!$O$162,K797)</f>
        <v>#REF!</v>
      </c>
      <c r="L797" s="21">
        <v>22859739.750481386</v>
      </c>
      <c r="M797" s="21">
        <f t="shared" si="1"/>
        <v>22859739.750481386</v>
      </c>
      <c r="N797" s="22">
        <f t="shared" si="3"/>
        <v>8.0206940914079802E-2</v>
      </c>
      <c r="O797" s="22">
        <f t="shared" si="2"/>
        <v>8.0206940914079802E-2</v>
      </c>
      <c r="P797" s="10"/>
      <c r="Q797" s="10"/>
      <c r="R797" s="10"/>
      <c r="S797" s="10"/>
    </row>
    <row r="798" spans="1:19" ht="12.75" customHeight="1">
      <c r="A798" s="10">
        <v>797</v>
      </c>
      <c r="B798" s="10">
        <f t="shared" si="0"/>
        <v>6</v>
      </c>
      <c r="C798" s="13">
        <f>VLOOKUP(D798,'Species Data'!A$2:E$152,2,FALSE)</f>
        <v>140</v>
      </c>
      <c r="D798" s="10" t="s">
        <v>304</v>
      </c>
      <c r="E798" s="45" t="s">
        <v>213</v>
      </c>
      <c r="F798" s="28" t="s">
        <v>54</v>
      </c>
      <c r="G798" s="18"/>
      <c r="H798" s="20" t="s">
        <v>122</v>
      </c>
      <c r="I798" s="20" t="s">
        <v>57</v>
      </c>
      <c r="J798" s="21">
        <f t="array" ref="J798">INDEX((Inputs!$N$2:$N$845*Inputs!$H$2:$H$845*Inputs!$F$2:$F$845*1000/Inputs!$L$2:$L$845),MATCH(A798,Inputs!$A$2:$A$845))</f>
        <v>20938090.90909091</v>
      </c>
      <c r="K798" s="21" t="str">
        <f ca="1">IF('Dmg over Time (Attack)'!$A$1=$D798,'Dmg over Time (Attack)'!$S$162,K798)</f>
        <v>#REF!</v>
      </c>
      <c r="L798" s="21">
        <v>24068038.336748622</v>
      </c>
      <c r="M798" s="21">
        <f t="shared" si="1"/>
        <v>24068038.336748622</v>
      </c>
      <c r="N798" s="22">
        <f t="shared" si="3"/>
        <v>8.4446443829385806E-2</v>
      </c>
      <c r="O798" s="22">
        <f t="shared" si="2"/>
        <v>8.4446443829385806E-2</v>
      </c>
      <c r="P798" s="10"/>
      <c r="Q798" s="10"/>
      <c r="R798" s="10"/>
      <c r="S798" s="10"/>
    </row>
    <row r="799" spans="1:19" ht="12.75" customHeight="1">
      <c r="A799" s="10">
        <v>798</v>
      </c>
      <c r="B799" s="10">
        <f t="shared" si="0"/>
        <v>6</v>
      </c>
      <c r="C799" s="13">
        <f>VLOOKUP(D799,'Species Data'!A$2:E$152,2,FALSE)</f>
        <v>140</v>
      </c>
      <c r="D799" s="10" t="s">
        <v>304</v>
      </c>
      <c r="E799" s="45" t="s">
        <v>213</v>
      </c>
      <c r="F799" s="28" t="s">
        <v>54</v>
      </c>
      <c r="G799" s="18"/>
      <c r="H799" s="20" t="s">
        <v>122</v>
      </c>
      <c r="I799" s="20" t="s">
        <v>124</v>
      </c>
      <c r="J799" s="21">
        <f t="array" ref="J799">INDEX((Inputs!$N$2:$N$845*Inputs!$H$2:$H$845*Inputs!$F$2:$F$845*1000/Inputs!$L$2:$L$845),MATCH(A799,Inputs!$A$2:$A$845))</f>
        <v>20938090.90909091</v>
      </c>
      <c r="K799" s="21" t="str">
        <f ca="1">IF('Dmg over Time (Attack)'!$A$1=$D799,'Dmg over Time (Attack)'!$W$162,K799)</f>
        <v>#REF!</v>
      </c>
      <c r="L799" s="21">
        <v>22761635.52762983</v>
      </c>
      <c r="M799" s="21">
        <f t="shared" si="1"/>
        <v>22761635.52762983</v>
      </c>
      <c r="N799" s="22">
        <f t="shared" si="3"/>
        <v>7.9862727038875439E-2</v>
      </c>
      <c r="O799" s="22">
        <f t="shared" si="2"/>
        <v>7.9862727038875439E-2</v>
      </c>
      <c r="P799" s="10"/>
      <c r="Q799" s="10"/>
      <c r="R799" s="10"/>
      <c r="S799" s="10"/>
    </row>
    <row r="800" spans="1:19" ht="12.75" customHeight="1">
      <c r="A800" s="10">
        <v>799</v>
      </c>
      <c r="B800" s="10">
        <f t="shared" si="0"/>
        <v>6</v>
      </c>
      <c r="C800" s="13">
        <f>VLOOKUP(D800,'Species Data'!A$2:E$152,2,FALSE)</f>
        <v>141</v>
      </c>
      <c r="D800" s="10" t="s">
        <v>305</v>
      </c>
      <c r="E800" s="45" t="s">
        <v>213</v>
      </c>
      <c r="F800" s="28" t="s">
        <v>54</v>
      </c>
      <c r="G800" s="18">
        <v>1</v>
      </c>
      <c r="H800" s="20" t="s">
        <v>122</v>
      </c>
      <c r="I800" s="20" t="s">
        <v>217</v>
      </c>
      <c r="J800" s="21">
        <f t="array" ref="J800">INDEX((Inputs!$N$2:$N$845*Inputs!$H$2:$H$845*Inputs!$F$2:$F$845*1000/Inputs!$L$2:$L$845),MATCH(A800,Inputs!$A$2:$A$845))</f>
        <v>61891363.636363633</v>
      </c>
      <c r="K800" s="21" t="str">
        <f ca="1">IF('Dmg over Time (Attack)'!$A$1=$D800,'Dmg over Time (Attack)'!$C$162,K800)</f>
        <v>#REF!</v>
      </c>
      <c r="L800" s="21">
        <v>67571607.730263144</v>
      </c>
      <c r="M800" s="21">
        <f t="shared" si="1"/>
        <v>67571607.730263144</v>
      </c>
      <c r="N800" s="22">
        <f t="shared" si="3"/>
        <v>0.23708546150777871</v>
      </c>
      <c r="O800" s="22">
        <f t="shared" si="2"/>
        <v>0.23708546150777871</v>
      </c>
      <c r="P800" s="10"/>
      <c r="Q800" s="10"/>
      <c r="R800" s="10"/>
      <c r="S800" s="10"/>
    </row>
    <row r="801" spans="1:19" ht="12.75" customHeight="1">
      <c r="A801" s="10">
        <v>800</v>
      </c>
      <c r="B801" s="10">
        <f t="shared" si="0"/>
        <v>6</v>
      </c>
      <c r="C801" s="13">
        <f>VLOOKUP(D801,'Species Data'!A$2:E$152,2,FALSE)</f>
        <v>141</v>
      </c>
      <c r="D801" s="10" t="s">
        <v>305</v>
      </c>
      <c r="E801" s="45" t="s">
        <v>213</v>
      </c>
      <c r="F801" s="28" t="s">
        <v>54</v>
      </c>
      <c r="G801" s="18">
        <v>1</v>
      </c>
      <c r="H801" s="20" t="s">
        <v>122</v>
      </c>
      <c r="I801" s="20" t="s">
        <v>58</v>
      </c>
      <c r="J801" s="21">
        <f t="array" ref="J801">INDEX((Inputs!$N$2:$N$845*Inputs!$H$2:$H$845*Inputs!$F$2:$F$845*1000/Inputs!$L$2:$L$845),MATCH(A801,Inputs!$A$2:$A$845))</f>
        <v>61891363.636363633</v>
      </c>
      <c r="K801" s="21" t="str">
        <f ca="1">IF('Dmg over Time (Attack)'!$A$1=$D801,'Dmg over Time (Attack)'!$G$162,K801)</f>
        <v>#REF!</v>
      </c>
      <c r="L801" s="21">
        <v>71422364.208785623</v>
      </c>
      <c r="M801" s="21">
        <f t="shared" si="1"/>
        <v>71422364.208785623</v>
      </c>
      <c r="N801" s="22">
        <f t="shared" si="3"/>
        <v>0.25059643760455858</v>
      </c>
      <c r="O801" s="22">
        <f t="shared" si="2"/>
        <v>0.25059643760455858</v>
      </c>
      <c r="P801" s="10"/>
      <c r="Q801" s="10"/>
      <c r="R801" s="10"/>
      <c r="S801" s="10"/>
    </row>
    <row r="802" spans="1:19" ht="12.75" customHeight="1">
      <c r="A802" s="10">
        <v>801</v>
      </c>
      <c r="B802" s="10">
        <f t="shared" si="0"/>
        <v>6</v>
      </c>
      <c r="C802" s="13">
        <f>VLOOKUP(D802,'Species Data'!A$2:E$152,2,FALSE)</f>
        <v>141</v>
      </c>
      <c r="D802" s="10" t="s">
        <v>305</v>
      </c>
      <c r="E802" s="45" t="s">
        <v>213</v>
      </c>
      <c r="F802" s="28" t="s">
        <v>54</v>
      </c>
      <c r="G802" s="18">
        <v>1</v>
      </c>
      <c r="H802" s="20" t="s">
        <v>122</v>
      </c>
      <c r="I802" s="20" t="s">
        <v>133</v>
      </c>
      <c r="J802" s="21">
        <f t="array" ref="J802">INDEX((Inputs!$N$2:$N$845*Inputs!$H$2:$H$845*Inputs!$F$2:$F$845*1000/Inputs!$L$2:$L$845),MATCH(A802,Inputs!$A$2:$A$845))</f>
        <v>61891363.636363633</v>
      </c>
      <c r="K802" s="21" t="str">
        <f ca="1">IF('Dmg over Time (Attack)'!$A$1=$D802,'Dmg over Time (Attack)'!$K$162,K802)</f>
        <v>#REF!</v>
      </c>
      <c r="L802" s="21">
        <v>107469218.06167404</v>
      </c>
      <c r="M802" s="21">
        <f t="shared" si="1"/>
        <v>107469218.06167404</v>
      </c>
      <c r="N802" s="22">
        <f t="shared" si="3"/>
        <v>0.37707241277641973</v>
      </c>
      <c r="O802" s="22">
        <f t="shared" si="2"/>
        <v>0.37707241277641973</v>
      </c>
      <c r="P802" s="10"/>
      <c r="Q802" s="10"/>
      <c r="R802" s="10"/>
      <c r="S802" s="10"/>
    </row>
    <row r="803" spans="1:19" ht="12.75" customHeight="1">
      <c r="A803" s="10">
        <v>802</v>
      </c>
      <c r="B803" s="10">
        <f t="shared" si="0"/>
        <v>6</v>
      </c>
      <c r="C803" s="13">
        <f>VLOOKUP(D803,'Species Data'!A$2:E$152,2,FALSE)</f>
        <v>141</v>
      </c>
      <c r="D803" s="10" t="s">
        <v>305</v>
      </c>
      <c r="E803" s="45" t="s">
        <v>213</v>
      </c>
      <c r="F803" s="28" t="s">
        <v>54</v>
      </c>
      <c r="G803" s="18">
        <v>1</v>
      </c>
      <c r="H803" s="20" t="s">
        <v>139</v>
      </c>
      <c r="I803" s="20" t="s">
        <v>217</v>
      </c>
      <c r="J803" s="21">
        <f t="array" ref="J803">INDEX((Inputs!$N$2:$N$845*Inputs!$H$2:$H$845*Inputs!$F$2:$F$845*1000/Inputs!$L$2:$L$845),MATCH(A803,Inputs!$A$2:$A$845))</f>
        <v>42550312.5</v>
      </c>
      <c r="K803" s="21" t="str">
        <f ca="1">IF('Dmg over Time (Attack)'!$A$1=$D803,'Dmg over Time (Attack)'!$O$162,K803)</f>
        <v>#REF!</v>
      </c>
      <c r="L803" s="21">
        <v>61772012.213212043</v>
      </c>
      <c r="M803" s="21">
        <f t="shared" si="1"/>
        <v>61772012.213212043</v>
      </c>
      <c r="N803" s="22">
        <f t="shared" si="3"/>
        <v>0.21673668151119613</v>
      </c>
      <c r="O803" s="22">
        <f t="shared" si="2"/>
        <v>0.21673668151119613</v>
      </c>
      <c r="P803" s="10"/>
      <c r="Q803" s="10"/>
      <c r="R803" s="10"/>
      <c r="S803" s="10"/>
    </row>
    <row r="804" spans="1:19" ht="12.75" customHeight="1">
      <c r="A804" s="10">
        <v>803</v>
      </c>
      <c r="B804" s="10">
        <f t="shared" si="0"/>
        <v>6</v>
      </c>
      <c r="C804" s="13">
        <f>VLOOKUP(D804,'Species Data'!A$2:E$152,2,FALSE)</f>
        <v>141</v>
      </c>
      <c r="D804" s="10" t="s">
        <v>305</v>
      </c>
      <c r="E804" s="45" t="s">
        <v>213</v>
      </c>
      <c r="F804" s="28" t="s">
        <v>54</v>
      </c>
      <c r="G804" s="18">
        <v>1</v>
      </c>
      <c r="H804" s="20" t="s">
        <v>139</v>
      </c>
      <c r="I804" s="20" t="s">
        <v>58</v>
      </c>
      <c r="J804" s="21">
        <f t="array" ref="J804">INDEX((Inputs!$N$2:$N$845*Inputs!$H$2:$H$845*Inputs!$F$2:$F$845*1000/Inputs!$L$2:$L$845),MATCH(A804,Inputs!$A$2:$A$845))</f>
        <v>42550312.5</v>
      </c>
      <c r="K804" s="21" t="str">
        <f ca="1">IF('Dmg over Time (Attack)'!$A$1=$D804,'Dmg over Time (Attack)'!$S$162,K804)</f>
        <v>#REF!</v>
      </c>
      <c r="L804" s="21">
        <v>65503207.58179532</v>
      </c>
      <c r="M804" s="21">
        <f t="shared" si="1"/>
        <v>65503207.58179532</v>
      </c>
      <c r="N804" s="22">
        <f t="shared" si="3"/>
        <v>0.22982815891791267</v>
      </c>
      <c r="O804" s="22">
        <f t="shared" si="2"/>
        <v>0.22982815891791267</v>
      </c>
      <c r="P804" s="10"/>
      <c r="Q804" s="10"/>
      <c r="R804" s="10"/>
      <c r="S804" s="10"/>
    </row>
    <row r="805" spans="1:19" ht="12.75" customHeight="1">
      <c r="A805" s="10">
        <v>804</v>
      </c>
      <c r="B805" s="10">
        <f t="shared" si="0"/>
        <v>6</v>
      </c>
      <c r="C805" s="13">
        <f>VLOOKUP(D805,'Species Data'!A$2:E$152,2,FALSE)</f>
        <v>141</v>
      </c>
      <c r="D805" s="10" t="s">
        <v>305</v>
      </c>
      <c r="E805" s="45" t="s">
        <v>213</v>
      </c>
      <c r="F805" s="28" t="s">
        <v>54</v>
      </c>
      <c r="G805" s="18">
        <v>1</v>
      </c>
      <c r="H805" s="20" t="s">
        <v>139</v>
      </c>
      <c r="I805" s="20" t="s">
        <v>133</v>
      </c>
      <c r="J805" s="21">
        <f t="array" ref="J805">INDEX((Inputs!$N$2:$N$845*Inputs!$H$2:$H$845*Inputs!$F$2:$F$845*1000/Inputs!$L$2:$L$845),MATCH(A805,Inputs!$A$2:$A$845))</f>
        <v>42550312.5</v>
      </c>
      <c r="K805" s="21" t="str">
        <f ca="1">IF('Dmg over Time (Attack)'!$A$1=$D805,'Dmg over Time (Attack)'!$W$162,K805)</f>
        <v>#REF!</v>
      </c>
      <c r="L805" s="21">
        <v>100859999.99999997</v>
      </c>
      <c r="M805" s="21">
        <f t="shared" si="1"/>
        <v>100859999.99999997</v>
      </c>
      <c r="N805" s="22">
        <f t="shared" si="3"/>
        <v>0.35388294656432961</v>
      </c>
      <c r="O805" s="22">
        <f t="shared" si="2"/>
        <v>0.35388294656432961</v>
      </c>
      <c r="P805" s="10"/>
      <c r="Q805" s="10"/>
      <c r="R805" s="10"/>
      <c r="S805" s="10"/>
    </row>
    <row r="806" spans="1:19" ht="12.75" customHeight="1">
      <c r="A806" s="10">
        <v>805</v>
      </c>
      <c r="B806" s="10">
        <f t="shared" si="0"/>
        <v>6</v>
      </c>
      <c r="C806" s="13">
        <f>VLOOKUP(D806,'Species Data'!A$2:E$152,2,FALSE)</f>
        <v>142</v>
      </c>
      <c r="D806" s="10" t="s">
        <v>306</v>
      </c>
      <c r="E806" s="45" t="s">
        <v>213</v>
      </c>
      <c r="F806" s="27" t="s">
        <v>49</v>
      </c>
      <c r="G806" s="18">
        <v>1</v>
      </c>
      <c r="H806" s="20" t="s">
        <v>89</v>
      </c>
      <c r="I806" s="20" t="s">
        <v>217</v>
      </c>
      <c r="J806" s="21">
        <f t="array" ref="J806">INDEX((Inputs!$N$2:$N$845*Inputs!$H$2:$H$845*Inputs!$F$2:$F$845*1000/Inputs!$L$2:$L$845),MATCH(A806,Inputs!$A$2:$A$845))</f>
        <v>68820394.736842111</v>
      </c>
      <c r="K806" s="21" t="str">
        <f ca="1">IF('Dmg over Time (Attack)'!$A$1=$D806,'Dmg over Time (Attack)'!$C$162,K806)</f>
        <v>#REF!</v>
      </c>
      <c r="L806" s="21">
        <v>72883678.67069982</v>
      </c>
      <c r="M806" s="21">
        <f t="shared" si="1"/>
        <v>72883678.67069982</v>
      </c>
      <c r="N806" s="22">
        <f t="shared" si="3"/>
        <v>0.25572368594522155</v>
      </c>
      <c r="O806" s="22">
        <f t="shared" si="2"/>
        <v>0.25572368594522155</v>
      </c>
      <c r="P806" s="10"/>
      <c r="Q806" s="10"/>
      <c r="R806" s="10"/>
      <c r="S806" s="10"/>
    </row>
    <row r="807" spans="1:19" ht="12.75" customHeight="1">
      <c r="A807" s="10">
        <v>806</v>
      </c>
      <c r="B807" s="10">
        <f t="shared" si="0"/>
        <v>6</v>
      </c>
      <c r="C807" s="13">
        <f>VLOOKUP(D807,'Species Data'!A$2:E$152,2,FALSE)</f>
        <v>142</v>
      </c>
      <c r="D807" s="10" t="s">
        <v>306</v>
      </c>
      <c r="E807" s="45" t="s">
        <v>213</v>
      </c>
      <c r="F807" s="27" t="s">
        <v>49</v>
      </c>
      <c r="G807" s="18">
        <v>1</v>
      </c>
      <c r="H807" s="20" t="s">
        <v>89</v>
      </c>
      <c r="I807" s="20" t="s">
        <v>250</v>
      </c>
      <c r="J807" s="21">
        <f t="array" ref="J807">INDEX((Inputs!$N$2:$N$845*Inputs!$H$2:$H$845*Inputs!$F$2:$F$845*1000/Inputs!$L$2:$L$845),MATCH(A807,Inputs!$A$2:$A$845))</f>
        <v>68820394.736842111</v>
      </c>
      <c r="K807" s="21" t="str">
        <f ca="1">IF('Dmg over Time (Attack)'!$A$1=$D807,'Dmg over Time (Attack)'!$G$162,K807)</f>
        <v>#REF!</v>
      </c>
      <c r="L807" s="21">
        <v>77657870.083959356</v>
      </c>
      <c r="M807" s="21">
        <f t="shared" si="1"/>
        <v>77657870.083959356</v>
      </c>
      <c r="N807" s="22">
        <f t="shared" si="3"/>
        <v>0.27247467667282815</v>
      </c>
      <c r="O807" s="22">
        <f t="shared" si="2"/>
        <v>0.27247467667282815</v>
      </c>
      <c r="P807" s="10"/>
      <c r="Q807" s="10"/>
      <c r="R807" s="10"/>
      <c r="S807" s="10"/>
    </row>
    <row r="808" spans="1:19" ht="12.75" customHeight="1">
      <c r="A808" s="10">
        <v>807</v>
      </c>
      <c r="B808" s="10">
        <f t="shared" si="0"/>
        <v>6</v>
      </c>
      <c r="C808" s="13">
        <f>VLOOKUP(D808,'Species Data'!A$2:E$152,2,FALSE)</f>
        <v>142</v>
      </c>
      <c r="D808" s="10" t="s">
        <v>306</v>
      </c>
      <c r="E808" s="45" t="s">
        <v>213</v>
      </c>
      <c r="F808" s="27" t="s">
        <v>49</v>
      </c>
      <c r="G808" s="18">
        <v>1</v>
      </c>
      <c r="H808" s="20" t="s">
        <v>89</v>
      </c>
      <c r="I808" s="20" t="s">
        <v>97</v>
      </c>
      <c r="J808" s="21">
        <f t="array" ref="J808">INDEX((Inputs!$N$2:$N$845*Inputs!$H$2:$H$845*Inputs!$F$2:$F$845*1000/Inputs!$L$2:$L$845),MATCH(A808,Inputs!$A$2:$A$845))</f>
        <v>68820394.736842111</v>
      </c>
      <c r="K808" s="21" t="str">
        <f ca="1">IF('Dmg over Time (Attack)'!$A$1=$D808,'Dmg over Time (Attack)'!$K$162,K808)</f>
        <v>#REF!</v>
      </c>
      <c r="L808" s="21">
        <v>92771676.487919867</v>
      </c>
      <c r="M808" s="21">
        <f t="shared" si="1"/>
        <v>92771676.487919867</v>
      </c>
      <c r="N808" s="22">
        <f t="shared" si="3"/>
        <v>0.32550380957027397</v>
      </c>
      <c r="O808" s="22">
        <f t="shared" si="2"/>
        <v>0.32550380957027397</v>
      </c>
      <c r="P808" s="10"/>
      <c r="Q808" s="10"/>
      <c r="R808" s="10"/>
      <c r="S808" s="10"/>
    </row>
    <row r="809" spans="1:19" ht="12.75" customHeight="1">
      <c r="A809" s="10">
        <v>808</v>
      </c>
      <c r="B809" s="10">
        <f t="shared" si="0"/>
        <v>6</v>
      </c>
      <c r="C809" s="13">
        <f>VLOOKUP(D809,'Species Data'!A$2:E$152,2,FALSE)</f>
        <v>142</v>
      </c>
      <c r="D809" s="10" t="s">
        <v>306</v>
      </c>
      <c r="E809" s="45" t="s">
        <v>213</v>
      </c>
      <c r="F809" s="27" t="s">
        <v>49</v>
      </c>
      <c r="G809" s="18">
        <v>1</v>
      </c>
      <c r="H809" s="20" t="s">
        <v>62</v>
      </c>
      <c r="I809" s="20" t="s">
        <v>217</v>
      </c>
      <c r="J809" s="21">
        <f t="array" ref="J809">INDEX((Inputs!$N$2:$N$845*Inputs!$H$2:$H$845*Inputs!$F$2:$F$845*1000/Inputs!$L$2:$L$845),MATCH(A809,Inputs!$A$2:$A$845))</f>
        <v>73224900</v>
      </c>
      <c r="K809" s="21" t="str">
        <f ca="1">IF('Dmg over Time (Attack)'!$A$1=$D809,'Dmg over Time (Attack)'!$O$162,K809)</f>
        <v>#REF!</v>
      </c>
      <c r="L809" s="21">
        <v>75087287.280338183</v>
      </c>
      <c r="M809" s="21">
        <f t="shared" si="1"/>
        <v>75087287.280338183</v>
      </c>
      <c r="N809" s="22">
        <f t="shared" si="3"/>
        <v>0.26345538838279192</v>
      </c>
      <c r="O809" s="22">
        <f t="shared" si="2"/>
        <v>0.26345538838279192</v>
      </c>
      <c r="P809" s="10"/>
      <c r="Q809" s="10"/>
      <c r="R809" s="10"/>
      <c r="S809" s="10"/>
    </row>
    <row r="810" spans="1:19" ht="12.75" customHeight="1">
      <c r="A810" s="10">
        <v>809</v>
      </c>
      <c r="B810" s="10">
        <f t="shared" si="0"/>
        <v>6</v>
      </c>
      <c r="C810" s="13">
        <f>VLOOKUP(D810,'Species Data'!A$2:E$152,2,FALSE)</f>
        <v>142</v>
      </c>
      <c r="D810" s="10" t="s">
        <v>306</v>
      </c>
      <c r="E810" s="45" t="s">
        <v>213</v>
      </c>
      <c r="F810" s="27" t="s">
        <v>49</v>
      </c>
      <c r="G810" s="18">
        <v>1</v>
      </c>
      <c r="H810" s="20" t="s">
        <v>62</v>
      </c>
      <c r="I810" s="20" t="s">
        <v>250</v>
      </c>
      <c r="J810" s="21">
        <f t="array" ref="J810">INDEX((Inputs!$N$2:$N$845*Inputs!$H$2:$H$845*Inputs!$F$2:$F$845*1000/Inputs!$L$2:$L$845),MATCH(A810,Inputs!$A$2:$A$845))</f>
        <v>73224900</v>
      </c>
      <c r="K810" s="21" t="str">
        <f ca="1">IF('Dmg over Time (Attack)'!$A$1=$D810,'Dmg over Time (Attack)'!$S$162,K810)</f>
        <v>#REF!</v>
      </c>
      <c r="L810" s="21">
        <v>82678114.549180329</v>
      </c>
      <c r="M810" s="21">
        <f t="shared" si="1"/>
        <v>82678114.549180329</v>
      </c>
      <c r="N810" s="22">
        <f t="shared" si="3"/>
        <v>0.29008898267942806</v>
      </c>
      <c r="O810" s="22">
        <f t="shared" si="2"/>
        <v>0.29008898267942806</v>
      </c>
      <c r="P810" s="10"/>
      <c r="Q810" s="10"/>
      <c r="R810" s="10"/>
      <c r="S810" s="10"/>
    </row>
    <row r="811" spans="1:19" ht="12.75" customHeight="1">
      <c r="A811" s="10">
        <v>810</v>
      </c>
      <c r="B811" s="10">
        <f t="shared" si="0"/>
        <v>6</v>
      </c>
      <c r="C811" s="13">
        <f>VLOOKUP(D811,'Species Data'!A$2:E$152,2,FALSE)</f>
        <v>142</v>
      </c>
      <c r="D811" s="10" t="s">
        <v>306</v>
      </c>
      <c r="E811" s="45" t="s">
        <v>213</v>
      </c>
      <c r="F811" s="27" t="s">
        <v>49</v>
      </c>
      <c r="G811" s="18">
        <v>1</v>
      </c>
      <c r="H811" s="20" t="s">
        <v>62</v>
      </c>
      <c r="I811" s="20" t="s">
        <v>97</v>
      </c>
      <c r="J811" s="21">
        <f t="array" ref="J811">INDEX((Inputs!$N$2:$N$845*Inputs!$H$2:$H$845*Inputs!$F$2:$F$845*1000/Inputs!$L$2:$L$845),MATCH(A811,Inputs!$A$2:$A$845))</f>
        <v>73224900</v>
      </c>
      <c r="K811" s="21" t="str">
        <f ca="1">IF('Dmg over Time (Attack)'!$A$1=$D811,'Dmg over Time (Attack)'!$W$162,K811)</f>
        <v>#REF!</v>
      </c>
      <c r="L811" s="21">
        <v>103979358</v>
      </c>
      <c r="M811" s="21">
        <f t="shared" si="1"/>
        <v>103979358</v>
      </c>
      <c r="N811" s="22">
        <f t="shared" si="3"/>
        <v>0.3648276977087776</v>
      </c>
      <c r="O811" s="22">
        <f t="shared" si="2"/>
        <v>0.3648276977087776</v>
      </c>
      <c r="P811" s="10"/>
      <c r="Q811" s="10"/>
      <c r="R811" s="10"/>
      <c r="S811" s="10"/>
    </row>
    <row r="812" spans="1:19" ht="12.75" customHeight="1">
      <c r="A812" s="10">
        <v>811</v>
      </c>
      <c r="B812" s="10">
        <f t="shared" si="0"/>
        <v>6</v>
      </c>
      <c r="C812" s="13">
        <f>VLOOKUP(D812,'Species Data'!A$2:E$152,2,FALSE)</f>
        <v>143</v>
      </c>
      <c r="D812" s="10" t="s">
        <v>307</v>
      </c>
      <c r="E812" s="32" t="s">
        <v>84</v>
      </c>
      <c r="F812" s="33"/>
      <c r="G812" s="20">
        <v>1</v>
      </c>
      <c r="H812" s="20" t="s">
        <v>144</v>
      </c>
      <c r="I812" s="20" t="s">
        <v>93</v>
      </c>
      <c r="J812" s="21">
        <f t="array" ref="J812">INDEX((Inputs!$N$2:$N$845*Inputs!$H$2:$H$845*Inputs!$F$2:$F$845*1000/Inputs!$L$2:$L$845),MATCH(A812,Inputs!$A$2:$A$845))</f>
        <v>145581428.57142857</v>
      </c>
      <c r="K812" s="21" t="str">
        <f ca="1">IF('Dmg over Time (Attack)'!$A$1=$D812,'Dmg over Time (Attack)'!$C$162,K812)</f>
        <v>#REF!</v>
      </c>
      <c r="L812" s="21">
        <v>203165020.57033381</v>
      </c>
      <c r="M812" s="21">
        <f t="shared" si="1"/>
        <v>203165020.57033381</v>
      </c>
      <c r="N812" s="22">
        <f t="shared" si="3"/>
        <v>0.7128359718246321</v>
      </c>
      <c r="O812" s="22">
        <f t="shared" si="2"/>
        <v>0.7128359718246321</v>
      </c>
      <c r="P812" s="10"/>
      <c r="Q812" s="10"/>
      <c r="R812" s="10"/>
      <c r="S812" s="10"/>
    </row>
    <row r="813" spans="1:19" ht="12.75" customHeight="1">
      <c r="A813" s="10">
        <v>812</v>
      </c>
      <c r="B813" s="10">
        <f t="shared" si="0"/>
        <v>6</v>
      </c>
      <c r="C813" s="13">
        <f>VLOOKUP(D813,'Species Data'!A$2:E$152,2,FALSE)</f>
        <v>143</v>
      </c>
      <c r="D813" s="10" t="s">
        <v>307</v>
      </c>
      <c r="E813" s="32" t="s">
        <v>84</v>
      </c>
      <c r="F813" s="33"/>
      <c r="G813" s="20">
        <v>1</v>
      </c>
      <c r="H813" s="20" t="s">
        <v>144</v>
      </c>
      <c r="I813" s="20" t="s">
        <v>97</v>
      </c>
      <c r="J813" s="21">
        <f t="array" ref="J813">INDEX((Inputs!$N$2:$N$845*Inputs!$H$2:$H$845*Inputs!$F$2:$F$845*1000/Inputs!$L$2:$L$845),MATCH(A813,Inputs!$A$2:$A$845))</f>
        <v>145581428.57142857</v>
      </c>
      <c r="K813" s="21" t="str">
        <f ca="1">IF('Dmg over Time (Attack)'!$A$1=$D813,'Dmg over Time (Attack)'!$G$162,K813)</f>
        <v>#REF!</v>
      </c>
      <c r="L813" s="21">
        <v>215502906.60511366</v>
      </c>
      <c r="M813" s="21">
        <f t="shared" si="1"/>
        <v>215502906.60511366</v>
      </c>
      <c r="N813" s="22">
        <f t="shared" si="3"/>
        <v>0.75612535774930767</v>
      </c>
      <c r="O813" s="22">
        <f t="shared" si="2"/>
        <v>0.75612535774930767</v>
      </c>
      <c r="P813" s="10"/>
      <c r="Q813" s="10"/>
      <c r="R813" s="10"/>
      <c r="S813" s="10"/>
    </row>
    <row r="814" spans="1:19" ht="12.75" customHeight="1">
      <c r="A814" s="10">
        <v>813</v>
      </c>
      <c r="B814" s="10">
        <f t="shared" si="0"/>
        <v>6</v>
      </c>
      <c r="C814" s="13">
        <f>VLOOKUP(D814,'Species Data'!A$2:E$152,2,FALSE)</f>
        <v>143</v>
      </c>
      <c r="D814" s="10" t="s">
        <v>307</v>
      </c>
      <c r="E814" s="32" t="s">
        <v>84</v>
      </c>
      <c r="F814" s="33"/>
      <c r="G814" s="20">
        <v>1</v>
      </c>
      <c r="H814" s="20" t="s">
        <v>144</v>
      </c>
      <c r="I814" s="20" t="s">
        <v>126</v>
      </c>
      <c r="J814" s="21">
        <f t="array" ref="J814">INDEX((Inputs!$N$2:$N$845*Inputs!$H$2:$H$845*Inputs!$F$2:$F$845*1000/Inputs!$L$2:$L$845),MATCH(A814,Inputs!$A$2:$A$845))</f>
        <v>145581428.57142857</v>
      </c>
      <c r="K814" s="21" t="str">
        <f ca="1">IF('Dmg over Time (Attack)'!$A$1=$D814,'Dmg over Time (Attack)'!$K$162,K814)</f>
        <v>#REF!</v>
      </c>
      <c r="L814" s="21">
        <v>186905323.66071427</v>
      </c>
      <c r="M814" s="21">
        <f t="shared" si="1"/>
        <v>186905323.66071427</v>
      </c>
      <c r="N814" s="22">
        <f t="shared" si="3"/>
        <v>0.65578630443796648</v>
      </c>
      <c r="O814" s="22">
        <f t="shared" si="2"/>
        <v>0.65578630443796648</v>
      </c>
      <c r="P814" s="10"/>
      <c r="Q814" s="10"/>
      <c r="R814" s="10"/>
      <c r="S814" s="10"/>
    </row>
    <row r="815" spans="1:19" ht="12.75" customHeight="1">
      <c r="A815" s="10">
        <v>814</v>
      </c>
      <c r="B815" s="10">
        <f t="shared" si="0"/>
        <v>6</v>
      </c>
      <c r="C815" s="13">
        <f>VLOOKUP(D815,'Species Data'!A$2:E$152,2,FALSE)</f>
        <v>143</v>
      </c>
      <c r="D815" s="10" t="s">
        <v>307</v>
      </c>
      <c r="E815" s="32" t="s">
        <v>84</v>
      </c>
      <c r="F815" s="33"/>
      <c r="G815" s="20">
        <v>1</v>
      </c>
      <c r="H815" s="20" t="s">
        <v>245</v>
      </c>
      <c r="I815" s="20" t="s">
        <v>93</v>
      </c>
      <c r="J815" s="21">
        <f t="array" ref="J815">INDEX((Inputs!$N$2:$N$845*Inputs!$H$2:$H$845*Inputs!$F$2:$F$845*1000/Inputs!$L$2:$L$845),MATCH(A815,Inputs!$A$2:$A$845))</f>
        <v>127383750</v>
      </c>
      <c r="K815" s="21" t="str">
        <f ca="1">IF('Dmg over Time (Attack)'!$A$1=$D815,'Dmg over Time (Attack)'!$O$162,K815)</f>
        <v>#REF!</v>
      </c>
      <c r="L815" s="21">
        <v>206683470.96915019</v>
      </c>
      <c r="M815" s="21">
        <f t="shared" si="1"/>
        <v>206683470.96915019</v>
      </c>
      <c r="N815" s="22">
        <f t="shared" si="3"/>
        <v>0.72518100052256562</v>
      </c>
      <c r="O815" s="22">
        <f t="shared" si="2"/>
        <v>0.72518100052256562</v>
      </c>
      <c r="P815" s="10"/>
      <c r="Q815" s="10"/>
      <c r="R815" s="10"/>
      <c r="S815" s="10"/>
    </row>
    <row r="816" spans="1:19" ht="12.75" customHeight="1">
      <c r="A816" s="10">
        <v>815</v>
      </c>
      <c r="B816" s="10">
        <f t="shared" si="0"/>
        <v>6</v>
      </c>
      <c r="C816" s="13">
        <f>VLOOKUP(D816,'Species Data'!A$2:E$152,2,FALSE)</f>
        <v>143</v>
      </c>
      <c r="D816" s="10" t="s">
        <v>307</v>
      </c>
      <c r="E816" s="32" t="s">
        <v>84</v>
      </c>
      <c r="F816" s="33"/>
      <c r="G816" s="20">
        <v>1</v>
      </c>
      <c r="H816" s="20" t="s">
        <v>245</v>
      </c>
      <c r="I816" s="20" t="s">
        <v>97</v>
      </c>
      <c r="J816" s="21">
        <f t="array" ref="J816">INDEX((Inputs!$N$2:$N$845*Inputs!$H$2:$H$845*Inputs!$F$2:$F$845*1000/Inputs!$L$2:$L$845),MATCH(A816,Inputs!$A$2:$A$845))</f>
        <v>127383750</v>
      </c>
      <c r="K816" s="21" t="str">
        <f ca="1">IF('Dmg over Time (Attack)'!$A$1=$D816,'Dmg over Time (Attack)'!$S$162,K816)</f>
        <v>#REF!</v>
      </c>
      <c r="L816" s="21">
        <v>225280520.83333337</v>
      </c>
      <c r="M816" s="21">
        <f t="shared" si="1"/>
        <v>225280520.83333337</v>
      </c>
      <c r="N816" s="22">
        <f t="shared" si="3"/>
        <v>0.79043163311567399</v>
      </c>
      <c r="O816" s="22">
        <f t="shared" si="2"/>
        <v>0.79043163311567399</v>
      </c>
      <c r="P816" s="10"/>
      <c r="Q816" s="10"/>
      <c r="R816" s="10"/>
      <c r="S816" s="10"/>
    </row>
    <row r="817" spans="1:19" ht="12.75" customHeight="1">
      <c r="A817" s="10">
        <v>816</v>
      </c>
      <c r="B817" s="10">
        <f t="shared" si="0"/>
        <v>6</v>
      </c>
      <c r="C817" s="13">
        <f>VLOOKUP(D817,'Species Data'!A$2:E$152,2,FALSE)</f>
        <v>143</v>
      </c>
      <c r="D817" s="10" t="s">
        <v>307</v>
      </c>
      <c r="E817" s="32" t="s">
        <v>84</v>
      </c>
      <c r="F817" s="33"/>
      <c r="G817" s="20">
        <v>1</v>
      </c>
      <c r="H817" s="20" t="s">
        <v>245</v>
      </c>
      <c r="I817" s="20" t="s">
        <v>126</v>
      </c>
      <c r="J817" s="21">
        <f t="array" ref="J817">INDEX((Inputs!$N$2:$N$845*Inputs!$H$2:$H$845*Inputs!$F$2:$F$845*1000/Inputs!$L$2:$L$845),MATCH(A817,Inputs!$A$2:$A$845))</f>
        <v>127383750</v>
      </c>
      <c r="K817" s="21" t="str">
        <f ca="1">IF('Dmg over Time (Attack)'!$A$1=$D817,'Dmg over Time (Attack)'!$W$162,K817)</f>
        <v>#REF!</v>
      </c>
      <c r="L817" s="21">
        <v>188066560.03937009</v>
      </c>
      <c r="M817" s="21">
        <f t="shared" si="1"/>
        <v>188066560.03937009</v>
      </c>
      <c r="N817" s="22">
        <f t="shared" si="3"/>
        <v>0.65986068230170247</v>
      </c>
      <c r="O817" s="22">
        <f t="shared" si="2"/>
        <v>0.65986068230170247</v>
      </c>
      <c r="P817" s="10"/>
      <c r="Q817" s="10"/>
      <c r="R817" s="10"/>
      <c r="S817" s="10"/>
    </row>
    <row r="818" spans="1:19" ht="12.75" customHeight="1">
      <c r="A818" s="10">
        <v>817</v>
      </c>
      <c r="B818" s="10">
        <f t="shared" si="0"/>
        <v>3</v>
      </c>
      <c r="C818" s="13">
        <f>VLOOKUP(D818,'Species Data'!A$2:E$152,2,FALSE)</f>
        <v>144</v>
      </c>
      <c r="D818" s="10" t="s">
        <v>308</v>
      </c>
      <c r="E818" s="47" t="s">
        <v>235</v>
      </c>
      <c r="F818" s="27" t="s">
        <v>49</v>
      </c>
      <c r="G818" s="18"/>
      <c r="H818" s="20" t="s">
        <v>236</v>
      </c>
      <c r="I818" s="20" t="s">
        <v>63</v>
      </c>
      <c r="J818" s="21">
        <f t="array" ref="J818">INDEX((Inputs!$N$2:$N$845*Inputs!$H$2:$H$845*Inputs!$F$2:$F$845*1000/Inputs!$L$2:$L$845),MATCH(A818,Inputs!$A$2:$A$845))</f>
        <v>148256875</v>
      </c>
      <c r="K818" s="21" t="str">
        <f ca="1">IF('Dmg over Time (Attack)'!$A$1=$D818,'Dmg over Time (Attack)'!$C$162,K818)</f>
        <v>#REF!</v>
      </c>
      <c r="L818" s="21">
        <v>185121884.0958553</v>
      </c>
      <c r="M818" s="21">
        <f t="shared" si="1"/>
        <v>185121884.0958553</v>
      </c>
      <c r="N818" s="22">
        <f t="shared" si="3"/>
        <v>0.64952883023380525</v>
      </c>
      <c r="O818" s="22">
        <f t="shared" si="2"/>
        <v>0.64952883023380525</v>
      </c>
      <c r="P818" s="10"/>
      <c r="Q818" s="10"/>
      <c r="R818" s="10"/>
      <c r="S818" s="10"/>
    </row>
    <row r="819" spans="1:19" ht="12.75" customHeight="1">
      <c r="A819" s="10">
        <v>818</v>
      </c>
      <c r="B819" s="10">
        <f t="shared" si="0"/>
        <v>3</v>
      </c>
      <c r="C819" s="13">
        <f>VLOOKUP(D819,'Species Data'!A$2:E$152,2,FALSE)</f>
        <v>144</v>
      </c>
      <c r="D819" s="10" t="s">
        <v>308</v>
      </c>
      <c r="E819" s="47" t="s">
        <v>235</v>
      </c>
      <c r="F819" s="27" t="s">
        <v>49</v>
      </c>
      <c r="G819" s="18"/>
      <c r="H819" s="20" t="s">
        <v>236</v>
      </c>
      <c r="I819" s="20" t="s">
        <v>232</v>
      </c>
      <c r="J819" s="21">
        <f t="array" ref="J819">INDEX((Inputs!$N$2:$N$845*Inputs!$H$2:$H$845*Inputs!$F$2:$F$845*1000/Inputs!$L$2:$L$845),MATCH(A819,Inputs!$A$2:$A$845))</f>
        <v>148256875</v>
      </c>
      <c r="K819" s="21" t="str">
        <f ca="1">IF('Dmg over Time (Attack)'!$A$1=$D819,'Dmg over Time (Attack)'!$G$162,K819)</f>
        <v>#REF!</v>
      </c>
      <c r="L819" s="21">
        <v>112036993.00890771</v>
      </c>
      <c r="M819" s="21">
        <f t="shared" si="1"/>
        <v>148256875</v>
      </c>
      <c r="N819" s="22">
        <f t="shared" si="3"/>
        <v>0.52018223055145263</v>
      </c>
      <c r="O819" s="22">
        <f t="shared" si="2"/>
        <v>0.52018223055145263</v>
      </c>
      <c r="P819" s="10"/>
      <c r="Q819" s="10"/>
      <c r="R819" s="10"/>
      <c r="S819" s="10"/>
    </row>
    <row r="820" spans="1:19" ht="12.75" customHeight="1">
      <c r="A820" s="10">
        <v>819</v>
      </c>
      <c r="B820" s="10">
        <f t="shared" si="0"/>
        <v>3</v>
      </c>
      <c r="C820" s="13">
        <f>VLOOKUP(D820,'Species Data'!A$2:E$152,2,FALSE)</f>
        <v>144</v>
      </c>
      <c r="D820" s="10" t="s">
        <v>308</v>
      </c>
      <c r="E820" s="47" t="s">
        <v>235</v>
      </c>
      <c r="F820" s="27" t="s">
        <v>49</v>
      </c>
      <c r="G820" s="18"/>
      <c r="H820" s="20" t="s">
        <v>236</v>
      </c>
      <c r="I820" s="20" t="s">
        <v>211</v>
      </c>
      <c r="J820" s="21">
        <f t="array" ref="J820">INDEX((Inputs!$N$2:$N$845*Inputs!$H$2:$H$845*Inputs!$F$2:$F$845*1000/Inputs!$L$2:$L$845),MATCH(A820,Inputs!$A$2:$A$845))</f>
        <v>148256875</v>
      </c>
      <c r="K820" s="21" t="str">
        <f ca="1">IF('Dmg over Time (Attack)'!$A$1=$D820,'Dmg over Time (Attack)'!$K$162,K820)</f>
        <v>#REF!</v>
      </c>
      <c r="L820" s="21">
        <v>197444903.62149528</v>
      </c>
      <c r="M820" s="21">
        <f t="shared" si="1"/>
        <v>197444903.62149528</v>
      </c>
      <c r="N820" s="22">
        <f t="shared" si="3"/>
        <v>0.69276605470637365</v>
      </c>
      <c r="O820" s="22">
        <f t="shared" si="2"/>
        <v>0.69276605470637365</v>
      </c>
      <c r="P820" s="10"/>
      <c r="Q820" s="10"/>
      <c r="R820" s="10"/>
      <c r="S820" s="10"/>
    </row>
    <row r="821" spans="1:19" ht="12.75" customHeight="1">
      <c r="A821" s="10">
        <v>820</v>
      </c>
      <c r="B821" s="10">
        <f t="shared" si="0"/>
        <v>3</v>
      </c>
      <c r="C821" s="13">
        <f>VLOOKUP(D821,'Species Data'!A$2:E$152,2,FALSE)</f>
        <v>145</v>
      </c>
      <c r="D821" s="10" t="s">
        <v>309</v>
      </c>
      <c r="E821" s="35" t="s">
        <v>111</v>
      </c>
      <c r="F821" s="27" t="s">
        <v>49</v>
      </c>
      <c r="G821" s="18"/>
      <c r="H821" s="20" t="s">
        <v>112</v>
      </c>
      <c r="I821" s="20" t="s">
        <v>115</v>
      </c>
      <c r="J821" s="21">
        <f t="array" ref="J821">INDEX((Inputs!$N$2:$N$845*Inputs!$H$2:$H$845*Inputs!$F$2:$F$845*1000/Inputs!$L$2:$L$845),MATCH(A821,Inputs!$A$2:$A$845))</f>
        <v>104859218.75</v>
      </c>
      <c r="K821" s="21" t="str">
        <f ca="1">IF('Dmg over Time (Attack)'!$A$1=$D821,'Dmg over Time (Attack)'!$C$162,K821)</f>
        <v>#REF!</v>
      </c>
      <c r="L821" s="21">
        <v>142903618.71859291</v>
      </c>
      <c r="M821" s="21">
        <f t="shared" si="1"/>
        <v>142903618.71859291</v>
      </c>
      <c r="N821" s="22">
        <f t="shared" si="3"/>
        <v>0.50139950096015429</v>
      </c>
      <c r="O821" s="22">
        <f t="shared" si="2"/>
        <v>0.50139950096015429</v>
      </c>
      <c r="P821" s="10"/>
      <c r="Q821" s="10"/>
      <c r="R821" s="10"/>
      <c r="S821" s="10"/>
    </row>
    <row r="822" spans="1:19" ht="12.75" customHeight="1">
      <c r="A822" s="10">
        <v>821</v>
      </c>
      <c r="B822" s="10">
        <f t="shared" si="0"/>
        <v>3</v>
      </c>
      <c r="C822" s="13">
        <f>VLOOKUP(D822,'Species Data'!A$2:E$152,2,FALSE)</f>
        <v>145</v>
      </c>
      <c r="D822" s="10" t="s">
        <v>309</v>
      </c>
      <c r="E822" s="35" t="s">
        <v>111</v>
      </c>
      <c r="F822" s="27" t="s">
        <v>49</v>
      </c>
      <c r="G822" s="18"/>
      <c r="H822" s="20" t="s">
        <v>112</v>
      </c>
      <c r="I822" s="20" t="s">
        <v>114</v>
      </c>
      <c r="J822" s="21">
        <f t="array" ref="J822">INDEX((Inputs!$N$2:$N$845*Inputs!$H$2:$H$845*Inputs!$F$2:$F$845*1000/Inputs!$L$2:$L$845),MATCH(A822,Inputs!$A$2:$A$845))</f>
        <v>104859218.75</v>
      </c>
      <c r="K822" s="21" t="str">
        <f ca="1">IF('Dmg over Time (Attack)'!$A$1=$D822,'Dmg over Time (Attack)'!$G$162,K822)</f>
        <v>#REF!</v>
      </c>
      <c r="L822" s="21">
        <v>170944912.42732552</v>
      </c>
      <c r="M822" s="21">
        <f t="shared" si="1"/>
        <v>170944912.42732552</v>
      </c>
      <c r="N822" s="22">
        <f t="shared" si="3"/>
        <v>0.59978672724532278</v>
      </c>
      <c r="O822" s="22">
        <f t="shared" si="2"/>
        <v>0.59978672724532278</v>
      </c>
      <c r="P822" s="10"/>
      <c r="Q822" s="10"/>
      <c r="R822" s="10"/>
      <c r="S822" s="10"/>
    </row>
    <row r="823" spans="1:19" ht="12.75" customHeight="1">
      <c r="A823" s="10">
        <v>822</v>
      </c>
      <c r="B823" s="10">
        <f t="shared" si="0"/>
        <v>3</v>
      </c>
      <c r="C823" s="13">
        <f>VLOOKUP(D823,'Species Data'!A$2:E$152,2,FALSE)</f>
        <v>145</v>
      </c>
      <c r="D823" s="10" t="s">
        <v>309</v>
      </c>
      <c r="E823" s="35" t="s">
        <v>111</v>
      </c>
      <c r="F823" s="27" t="s">
        <v>49</v>
      </c>
      <c r="G823" s="18"/>
      <c r="H823" s="20" t="s">
        <v>112</v>
      </c>
      <c r="I823" s="20" t="s">
        <v>113</v>
      </c>
      <c r="J823" s="21">
        <f t="array" ref="J823">INDEX((Inputs!$N$2:$N$845*Inputs!$H$2:$H$845*Inputs!$F$2:$F$845*1000/Inputs!$L$2:$L$845),MATCH(A823,Inputs!$A$2:$A$845))</f>
        <v>104859218.75</v>
      </c>
      <c r="K823" s="21" t="str">
        <f ca="1">IF('Dmg over Time (Attack)'!$A$1=$D823,'Dmg over Time (Attack)'!$K$162,K823)</f>
        <v>#REF!</v>
      </c>
      <c r="L823" s="21">
        <v>174187627.84090912</v>
      </c>
      <c r="M823" s="21">
        <f t="shared" si="1"/>
        <v>174187627.84090912</v>
      </c>
      <c r="N823" s="22">
        <f t="shared" si="3"/>
        <v>0.61116429699972041</v>
      </c>
      <c r="O823" s="22">
        <f t="shared" si="2"/>
        <v>0.61116429699972041</v>
      </c>
      <c r="P823" s="10"/>
      <c r="Q823" s="10"/>
      <c r="R823" s="10"/>
      <c r="S823" s="10"/>
    </row>
    <row r="824" spans="1:19" ht="12.75" customHeight="1">
      <c r="A824" s="10">
        <v>823</v>
      </c>
      <c r="B824" s="10">
        <f t="shared" si="0"/>
        <v>3</v>
      </c>
      <c r="C824" s="13">
        <f>VLOOKUP(D824,'Species Data'!A$2:E$152,2,FALSE)</f>
        <v>146</v>
      </c>
      <c r="D824" s="10" t="s">
        <v>310</v>
      </c>
      <c r="E824" s="24" t="s">
        <v>40</v>
      </c>
      <c r="F824" s="27" t="s">
        <v>49</v>
      </c>
      <c r="G824" s="18"/>
      <c r="H824" s="20" t="s">
        <v>43</v>
      </c>
      <c r="I824" s="20" t="s">
        <v>51</v>
      </c>
      <c r="J824" s="21">
        <f t="array" ref="J824">INDEX((Inputs!$N$2:$N$845*Inputs!$H$2:$H$845*Inputs!$F$2:$F$845*1000/Inputs!$L$2:$L$845),MATCH(A824,Inputs!$A$2:$A$845))</f>
        <v>124690892.85714285</v>
      </c>
      <c r="K824" s="21" t="str">
        <f ca="1">IF('Dmg over Time (Attack)'!$A$1=$D824,'Dmg over Time (Attack)'!$C$162,K824)</f>
        <v>#REF!</v>
      </c>
      <c r="L824" s="21">
        <v>181591788.31335616</v>
      </c>
      <c r="M824" s="21">
        <f t="shared" si="1"/>
        <v>181591788.31335616</v>
      </c>
      <c r="N824" s="22">
        <f t="shared" si="3"/>
        <v>0.63714294190180942</v>
      </c>
      <c r="O824" s="22">
        <f t="shared" si="2"/>
        <v>0.63714294190180942</v>
      </c>
      <c r="P824" s="10"/>
      <c r="Q824" s="10"/>
      <c r="R824" s="10"/>
      <c r="S824" s="10"/>
    </row>
    <row r="825" spans="1:19" ht="12.75" customHeight="1">
      <c r="A825" s="10">
        <v>824</v>
      </c>
      <c r="B825" s="10">
        <f t="shared" si="0"/>
        <v>3</v>
      </c>
      <c r="C825" s="13">
        <f>VLOOKUP(D825,'Species Data'!A$2:E$152,2,FALSE)</f>
        <v>146</v>
      </c>
      <c r="D825" s="10" t="s">
        <v>310</v>
      </c>
      <c r="E825" s="24" t="s">
        <v>40</v>
      </c>
      <c r="F825" s="27" t="s">
        <v>49</v>
      </c>
      <c r="G825" s="18"/>
      <c r="H825" s="20" t="s">
        <v>43</v>
      </c>
      <c r="I825" s="20" t="s">
        <v>151</v>
      </c>
      <c r="J825" s="21">
        <f t="array" ref="J825">INDEX((Inputs!$N$2:$N$845*Inputs!$H$2:$H$845*Inputs!$F$2:$F$845*1000/Inputs!$L$2:$L$845),MATCH(A825,Inputs!$A$2:$A$845))</f>
        <v>124690892.85714285</v>
      </c>
      <c r="K825" s="21" t="str">
        <f ca="1">IF('Dmg over Time (Attack)'!$A$1=$D825,'Dmg over Time (Attack)'!$G$162,K825)</f>
        <v>#REF!</v>
      </c>
      <c r="L825" s="21">
        <v>166632375</v>
      </c>
      <c r="M825" s="21">
        <f t="shared" si="1"/>
        <v>166632375</v>
      </c>
      <c r="N825" s="22">
        <f t="shared" si="3"/>
        <v>0.58465552109867491</v>
      </c>
      <c r="O825" s="22">
        <f t="shared" si="2"/>
        <v>0.58465552109867491</v>
      </c>
      <c r="P825" s="10"/>
      <c r="Q825" s="10"/>
      <c r="R825" s="10"/>
      <c r="S825" s="10"/>
    </row>
    <row r="826" spans="1:19" ht="12.75" customHeight="1">
      <c r="A826" s="10">
        <v>825</v>
      </c>
      <c r="B826" s="10">
        <f t="shared" si="0"/>
        <v>3</v>
      </c>
      <c r="C826" s="13">
        <f>VLOOKUP(D826,'Species Data'!A$2:E$152,2,FALSE)</f>
        <v>146</v>
      </c>
      <c r="D826" s="10" t="s">
        <v>310</v>
      </c>
      <c r="E826" s="24" t="s">
        <v>40</v>
      </c>
      <c r="F826" s="27" t="s">
        <v>49</v>
      </c>
      <c r="G826" s="18"/>
      <c r="H826" s="20" t="s">
        <v>43</v>
      </c>
      <c r="I826" s="20" t="s">
        <v>42</v>
      </c>
      <c r="J826" s="21">
        <f t="array" ref="J826">INDEX((Inputs!$N$2:$N$845*Inputs!$H$2:$H$845*Inputs!$F$2:$F$845*1000/Inputs!$L$2:$L$845),MATCH(A826,Inputs!$A$2:$A$845))</f>
        <v>124690892.85714285</v>
      </c>
      <c r="K826" s="21" t="str">
        <f ca="1">IF('Dmg over Time (Attack)'!$A$1=$D826,'Dmg over Time (Attack)'!$K$162,K826)</f>
        <v>#REF!</v>
      </c>
      <c r="L826" s="21">
        <v>170885808.76150307</v>
      </c>
      <c r="M826" s="21">
        <f t="shared" si="1"/>
        <v>170885808.76150307</v>
      </c>
      <c r="N826" s="22">
        <f t="shared" si="3"/>
        <v>0.59957935287080366</v>
      </c>
      <c r="O826" s="22">
        <f t="shared" si="2"/>
        <v>0.59957935287080366</v>
      </c>
      <c r="P826" s="10"/>
      <c r="Q826" s="10"/>
      <c r="R826" s="10"/>
      <c r="S826" s="10"/>
    </row>
    <row r="827" spans="1:19" ht="12.75" customHeight="1">
      <c r="A827" s="10">
        <v>826</v>
      </c>
      <c r="B827" s="10">
        <f t="shared" si="0"/>
        <v>3</v>
      </c>
      <c r="C827" s="13">
        <f>VLOOKUP(D827,'Species Data'!A$2:E$152,2,FALSE)</f>
        <v>147</v>
      </c>
      <c r="D827" s="10" t="s">
        <v>311</v>
      </c>
      <c r="E827" s="50" t="s">
        <v>312</v>
      </c>
      <c r="F827" s="51"/>
      <c r="G827" s="20"/>
      <c r="H827" s="20" t="s">
        <v>278</v>
      </c>
      <c r="I827" s="20" t="s">
        <v>106</v>
      </c>
      <c r="J827" s="21">
        <f t="array" ref="J827">INDEX((Inputs!$N$2:$N$845*Inputs!$H$2:$H$845*Inputs!$F$2:$F$845*1000/Inputs!$L$2:$L$845),MATCH(A827,Inputs!$A$2:$A$845))</f>
        <v>26008125</v>
      </c>
      <c r="K827" s="21" t="str">
        <f ca="1">IF('Dmg over Time (Attack)'!$A$1=$D827,'Dmg over Time (Attack)'!$C$162,K827)</f>
        <v>#REF!</v>
      </c>
      <c r="L827" s="21">
        <v>15028817.845394734</v>
      </c>
      <c r="M827" s="21">
        <f t="shared" si="1"/>
        <v>26008125</v>
      </c>
      <c r="N827" s="22">
        <f t="shared" si="3"/>
        <v>9.1253538663626885E-2</v>
      </c>
      <c r="O827" s="22">
        <f t="shared" si="2"/>
        <v>9.1253538663626885E-2</v>
      </c>
      <c r="P827" s="10"/>
      <c r="Q827" s="10"/>
      <c r="R827" s="10"/>
      <c r="S827" s="10"/>
    </row>
    <row r="828" spans="1:19" ht="12.75" customHeight="1">
      <c r="A828" s="10">
        <v>827</v>
      </c>
      <c r="B828" s="10">
        <f t="shared" si="0"/>
        <v>3</v>
      </c>
      <c r="C828" s="13">
        <f>VLOOKUP(D828,'Species Data'!A$2:E$152,2,FALSE)</f>
        <v>147</v>
      </c>
      <c r="D828" s="10" t="s">
        <v>311</v>
      </c>
      <c r="E828" s="50" t="s">
        <v>312</v>
      </c>
      <c r="F828" s="51"/>
      <c r="G828" s="20"/>
      <c r="H828" s="20" t="s">
        <v>278</v>
      </c>
      <c r="I828" s="20" t="s">
        <v>85</v>
      </c>
      <c r="J828" s="21">
        <f t="array" ref="J828">INDEX((Inputs!$N$2:$N$845*Inputs!$H$2:$H$845*Inputs!$F$2:$F$845*1000/Inputs!$L$2:$L$845),MATCH(A828,Inputs!$A$2:$A$845))</f>
        <v>26008125</v>
      </c>
      <c r="K828" s="21" t="str">
        <f ca="1">IF('Dmg over Time (Attack)'!$A$1=$D828,'Dmg over Time (Attack)'!$G$162,K828)</f>
        <v>#REF!</v>
      </c>
      <c r="L828" s="21">
        <v>22451506.406790655</v>
      </c>
      <c r="M828" s="21">
        <f t="shared" si="1"/>
        <v>26008125</v>
      </c>
      <c r="N828" s="22">
        <f t="shared" si="3"/>
        <v>9.1253538663626885E-2</v>
      </c>
      <c r="O828" s="22">
        <f t="shared" si="2"/>
        <v>9.1253538663626885E-2</v>
      </c>
      <c r="P828" s="10"/>
      <c r="Q828" s="10"/>
      <c r="R828" s="10"/>
      <c r="S828" s="10"/>
    </row>
    <row r="829" spans="1:19" ht="12.75" customHeight="1">
      <c r="A829" s="10">
        <v>828</v>
      </c>
      <c r="B829" s="10">
        <f t="shared" si="0"/>
        <v>3</v>
      </c>
      <c r="C829" s="13">
        <f>VLOOKUP(D829,'Species Data'!A$2:E$152,2,FALSE)</f>
        <v>147</v>
      </c>
      <c r="D829" s="10" t="s">
        <v>311</v>
      </c>
      <c r="E829" s="50" t="s">
        <v>312</v>
      </c>
      <c r="F829" s="51"/>
      <c r="G829" s="20"/>
      <c r="H829" s="20" t="s">
        <v>278</v>
      </c>
      <c r="I829" s="20" t="s">
        <v>56</v>
      </c>
      <c r="J829" s="21">
        <f t="array" ref="J829">INDEX((Inputs!$N$2:$N$845*Inputs!$H$2:$H$845*Inputs!$F$2:$F$845*1000/Inputs!$L$2:$L$845),MATCH(A829,Inputs!$A$2:$A$845))</f>
        <v>26008125</v>
      </c>
      <c r="K829" s="21" t="str">
        <f ca="1">IF('Dmg over Time (Attack)'!$A$1=$D829,'Dmg over Time (Attack)'!$K$162,K829)</f>
        <v>#REF!</v>
      </c>
      <c r="L829" s="21">
        <v>29192473.235826291</v>
      </c>
      <c r="M829" s="21">
        <f t="shared" si="1"/>
        <v>29192473.235826291</v>
      </c>
      <c r="N829" s="22">
        <f t="shared" si="3"/>
        <v>0.10242631812606129</v>
      </c>
      <c r="O829" s="22">
        <f t="shared" si="2"/>
        <v>0.10242631812606129</v>
      </c>
      <c r="P829" s="10"/>
      <c r="Q829" s="10"/>
      <c r="R829" s="10"/>
      <c r="S829" s="10"/>
    </row>
    <row r="830" spans="1:19" ht="12.75" customHeight="1">
      <c r="A830" s="10">
        <v>829</v>
      </c>
      <c r="B830" s="10">
        <f t="shared" si="0"/>
        <v>3</v>
      </c>
      <c r="C830" s="13">
        <f>VLOOKUP(D830,'Species Data'!A$2:E$152,2,FALSE)</f>
        <v>148</v>
      </c>
      <c r="D830" s="10" t="s">
        <v>313</v>
      </c>
      <c r="E830" s="50" t="s">
        <v>312</v>
      </c>
      <c r="F830" s="51"/>
      <c r="G830" s="20"/>
      <c r="H830" s="20" t="s">
        <v>278</v>
      </c>
      <c r="I830" s="20" t="s">
        <v>106</v>
      </c>
      <c r="J830" s="21">
        <f t="array" ref="J830">INDEX((Inputs!$N$2:$N$845*Inputs!$H$2:$H$845*Inputs!$F$2:$F$845*1000/Inputs!$L$2:$L$845),MATCH(A830,Inputs!$A$2:$A$845))</f>
        <v>63489225</v>
      </c>
      <c r="K830" s="21" t="str">
        <f ca="1">IF('Dmg over Time (Attack)'!$A$1=$D830,'Dmg over Time (Attack)'!$C$162,K830)</f>
        <v>#REF!</v>
      </c>
      <c r="L830" s="21">
        <v>36687304.358552627</v>
      </c>
      <c r="M830" s="21">
        <f t="shared" si="1"/>
        <v>63489225</v>
      </c>
      <c r="N830" s="22">
        <f t="shared" si="3"/>
        <v>0.22276178879720113</v>
      </c>
      <c r="O830" s="22">
        <f t="shared" si="2"/>
        <v>0.22276178879720113</v>
      </c>
      <c r="P830" s="10"/>
      <c r="Q830" s="10"/>
      <c r="R830" s="10"/>
      <c r="S830" s="10"/>
    </row>
    <row r="831" spans="1:19" ht="12.75" customHeight="1">
      <c r="A831" s="10">
        <v>830</v>
      </c>
      <c r="B831" s="10">
        <f t="shared" si="0"/>
        <v>3</v>
      </c>
      <c r="C831" s="13">
        <f>VLOOKUP(D831,'Species Data'!A$2:E$152,2,FALSE)</f>
        <v>148</v>
      </c>
      <c r="D831" s="10" t="s">
        <v>313</v>
      </c>
      <c r="E831" s="50" t="s">
        <v>312</v>
      </c>
      <c r="F831" s="51"/>
      <c r="G831" s="20"/>
      <c r="H831" s="20" t="s">
        <v>278</v>
      </c>
      <c r="I831" s="20" t="s">
        <v>56</v>
      </c>
      <c r="J831" s="21">
        <f t="array" ref="J831">INDEX((Inputs!$N$2:$N$845*Inputs!$H$2:$H$845*Inputs!$F$2:$F$845*1000/Inputs!$L$2:$L$845),MATCH(A831,Inputs!$A$2:$A$845))</f>
        <v>63489225</v>
      </c>
      <c r="K831" s="21" t="str">
        <f ca="1">IF('Dmg over Time (Attack)'!$A$1=$D831,'Dmg over Time (Attack)'!$G$162,K831)</f>
        <v>#REF!</v>
      </c>
      <c r="L831" s="21">
        <v>71262634.333534375</v>
      </c>
      <c r="M831" s="21">
        <f t="shared" si="1"/>
        <v>71262634.333534375</v>
      </c>
      <c r="N831" s="22">
        <f t="shared" si="3"/>
        <v>0.25003600057393927</v>
      </c>
      <c r="O831" s="22">
        <f t="shared" si="2"/>
        <v>0.25003600057393927</v>
      </c>
      <c r="P831" s="10"/>
      <c r="Q831" s="10"/>
      <c r="R831" s="10"/>
      <c r="S831" s="10"/>
    </row>
    <row r="832" spans="1:19" ht="12.75" customHeight="1">
      <c r="A832" s="10">
        <v>831</v>
      </c>
      <c r="B832" s="10">
        <f t="shared" si="0"/>
        <v>3</v>
      </c>
      <c r="C832" s="13">
        <f>VLOOKUP(D832,'Species Data'!A$2:E$152,2,FALSE)</f>
        <v>148</v>
      </c>
      <c r="D832" s="10" t="s">
        <v>313</v>
      </c>
      <c r="E832" s="50" t="s">
        <v>312</v>
      </c>
      <c r="F832" s="51"/>
      <c r="G832" s="20"/>
      <c r="H832" s="20" t="s">
        <v>278</v>
      </c>
      <c r="I832" s="20" t="s">
        <v>276</v>
      </c>
      <c r="J832" s="21">
        <f t="array" ref="J832">INDEX((Inputs!$N$2:$N$845*Inputs!$H$2:$H$845*Inputs!$F$2:$F$845*1000/Inputs!$L$2:$L$845),MATCH(A832,Inputs!$A$2:$A$845))</f>
        <v>63489225</v>
      </c>
      <c r="K832" s="21" t="str">
        <f ca="1">IF('Dmg over Time (Attack)'!$A$1=$D832,'Dmg over Time (Attack)'!$K$162,K832)</f>
        <v>#REF!</v>
      </c>
      <c r="L832" s="21">
        <v>80771173.322335631</v>
      </c>
      <c r="M832" s="21">
        <f t="shared" si="1"/>
        <v>80771173.322335631</v>
      </c>
      <c r="N832" s="22">
        <f t="shared" si="3"/>
        <v>0.2833981837474352</v>
      </c>
      <c r="O832" s="22">
        <f t="shared" si="2"/>
        <v>0.2833981837474352</v>
      </c>
      <c r="P832" s="10"/>
      <c r="Q832" s="10"/>
      <c r="R832" s="10"/>
      <c r="S832" s="10"/>
    </row>
    <row r="833" spans="1:19" ht="12.75" customHeight="1">
      <c r="A833" s="10">
        <v>832</v>
      </c>
      <c r="B833" s="10">
        <f t="shared" si="0"/>
        <v>6</v>
      </c>
      <c r="C833" s="13">
        <f>VLOOKUP(D833,'Species Data'!A$2:E$152,2,FALSE)</f>
        <v>149</v>
      </c>
      <c r="D833" s="10" t="s">
        <v>314</v>
      </c>
      <c r="E833" s="50" t="s">
        <v>312</v>
      </c>
      <c r="F833" s="27" t="s">
        <v>49</v>
      </c>
      <c r="G833" s="18">
        <v>1</v>
      </c>
      <c r="H833" s="20" t="s">
        <v>278</v>
      </c>
      <c r="I833" s="20" t="s">
        <v>276</v>
      </c>
      <c r="J833" s="21">
        <f t="array" ref="J833">INDEX((Inputs!$N$2:$N$845*Inputs!$H$2:$H$845*Inputs!$F$2:$F$845*1000/Inputs!$L$2:$L$845),MATCH(A833,Inputs!$A$2:$A$845))</f>
        <v>177758025</v>
      </c>
      <c r="K833" s="21" t="str">
        <f ca="1">IF('Dmg over Time (Attack)'!$A$1=$D833,'Dmg over Time (Attack)'!$C$162,K833)</f>
        <v>#REF!</v>
      </c>
      <c r="L833" s="21">
        <v>226144266.94783363</v>
      </c>
      <c r="M833" s="21">
        <f t="shared" si="1"/>
        <v>226144266.94783363</v>
      </c>
      <c r="N833" s="22">
        <f t="shared" si="3"/>
        <v>0.79346222026700108</v>
      </c>
      <c r="O833" s="22">
        <f t="shared" si="2"/>
        <v>0.79346222026700108</v>
      </c>
      <c r="P833" s="10"/>
      <c r="Q833" s="10"/>
      <c r="R833" s="10"/>
      <c r="S833" s="10"/>
    </row>
    <row r="834" spans="1:19" ht="12.75" customHeight="1">
      <c r="A834" s="10">
        <v>833</v>
      </c>
      <c r="B834" s="10">
        <f t="shared" si="0"/>
        <v>6</v>
      </c>
      <c r="C834" s="13">
        <f>VLOOKUP(D834,'Species Data'!A$2:E$152,2,FALSE)</f>
        <v>149</v>
      </c>
      <c r="D834" s="10" t="s">
        <v>314</v>
      </c>
      <c r="E834" s="50" t="s">
        <v>312</v>
      </c>
      <c r="F834" s="27" t="s">
        <v>49</v>
      </c>
      <c r="G834" s="18">
        <v>1</v>
      </c>
      <c r="H834" s="20" t="s">
        <v>278</v>
      </c>
      <c r="I834" s="20" t="s">
        <v>97</v>
      </c>
      <c r="J834" s="21">
        <f t="array" ref="J834">INDEX((Inputs!$N$2:$N$845*Inputs!$H$2:$H$845*Inputs!$F$2:$F$845*1000/Inputs!$L$2:$L$845),MATCH(A834,Inputs!$A$2:$A$845))</f>
        <v>177758025</v>
      </c>
      <c r="K834" s="21" t="str">
        <f ca="1">IF('Dmg over Time (Attack)'!$A$1=$D834,'Dmg over Time (Attack)'!$G$162,K834)</f>
        <v>#REF!</v>
      </c>
      <c r="L834" s="21">
        <v>223264079.40000004</v>
      </c>
      <c r="M834" s="21">
        <f t="shared" si="1"/>
        <v>223264079.40000004</v>
      </c>
      <c r="N834" s="22">
        <f t="shared" si="3"/>
        <v>0.78335663573313985</v>
      </c>
      <c r="O834" s="22">
        <f t="shared" si="2"/>
        <v>0.78335663573313985</v>
      </c>
      <c r="P834" s="10"/>
      <c r="Q834" s="10"/>
      <c r="R834" s="10"/>
      <c r="S834" s="10"/>
    </row>
    <row r="835" spans="1:19" ht="12.75" customHeight="1">
      <c r="A835" s="10">
        <v>834</v>
      </c>
      <c r="B835" s="10">
        <f t="shared" si="0"/>
        <v>6</v>
      </c>
      <c r="C835" s="13">
        <f>VLOOKUP(D835,'Species Data'!A$2:E$152,2,FALSE)</f>
        <v>149</v>
      </c>
      <c r="D835" s="10" t="s">
        <v>314</v>
      </c>
      <c r="E835" s="50" t="s">
        <v>312</v>
      </c>
      <c r="F835" s="27" t="s">
        <v>49</v>
      </c>
      <c r="G835" s="18">
        <v>1</v>
      </c>
      <c r="H835" s="20" t="s">
        <v>278</v>
      </c>
      <c r="I835" s="20" t="s">
        <v>52</v>
      </c>
      <c r="J835" s="21">
        <f t="array" ref="J835">INDEX((Inputs!$N$2:$N$845*Inputs!$H$2:$H$845*Inputs!$F$2:$F$845*1000/Inputs!$L$2:$L$845),MATCH(A835,Inputs!$A$2:$A$845))</f>
        <v>177758025</v>
      </c>
      <c r="K835" s="21" t="str">
        <f ca="1">IF('Dmg over Time (Attack)'!$A$1=$D835,'Dmg over Time (Attack)'!$K$162,K835)</f>
        <v>#REF!</v>
      </c>
      <c r="L835" s="21">
        <v>240192401.73855636</v>
      </c>
      <c r="M835" s="21">
        <f t="shared" si="1"/>
        <v>240192401.73855636</v>
      </c>
      <c r="N835" s="22">
        <f t="shared" si="3"/>
        <v>0.84275227909581163</v>
      </c>
      <c r="O835" s="22">
        <f t="shared" si="2"/>
        <v>0.84275227909581163</v>
      </c>
      <c r="P835" s="10"/>
      <c r="Q835" s="10"/>
      <c r="R835" s="10"/>
      <c r="S835" s="10"/>
    </row>
    <row r="836" spans="1:19" ht="12.75" customHeight="1">
      <c r="A836" s="10">
        <v>835</v>
      </c>
      <c r="B836" s="10">
        <f t="shared" si="0"/>
        <v>6</v>
      </c>
      <c r="C836" s="13">
        <f>VLOOKUP(D836,'Species Data'!A$2:E$152,2,FALSE)</f>
        <v>149</v>
      </c>
      <c r="D836" s="10" t="s">
        <v>314</v>
      </c>
      <c r="E836" s="50" t="s">
        <v>312</v>
      </c>
      <c r="F836" s="27" t="s">
        <v>49</v>
      </c>
      <c r="G836" s="18">
        <v>1</v>
      </c>
      <c r="H836" s="20" t="s">
        <v>89</v>
      </c>
      <c r="I836" s="20" t="s">
        <v>276</v>
      </c>
      <c r="J836" s="21">
        <f t="array" ref="J836">INDEX((Inputs!$N$2:$N$845*Inputs!$H$2:$H$845*Inputs!$F$2:$F$845*1000/Inputs!$L$2:$L$845),MATCH(A836,Inputs!$A$2:$A$845))</f>
        <v>133652650.37593985</v>
      </c>
      <c r="K836" s="21" t="str">
        <f ca="1">IF('Dmg over Time (Attack)'!$A$1=$D836,'Dmg over Time (Attack)'!$O$162,K836)</f>
        <v>#REF!</v>
      </c>
      <c r="L836" s="21">
        <v>188979304.15337291</v>
      </c>
      <c r="M836" s="21">
        <f t="shared" si="1"/>
        <v>188979304.15337291</v>
      </c>
      <c r="N836" s="22">
        <f t="shared" si="3"/>
        <v>0.66306318653055996</v>
      </c>
      <c r="O836" s="22">
        <f t="shared" si="2"/>
        <v>0.66306318653055996</v>
      </c>
      <c r="P836" s="10"/>
      <c r="Q836" s="10"/>
      <c r="R836" s="10"/>
      <c r="S836" s="10"/>
    </row>
    <row r="837" spans="1:19" ht="12.75" customHeight="1">
      <c r="A837" s="10">
        <v>836</v>
      </c>
      <c r="B837" s="10">
        <f t="shared" si="0"/>
        <v>6</v>
      </c>
      <c r="C837" s="13">
        <f>VLOOKUP(D837,'Species Data'!A$2:E$152,2,FALSE)</f>
        <v>149</v>
      </c>
      <c r="D837" s="10" t="s">
        <v>314</v>
      </c>
      <c r="E837" s="50" t="s">
        <v>312</v>
      </c>
      <c r="F837" s="27" t="s">
        <v>49</v>
      </c>
      <c r="G837" s="18">
        <v>1</v>
      </c>
      <c r="H837" s="20" t="s">
        <v>89</v>
      </c>
      <c r="I837" s="20" t="s">
        <v>97</v>
      </c>
      <c r="J837" s="21">
        <f t="array" ref="J837">INDEX((Inputs!$N$2:$N$845*Inputs!$H$2:$H$845*Inputs!$F$2:$F$845*1000/Inputs!$L$2:$L$845),MATCH(A837,Inputs!$A$2:$A$845))</f>
        <v>133652650.37593985</v>
      </c>
      <c r="K837" s="21" t="str">
        <f ca="1">IF('Dmg over Time (Attack)'!$A$1=$D837,'Dmg over Time (Attack)'!$S$162,K837)</f>
        <v>#REF!</v>
      </c>
      <c r="L837" s="21">
        <v>180167238.06717739</v>
      </c>
      <c r="M837" s="21">
        <f t="shared" si="1"/>
        <v>180167238.06717739</v>
      </c>
      <c r="N837" s="22">
        <f t="shared" si="3"/>
        <v>0.63214468651169742</v>
      </c>
      <c r="O837" s="22">
        <f t="shared" si="2"/>
        <v>0.63214468651169742</v>
      </c>
      <c r="P837" s="10"/>
      <c r="Q837" s="10"/>
      <c r="R837" s="10"/>
      <c r="S837" s="10"/>
    </row>
    <row r="838" spans="1:19" ht="12.75" customHeight="1">
      <c r="A838" s="10">
        <v>837</v>
      </c>
      <c r="B838" s="10">
        <f t="shared" si="0"/>
        <v>6</v>
      </c>
      <c r="C838" s="13">
        <f>VLOOKUP(D838,'Species Data'!A$2:E$152,2,FALSE)</f>
        <v>149</v>
      </c>
      <c r="D838" s="10" t="s">
        <v>314</v>
      </c>
      <c r="E838" s="50" t="s">
        <v>312</v>
      </c>
      <c r="F838" s="27" t="s">
        <v>49</v>
      </c>
      <c r="G838" s="18">
        <v>1</v>
      </c>
      <c r="H838" s="20" t="s">
        <v>89</v>
      </c>
      <c r="I838" s="20" t="s">
        <v>52</v>
      </c>
      <c r="J838" s="21">
        <f t="array" ref="J838">INDEX((Inputs!$N$2:$N$845*Inputs!$H$2:$H$845*Inputs!$F$2:$F$845*1000/Inputs!$L$2:$L$845),MATCH(A838,Inputs!$A$2:$A$845))</f>
        <v>133652650.37593985</v>
      </c>
      <c r="K838" s="21" t="str">
        <f ca="1">IF('Dmg over Time (Attack)'!$A$1=$D838,'Dmg over Time (Attack)'!$W$162,K838)</f>
        <v>#REF!</v>
      </c>
      <c r="L838" s="21">
        <v>188013295.67307702</v>
      </c>
      <c r="M838" s="21">
        <f t="shared" si="1"/>
        <v>188013295.67307702</v>
      </c>
      <c r="N838" s="22">
        <f t="shared" si="3"/>
        <v>0.65967379601486253</v>
      </c>
      <c r="O838" s="22">
        <f t="shared" si="2"/>
        <v>0.65967379601486253</v>
      </c>
      <c r="P838" s="10"/>
      <c r="Q838" s="10"/>
      <c r="R838" s="10"/>
      <c r="S838" s="10"/>
    </row>
    <row r="839" spans="1:19" ht="12.75" customHeight="1">
      <c r="A839" s="10">
        <v>838</v>
      </c>
      <c r="B839" s="10">
        <f t="shared" si="0"/>
        <v>6</v>
      </c>
      <c r="C839" s="13">
        <f>VLOOKUP(D839,'Species Data'!A$2:E$152,2,FALSE)</f>
        <v>150</v>
      </c>
      <c r="D839" s="10" t="s">
        <v>315</v>
      </c>
      <c r="E839" s="43" t="s">
        <v>73</v>
      </c>
      <c r="F839" s="44"/>
      <c r="G839" s="20"/>
      <c r="H839" s="20" t="s">
        <v>199</v>
      </c>
      <c r="I839" s="20" t="s">
        <v>73</v>
      </c>
      <c r="J839" s="21">
        <f t="array" ref="J839">INDEX((Inputs!$N$2:$N$845*Inputs!$H$2:$H$845*Inputs!$F$2:$F$845*1000/Inputs!$L$2:$L$845),MATCH(A839,Inputs!$A$2:$A$845))</f>
        <v>226094489.0350877</v>
      </c>
      <c r="K839" s="21" t="str">
        <f ca="1">IF('Dmg over Time (Attack)'!$A$1=$D839,'Dmg over Time (Attack)'!$C$162,K839)</f>
        <v>#REF!</v>
      </c>
      <c r="L839" s="21">
        <v>285009495.31249994</v>
      </c>
      <c r="M839" s="21">
        <f t="shared" si="1"/>
        <v>285009495.31249994</v>
      </c>
      <c r="N839" s="22">
        <f t="shared" si="3"/>
        <v>1</v>
      </c>
      <c r="O839" s="22">
        <f t="shared" si="2"/>
        <v>1</v>
      </c>
      <c r="P839" s="10"/>
      <c r="Q839" s="10"/>
      <c r="R839" s="10"/>
      <c r="S839" s="10"/>
    </row>
    <row r="840" spans="1:19" ht="12.75" customHeight="1">
      <c r="A840" s="10">
        <v>839</v>
      </c>
      <c r="B840" s="10">
        <f t="shared" si="0"/>
        <v>6</v>
      </c>
      <c r="C840" s="13">
        <f>VLOOKUP(D840,'Species Data'!A$2:E$152,2,FALSE)</f>
        <v>150</v>
      </c>
      <c r="D840" s="10" t="s">
        <v>315</v>
      </c>
      <c r="E840" s="43" t="s">
        <v>73</v>
      </c>
      <c r="F840" s="44"/>
      <c r="G840" s="20"/>
      <c r="H840" s="20" t="s">
        <v>199</v>
      </c>
      <c r="I840" s="20" t="s">
        <v>197</v>
      </c>
      <c r="J840" s="21">
        <f t="array" ref="J840">INDEX((Inputs!$N$2:$N$845*Inputs!$H$2:$H$845*Inputs!$F$2:$F$845*1000/Inputs!$L$2:$L$845),MATCH(A840,Inputs!$A$2:$A$845))</f>
        <v>226094489.0350877</v>
      </c>
      <c r="K840" s="21" t="str">
        <f ca="1">IF('Dmg over Time (Attack)'!$A$1=$D840,'Dmg over Time (Attack)'!$G$162,K840)</f>
        <v>#REF!</v>
      </c>
      <c r="L840" s="21">
        <v>223142995.45764181</v>
      </c>
      <c r="M840" s="21">
        <f t="shared" si="1"/>
        <v>226094489.0350877</v>
      </c>
      <c r="N840" s="22">
        <f t="shared" si="3"/>
        <v>0.79328756674294443</v>
      </c>
      <c r="O840" s="22">
        <f t="shared" si="2"/>
        <v>0.79328756674294443</v>
      </c>
      <c r="P840" s="10"/>
      <c r="Q840" s="10"/>
      <c r="R840" s="10"/>
      <c r="S840" s="10"/>
    </row>
    <row r="841" spans="1:19" ht="12.75" customHeight="1">
      <c r="A841" s="10">
        <v>840</v>
      </c>
      <c r="B841" s="10">
        <f t="shared" si="0"/>
        <v>6</v>
      </c>
      <c r="C841" s="13">
        <f>VLOOKUP(D841,'Species Data'!A$2:E$152,2,FALSE)</f>
        <v>150</v>
      </c>
      <c r="D841" s="10" t="s">
        <v>315</v>
      </c>
      <c r="E841" s="43" t="s">
        <v>73</v>
      </c>
      <c r="F841" s="44"/>
      <c r="G841" s="20"/>
      <c r="H841" s="20" t="s">
        <v>199</v>
      </c>
      <c r="I841" s="20" t="s">
        <v>97</v>
      </c>
      <c r="J841" s="21">
        <f t="array" ref="J841">INDEX((Inputs!$N$2:$N$845*Inputs!$H$2:$H$845*Inputs!$F$2:$F$845*1000/Inputs!$L$2:$L$845),MATCH(A841,Inputs!$A$2:$A$845))</f>
        <v>226094489.0350877</v>
      </c>
      <c r="K841" s="21" t="str">
        <f ca="1">IF('Dmg over Time (Attack)'!$A$1=$D841,'Dmg over Time (Attack)'!$K$162,K841)</f>
        <v>#REF!</v>
      </c>
      <c r="L841" s="21">
        <v>276362075.59040588</v>
      </c>
      <c r="M841" s="21">
        <f t="shared" si="1"/>
        <v>276362075.59040588</v>
      </c>
      <c r="N841" s="22">
        <f t="shared" si="3"/>
        <v>0.9696591872751027</v>
      </c>
      <c r="O841" s="22">
        <f t="shared" si="2"/>
        <v>0.9696591872751027</v>
      </c>
      <c r="P841" s="10"/>
      <c r="Q841" s="10"/>
      <c r="R841" s="10"/>
      <c r="S841" s="10"/>
    </row>
    <row r="842" spans="1:19" ht="12.75" customHeight="1">
      <c r="A842" s="10">
        <v>841</v>
      </c>
      <c r="B842" s="10">
        <f t="shared" si="0"/>
        <v>6</v>
      </c>
      <c r="C842" s="13">
        <f>VLOOKUP(D842,'Species Data'!A$2:E$152,2,FALSE)</f>
        <v>150</v>
      </c>
      <c r="D842" s="10" t="s">
        <v>315</v>
      </c>
      <c r="E842" s="43" t="s">
        <v>73</v>
      </c>
      <c r="F842" s="44"/>
      <c r="G842" s="20"/>
      <c r="H842" s="20" t="s">
        <v>75</v>
      </c>
      <c r="I842" s="20" t="s">
        <v>73</v>
      </c>
      <c r="J842" s="21">
        <f t="array" ref="J842">INDEX((Inputs!$N$2:$N$845*Inputs!$H$2:$H$845*Inputs!$F$2:$F$845*1000/Inputs!$L$2:$L$845),MATCH(A842,Inputs!$A$2:$A$845))</f>
        <v>182886270.69536424</v>
      </c>
      <c r="K842" s="21" t="str">
        <f ca="1">IF('Dmg over Time (Attack)'!$A$1=$D842,'Dmg over Time (Attack)'!$O$162,K842)</f>
        <v>#REF!</v>
      </c>
      <c r="L842" s="21">
        <v>247065745.52364874</v>
      </c>
      <c r="M842" s="21">
        <f t="shared" si="1"/>
        <v>247065745.52364874</v>
      </c>
      <c r="N842" s="22">
        <f t="shared" si="3"/>
        <v>0.86686847135655043</v>
      </c>
      <c r="O842" s="22">
        <f t="shared" si="2"/>
        <v>0.86686847135655043</v>
      </c>
      <c r="P842" s="10"/>
      <c r="Q842" s="10"/>
      <c r="R842" s="10"/>
      <c r="S842" s="10"/>
    </row>
    <row r="843" spans="1:19" ht="12.75" customHeight="1">
      <c r="A843" s="10">
        <v>842</v>
      </c>
      <c r="B843" s="10">
        <f t="shared" si="0"/>
        <v>6</v>
      </c>
      <c r="C843" s="13">
        <f>VLOOKUP(D843,'Species Data'!A$2:E$152,2,FALSE)</f>
        <v>150</v>
      </c>
      <c r="D843" s="10" t="s">
        <v>315</v>
      </c>
      <c r="E843" s="43" t="s">
        <v>73</v>
      </c>
      <c r="F843" s="44"/>
      <c r="G843" s="20"/>
      <c r="H843" s="20" t="s">
        <v>75</v>
      </c>
      <c r="I843" s="20" t="s">
        <v>197</v>
      </c>
      <c r="J843" s="21">
        <f t="array" ref="J843">INDEX((Inputs!$N$2:$N$845*Inputs!$H$2:$H$845*Inputs!$F$2:$F$845*1000/Inputs!$L$2:$L$845),MATCH(A843,Inputs!$A$2:$A$845))</f>
        <v>182886270.69536424</v>
      </c>
      <c r="K843" s="21" t="str">
        <f ca="1">IF('Dmg over Time (Attack)'!$A$1=$D843,'Dmg over Time (Attack)'!$S$162,K843)</f>
        <v>#REF!</v>
      </c>
      <c r="L843" s="21">
        <v>200367010.69930068</v>
      </c>
      <c r="M843" s="21">
        <f t="shared" si="1"/>
        <v>200367010.69930068</v>
      </c>
      <c r="N843" s="22">
        <f t="shared" si="3"/>
        <v>0.70301872041002478</v>
      </c>
      <c r="O843" s="22">
        <f t="shared" si="2"/>
        <v>0.70301872041002478</v>
      </c>
      <c r="P843" s="10"/>
      <c r="Q843" s="10"/>
      <c r="R843" s="10"/>
      <c r="S843" s="10"/>
    </row>
    <row r="844" spans="1:19" ht="12.75" customHeight="1">
      <c r="A844" s="6">
        <v>843</v>
      </c>
      <c r="B844" s="10">
        <f t="shared" si="0"/>
        <v>6</v>
      </c>
      <c r="C844" s="13">
        <f>VLOOKUP(D844,'Species Data'!A$2:E$152,2,FALSE)</f>
        <v>150</v>
      </c>
      <c r="D844" s="10" t="s">
        <v>315</v>
      </c>
      <c r="E844" s="43" t="s">
        <v>73</v>
      </c>
      <c r="F844" s="44"/>
      <c r="G844" s="20"/>
      <c r="H844" s="20" t="s">
        <v>75</v>
      </c>
      <c r="I844" s="20" t="s">
        <v>97</v>
      </c>
      <c r="J844" s="21">
        <f t="array" ref="J844">INDEX((Inputs!$N$2:$N$845*Inputs!$H$2:$H$845*Inputs!$F$2:$F$845*1000/Inputs!$L$2:$L$845),MATCH(A844,Inputs!$A$2:$A$845))</f>
        <v>182886270.69536424</v>
      </c>
      <c r="K844" s="21" t="str">
        <f ca="1">IF('Dmg over Time (Attack)'!$A$1=$D844,'Dmg over Time (Attack)'!$W$162,K844)</f>
        <v>#REF!</v>
      </c>
      <c r="L844" s="21">
        <v>235413606.14754102</v>
      </c>
      <c r="M844" s="21">
        <f t="shared" si="1"/>
        <v>235413606.14754102</v>
      </c>
      <c r="N844" s="22">
        <f t="shared" si="3"/>
        <v>0.8259851338967521</v>
      </c>
      <c r="O844" s="22">
        <f t="shared" si="2"/>
        <v>0.8259851338967521</v>
      </c>
      <c r="P844" s="10"/>
      <c r="Q844" s="10"/>
      <c r="R844" s="10"/>
      <c r="S844" s="10"/>
    </row>
    <row r="845" spans="1:19" ht="12.75" customHeight="1">
      <c r="A845" s="6">
        <v>844</v>
      </c>
      <c r="B845" s="10">
        <f t="shared" si="0"/>
        <v>1</v>
      </c>
      <c r="C845" s="13">
        <f>VLOOKUP(D845,'Species Data'!A$2:E$152,2,FALSE)</f>
        <v>151</v>
      </c>
      <c r="D845" s="10" t="s">
        <v>1</v>
      </c>
      <c r="E845" s="43" t="s">
        <v>73</v>
      </c>
      <c r="F845" s="44"/>
      <c r="G845" s="20"/>
      <c r="H845" s="20" t="s">
        <v>142</v>
      </c>
      <c r="I845" s="20" t="s">
        <v>73</v>
      </c>
      <c r="J845" s="21">
        <f t="array" ref="J845">INDEX((Inputs!$N$2:$N$845*Inputs!$H$2:$H$845*Inputs!$F$2:$F$845*1000/Inputs!$L$2:$L$845),MATCH(A845,Inputs!$A$2:$A$845))</f>
        <v>153914120.37037036</v>
      </c>
      <c r="K845" s="21">
        <f ca="1">IF('Dmg over Time (Attack)'!$A$1=$D845,'Dmg over Time (Attack)'!$C$162,K845)</f>
        <v>214862543.16993046</v>
      </c>
      <c r="L845" s="21">
        <v>214862543.16993046</v>
      </c>
      <c r="M845" s="21">
        <f t="shared" si="1"/>
        <v>214862543.16993046</v>
      </c>
      <c r="N845" s="22">
        <f t="shared" si="3"/>
        <v>0.75387854335990967</v>
      </c>
      <c r="O845" s="22">
        <f t="shared" si="2"/>
        <v>0.75387854335990967</v>
      </c>
      <c r="P845" s="10"/>
      <c r="Q845" s="10"/>
      <c r="R845" s="10"/>
      <c r="S845" s="10"/>
    </row>
    <row r="846" spans="1:19" ht="12.75" customHeight="1">
      <c r="A846" s="10"/>
      <c r="B846" s="10"/>
      <c r="C846" s="10"/>
      <c r="D846" s="10"/>
      <c r="E846" s="10"/>
      <c r="F846" s="10"/>
      <c r="G846" s="18"/>
      <c r="H846" s="20"/>
      <c r="I846" s="20"/>
      <c r="J846" s="21"/>
      <c r="K846" s="21"/>
      <c r="L846" s="21"/>
      <c r="M846" s="21"/>
      <c r="N846" s="22"/>
      <c r="O846" s="22"/>
      <c r="P846" s="10"/>
      <c r="Q846" s="10"/>
      <c r="R846" s="10"/>
      <c r="S846" s="10"/>
    </row>
    <row r="847" spans="1:19" ht="12.75" customHeight="1">
      <c r="A847" s="10"/>
      <c r="B847" s="10"/>
      <c r="C847" s="10"/>
      <c r="D847" s="10"/>
      <c r="E847" s="10"/>
      <c r="F847" s="10"/>
      <c r="G847" s="18"/>
      <c r="H847" s="18"/>
      <c r="I847" s="18"/>
      <c r="J847" s="52"/>
      <c r="K847" s="52"/>
      <c r="L847" s="52"/>
      <c r="M847" s="52"/>
      <c r="N847" s="22"/>
      <c r="O847" s="22"/>
      <c r="P847" s="10"/>
      <c r="Q847" s="10"/>
      <c r="R847" s="10"/>
      <c r="S847" s="10"/>
    </row>
    <row r="848" spans="1:19" ht="12.75" customHeight="1">
      <c r="A848" s="10"/>
      <c r="B848" s="10"/>
      <c r="C848" s="10"/>
      <c r="D848" s="10"/>
      <c r="E848" s="10"/>
      <c r="F848" s="10"/>
      <c r="G848" s="18"/>
      <c r="H848" s="18"/>
      <c r="I848" s="18"/>
      <c r="J848" s="52"/>
      <c r="K848" s="52"/>
      <c r="L848" s="52"/>
      <c r="M848" s="52"/>
      <c r="N848" s="22"/>
      <c r="O848" s="22"/>
      <c r="P848" s="10"/>
      <c r="Q848" s="10"/>
      <c r="R848" s="10"/>
      <c r="S848" s="10"/>
    </row>
    <row r="849" spans="1:19" ht="12.75" customHeight="1">
      <c r="A849" s="10"/>
      <c r="B849" s="10"/>
      <c r="C849" s="10"/>
      <c r="D849" s="10"/>
      <c r="E849" s="10"/>
      <c r="F849" s="10"/>
      <c r="G849" s="18"/>
      <c r="H849" s="18"/>
      <c r="I849" s="18"/>
      <c r="J849" s="52"/>
      <c r="K849" s="52"/>
      <c r="L849" s="52"/>
      <c r="M849" s="52"/>
      <c r="N849" s="22"/>
      <c r="O849" s="22"/>
      <c r="P849" s="10"/>
      <c r="Q849" s="10"/>
      <c r="R849" s="10"/>
      <c r="S849" s="10"/>
    </row>
    <row r="850" spans="1:19" ht="12.75" customHeight="1">
      <c r="A850" s="10"/>
      <c r="B850" s="10"/>
      <c r="C850" s="10"/>
      <c r="D850" s="10"/>
      <c r="E850" s="10"/>
      <c r="F850" s="10"/>
      <c r="G850" s="18"/>
      <c r="H850" s="18"/>
      <c r="I850" s="18"/>
      <c r="J850" s="52"/>
      <c r="K850" s="52"/>
      <c r="L850" s="52"/>
      <c r="M850" s="52"/>
      <c r="N850" s="22"/>
      <c r="O850" s="22"/>
      <c r="P850" s="10"/>
      <c r="Q850" s="10"/>
      <c r="R850" s="10"/>
      <c r="S850" s="10"/>
    </row>
    <row r="851" spans="1:19" ht="12.75" customHeight="1">
      <c r="A851" s="10"/>
      <c r="B851" s="10"/>
      <c r="C851" s="10"/>
      <c r="D851" s="10"/>
      <c r="E851" s="10"/>
      <c r="F851" s="10"/>
      <c r="G851" s="18"/>
      <c r="H851" s="18"/>
      <c r="I851" s="18"/>
      <c r="J851" s="52"/>
      <c r="K851" s="52"/>
      <c r="L851" s="52"/>
      <c r="M851" s="52"/>
      <c r="N851" s="22"/>
      <c r="O851" s="22"/>
      <c r="P851" s="10"/>
      <c r="Q851" s="10"/>
      <c r="R851" s="10"/>
      <c r="S851" s="10"/>
    </row>
    <row r="852" spans="1:19" ht="12.75" customHeight="1">
      <c r="A852" s="10"/>
      <c r="B852" s="10"/>
      <c r="C852" s="10"/>
      <c r="D852" s="10"/>
      <c r="E852" s="10"/>
      <c r="F852" s="10"/>
      <c r="G852" s="18"/>
      <c r="H852" s="18"/>
      <c r="I852" s="18"/>
      <c r="J852" s="52"/>
      <c r="K852" s="52"/>
      <c r="L852" s="52"/>
      <c r="M852" s="52"/>
      <c r="N852" s="22"/>
      <c r="O852" s="22"/>
      <c r="P852" s="10"/>
      <c r="Q852" s="10"/>
      <c r="R852" s="10"/>
      <c r="S852" s="10"/>
    </row>
    <row r="853" spans="1:19" ht="12.75" customHeight="1">
      <c r="A853" s="10"/>
      <c r="B853" s="10"/>
      <c r="C853" s="10"/>
      <c r="D853" s="10"/>
      <c r="E853" s="10"/>
      <c r="F853" s="10"/>
      <c r="G853" s="18"/>
      <c r="H853" s="18"/>
      <c r="I853" s="18"/>
      <c r="J853" s="52"/>
      <c r="K853" s="52"/>
      <c r="L853" s="52"/>
      <c r="M853" s="52"/>
      <c r="N853" s="22"/>
      <c r="O853" s="22"/>
      <c r="P853" s="10"/>
      <c r="Q853" s="10"/>
      <c r="R853" s="10"/>
      <c r="S853" s="10"/>
    </row>
    <row r="854" spans="1:19" ht="12.75" customHeight="1">
      <c r="A854" s="10"/>
      <c r="B854" s="10"/>
      <c r="C854" s="10"/>
      <c r="D854" s="10"/>
      <c r="E854" s="10"/>
      <c r="F854" s="10"/>
      <c r="G854" s="18"/>
      <c r="H854" s="18"/>
      <c r="I854" s="18"/>
      <c r="J854" s="52"/>
      <c r="K854" s="52"/>
      <c r="L854" s="52"/>
      <c r="M854" s="52"/>
      <c r="N854" s="22"/>
      <c r="O854" s="22"/>
      <c r="P854" s="10"/>
      <c r="Q854" s="10"/>
      <c r="R854" s="10"/>
      <c r="S854" s="10"/>
    </row>
    <row r="855" spans="1:19" ht="12.75" customHeight="1">
      <c r="A855" s="10"/>
      <c r="B855" s="10"/>
      <c r="C855" s="10"/>
      <c r="D855" s="10"/>
      <c r="E855" s="10"/>
      <c r="F855" s="10"/>
      <c r="G855" s="18"/>
      <c r="H855" s="18"/>
      <c r="I855" s="18"/>
      <c r="J855" s="52"/>
      <c r="K855" s="52"/>
      <c r="L855" s="52"/>
      <c r="M855" s="52"/>
      <c r="N855" s="22"/>
      <c r="O855" s="22"/>
      <c r="P855" s="10"/>
      <c r="Q855" s="10"/>
      <c r="R855" s="10"/>
      <c r="S855" s="10"/>
    </row>
    <row r="856" spans="1:19" ht="12.75" customHeight="1">
      <c r="A856" s="10"/>
      <c r="B856" s="10"/>
      <c r="C856" s="10"/>
      <c r="D856" s="10"/>
      <c r="E856" s="10"/>
      <c r="F856" s="10"/>
      <c r="G856" s="18"/>
      <c r="H856" s="18"/>
      <c r="I856" s="18"/>
      <c r="J856" s="52"/>
      <c r="K856" s="52"/>
      <c r="L856" s="52"/>
      <c r="M856" s="52"/>
      <c r="N856" s="22"/>
      <c r="O856" s="22"/>
      <c r="P856" s="10"/>
      <c r="Q856" s="10"/>
      <c r="R856" s="10"/>
      <c r="S856" s="10"/>
    </row>
    <row r="857" spans="1:19" ht="12.75" customHeight="1">
      <c r="A857" s="10"/>
      <c r="B857" s="10"/>
      <c r="C857" s="10"/>
      <c r="D857" s="10"/>
      <c r="E857" s="10"/>
      <c r="F857" s="10"/>
      <c r="G857" s="18"/>
      <c r="H857" s="18"/>
      <c r="I857" s="18"/>
      <c r="J857" s="52"/>
      <c r="K857" s="52"/>
      <c r="L857" s="52"/>
      <c r="M857" s="52"/>
      <c r="N857" s="22"/>
      <c r="O857" s="22"/>
      <c r="P857" s="10"/>
      <c r="Q857" s="10"/>
      <c r="R857" s="10"/>
      <c r="S857" s="10"/>
    </row>
    <row r="858" spans="1:19" ht="12.75" customHeight="1">
      <c r="A858" s="10"/>
      <c r="B858" s="10"/>
      <c r="C858" s="10"/>
      <c r="D858" s="10"/>
      <c r="E858" s="10"/>
      <c r="F858" s="10"/>
      <c r="G858" s="18"/>
      <c r="H858" s="18"/>
      <c r="I858" s="18"/>
      <c r="J858" s="52"/>
      <c r="K858" s="52"/>
      <c r="L858" s="52"/>
      <c r="M858" s="52"/>
      <c r="N858" s="22"/>
      <c r="O858" s="22"/>
      <c r="P858" s="10"/>
      <c r="Q858" s="10"/>
      <c r="R858" s="10"/>
      <c r="S858" s="10"/>
    </row>
    <row r="859" spans="1:19" ht="12.75" customHeight="1">
      <c r="A859" s="10"/>
      <c r="B859" s="10"/>
      <c r="C859" s="10"/>
      <c r="D859" s="10"/>
      <c r="E859" s="10"/>
      <c r="F859" s="10"/>
      <c r="G859" s="18"/>
      <c r="H859" s="18"/>
      <c r="I859" s="18"/>
      <c r="J859" s="52"/>
      <c r="K859" s="52"/>
      <c r="L859" s="52"/>
      <c r="M859" s="52"/>
      <c r="N859" s="22"/>
      <c r="O859" s="22"/>
      <c r="P859" s="10"/>
      <c r="Q859" s="10"/>
      <c r="R859" s="10"/>
      <c r="S859" s="10"/>
    </row>
    <row r="860" spans="1:19" ht="12.75" customHeight="1">
      <c r="A860" s="10"/>
      <c r="B860" s="10"/>
      <c r="C860" s="10"/>
      <c r="D860" s="10"/>
      <c r="E860" s="10"/>
      <c r="F860" s="10"/>
      <c r="G860" s="18"/>
      <c r="H860" s="18"/>
      <c r="I860" s="18"/>
      <c r="J860" s="52"/>
      <c r="K860" s="52"/>
      <c r="L860" s="52"/>
      <c r="M860" s="52"/>
      <c r="N860" s="22"/>
      <c r="O860" s="22"/>
      <c r="P860" s="10"/>
      <c r="Q860" s="10"/>
      <c r="R860" s="10"/>
      <c r="S860" s="10"/>
    </row>
    <row r="861" spans="1:19" ht="12.75" customHeight="1">
      <c r="A861" s="10"/>
      <c r="B861" s="10"/>
      <c r="C861" s="10"/>
      <c r="D861" s="10"/>
      <c r="E861" s="10"/>
      <c r="F861" s="10"/>
      <c r="G861" s="18"/>
      <c r="H861" s="18"/>
      <c r="I861" s="18"/>
      <c r="J861" s="52"/>
      <c r="K861" s="52"/>
      <c r="L861" s="52"/>
      <c r="M861" s="52"/>
      <c r="N861" s="22"/>
      <c r="O861" s="22"/>
      <c r="P861" s="10"/>
      <c r="Q861" s="10"/>
      <c r="R861" s="10"/>
      <c r="S861" s="10"/>
    </row>
    <row r="862" spans="1:19" ht="12.75" customHeight="1">
      <c r="A862" s="10"/>
      <c r="B862" s="10"/>
      <c r="C862" s="10"/>
      <c r="D862" s="10"/>
      <c r="E862" s="10"/>
      <c r="F862" s="10"/>
      <c r="G862" s="18"/>
      <c r="H862" s="18"/>
      <c r="I862" s="18"/>
      <c r="J862" s="52"/>
      <c r="K862" s="52"/>
      <c r="L862" s="52"/>
      <c r="M862" s="52"/>
      <c r="N862" s="22"/>
      <c r="O862" s="22"/>
      <c r="P862" s="10"/>
      <c r="Q862" s="10"/>
      <c r="R862" s="10"/>
      <c r="S862" s="10"/>
    </row>
    <row r="863" spans="1:19" ht="12.75" customHeight="1">
      <c r="A863" s="10"/>
      <c r="B863" s="10"/>
      <c r="C863" s="10"/>
      <c r="D863" s="10"/>
      <c r="E863" s="10"/>
      <c r="F863" s="10"/>
      <c r="G863" s="18"/>
      <c r="H863" s="18"/>
      <c r="I863" s="18"/>
      <c r="J863" s="52"/>
      <c r="K863" s="52"/>
      <c r="L863" s="52"/>
      <c r="M863" s="52"/>
      <c r="N863" s="22"/>
      <c r="O863" s="22"/>
      <c r="P863" s="10"/>
      <c r="Q863" s="10"/>
      <c r="R863" s="10"/>
      <c r="S863" s="10"/>
    </row>
    <row r="864" spans="1:19" ht="12.75" customHeight="1">
      <c r="A864" s="10"/>
      <c r="B864" s="10"/>
      <c r="C864" s="10"/>
      <c r="D864" s="10"/>
      <c r="E864" s="10"/>
      <c r="F864" s="10"/>
      <c r="G864" s="18"/>
      <c r="H864" s="18"/>
      <c r="I864" s="18"/>
      <c r="J864" s="52"/>
      <c r="K864" s="52"/>
      <c r="L864" s="52"/>
      <c r="M864" s="52"/>
      <c r="N864" s="22"/>
      <c r="O864" s="22"/>
      <c r="P864" s="10"/>
      <c r="Q864" s="10"/>
      <c r="R864" s="10"/>
      <c r="S864" s="10"/>
    </row>
    <row r="865" spans="1:19" ht="12.75" customHeight="1">
      <c r="A865" s="10"/>
      <c r="B865" s="10"/>
      <c r="C865" s="10"/>
      <c r="D865" s="10"/>
      <c r="E865" s="10"/>
      <c r="F865" s="10"/>
      <c r="G865" s="18"/>
      <c r="H865" s="18"/>
      <c r="I865" s="18"/>
      <c r="J865" s="52"/>
      <c r="K865" s="52"/>
      <c r="L865" s="52"/>
      <c r="M865" s="52"/>
      <c r="N865" s="22"/>
      <c r="O865" s="22"/>
      <c r="P865" s="10"/>
      <c r="Q865" s="10"/>
      <c r="R865" s="10"/>
      <c r="S865" s="10"/>
    </row>
    <row r="866" spans="1:19" ht="12.75" customHeight="1">
      <c r="A866" s="10"/>
      <c r="B866" s="10"/>
      <c r="C866" s="10"/>
      <c r="D866" s="10"/>
      <c r="E866" s="10"/>
      <c r="F866" s="10"/>
      <c r="G866" s="18"/>
      <c r="H866" s="18"/>
      <c r="I866" s="18"/>
      <c r="J866" s="52"/>
      <c r="K866" s="52"/>
      <c r="L866" s="52"/>
      <c r="M866" s="52"/>
      <c r="N866" s="22"/>
      <c r="O866" s="22"/>
      <c r="P866" s="10"/>
      <c r="Q866" s="10"/>
      <c r="R866" s="10"/>
      <c r="S866" s="10"/>
    </row>
    <row r="867" spans="1:19" ht="12.75" customHeight="1">
      <c r="A867" s="10"/>
      <c r="B867" s="10"/>
      <c r="C867" s="10"/>
      <c r="D867" s="10"/>
      <c r="E867" s="10"/>
      <c r="F867" s="10"/>
      <c r="G867" s="18"/>
      <c r="H867" s="18"/>
      <c r="I867" s="18"/>
      <c r="J867" s="52"/>
      <c r="K867" s="52"/>
      <c r="L867" s="52"/>
      <c r="M867" s="52"/>
      <c r="N867" s="22"/>
      <c r="O867" s="22"/>
      <c r="P867" s="10"/>
      <c r="Q867" s="10"/>
      <c r="R867" s="10"/>
      <c r="S867" s="10"/>
    </row>
    <row r="868" spans="1:19" ht="12.75" customHeight="1">
      <c r="A868" s="10"/>
      <c r="B868" s="10"/>
      <c r="C868" s="10"/>
      <c r="D868" s="10"/>
      <c r="E868" s="10"/>
      <c r="F868" s="10"/>
      <c r="G868" s="18"/>
      <c r="H868" s="18"/>
      <c r="I868" s="18"/>
      <c r="J868" s="52"/>
      <c r="K868" s="52"/>
      <c r="L868" s="52"/>
      <c r="M868" s="52"/>
      <c r="N868" s="22"/>
      <c r="O868" s="22"/>
      <c r="P868" s="10"/>
      <c r="Q868" s="10"/>
      <c r="R868" s="10"/>
      <c r="S868" s="10"/>
    </row>
    <row r="869" spans="1:19" ht="12.75" customHeight="1">
      <c r="A869" s="10"/>
      <c r="B869" s="10"/>
      <c r="C869" s="10"/>
      <c r="D869" s="10"/>
      <c r="E869" s="10"/>
      <c r="F869" s="10"/>
      <c r="G869" s="18"/>
      <c r="H869" s="18"/>
      <c r="I869" s="18"/>
      <c r="J869" s="52"/>
      <c r="K869" s="52"/>
      <c r="L869" s="52"/>
      <c r="M869" s="52"/>
      <c r="N869" s="22"/>
      <c r="O869" s="22"/>
      <c r="P869" s="10"/>
      <c r="Q869" s="10"/>
      <c r="R869" s="10"/>
      <c r="S869" s="10"/>
    </row>
    <row r="870" spans="1:19" ht="12.75" customHeight="1">
      <c r="A870" s="10"/>
      <c r="B870" s="10"/>
      <c r="C870" s="10"/>
      <c r="D870" s="10"/>
      <c r="E870" s="10"/>
      <c r="F870" s="10"/>
      <c r="G870" s="18"/>
      <c r="H870" s="18"/>
      <c r="I870" s="18"/>
      <c r="J870" s="52"/>
      <c r="K870" s="52"/>
      <c r="L870" s="52"/>
      <c r="M870" s="52"/>
      <c r="N870" s="22"/>
      <c r="O870" s="22"/>
      <c r="P870" s="10"/>
      <c r="Q870" s="10"/>
      <c r="R870" s="10"/>
      <c r="S870" s="10"/>
    </row>
    <row r="871" spans="1:19" ht="12.75" customHeight="1">
      <c r="A871" s="10"/>
      <c r="B871" s="10"/>
      <c r="C871" s="10"/>
      <c r="D871" s="10"/>
      <c r="E871" s="10"/>
      <c r="F871" s="10"/>
      <c r="G871" s="18"/>
      <c r="H871" s="18"/>
      <c r="I871" s="18"/>
      <c r="J871" s="52"/>
      <c r="K871" s="52"/>
      <c r="L871" s="52"/>
      <c r="M871" s="52"/>
      <c r="N871" s="22"/>
      <c r="O871" s="22"/>
      <c r="P871" s="10"/>
      <c r="Q871" s="10"/>
      <c r="R871" s="10"/>
      <c r="S871" s="10"/>
    </row>
    <row r="872" spans="1:19" ht="12.75" customHeight="1">
      <c r="A872" s="10"/>
      <c r="B872" s="10"/>
      <c r="C872" s="10"/>
      <c r="D872" s="10"/>
      <c r="E872" s="10"/>
      <c r="F872" s="10"/>
      <c r="G872" s="18"/>
      <c r="H872" s="18"/>
      <c r="I872" s="18"/>
      <c r="J872" s="52"/>
      <c r="K872" s="52"/>
      <c r="L872" s="52"/>
      <c r="M872" s="52"/>
      <c r="N872" s="22"/>
      <c r="O872" s="22"/>
      <c r="P872" s="10"/>
      <c r="Q872" s="10"/>
      <c r="R872" s="10"/>
      <c r="S872" s="10"/>
    </row>
    <row r="873" spans="1:19" ht="12.75" customHeight="1">
      <c r="A873" s="10"/>
      <c r="B873" s="10"/>
      <c r="C873" s="10"/>
      <c r="D873" s="10"/>
      <c r="E873" s="10"/>
      <c r="F873" s="10"/>
      <c r="G873" s="18"/>
      <c r="H873" s="18"/>
      <c r="I873" s="18"/>
      <c r="J873" s="52"/>
      <c r="K873" s="52"/>
      <c r="L873" s="52"/>
      <c r="M873" s="52"/>
      <c r="N873" s="22"/>
      <c r="O873" s="22"/>
      <c r="P873" s="10"/>
      <c r="Q873" s="10"/>
      <c r="R873" s="10"/>
      <c r="S873" s="10"/>
    </row>
    <row r="874" spans="1:19" ht="12.75" customHeight="1">
      <c r="A874" s="10"/>
      <c r="B874" s="10"/>
      <c r="C874" s="10"/>
      <c r="D874" s="10"/>
      <c r="E874" s="10"/>
      <c r="F874" s="10"/>
      <c r="G874" s="18"/>
      <c r="H874" s="18"/>
      <c r="I874" s="18"/>
      <c r="J874" s="52"/>
      <c r="K874" s="52"/>
      <c r="L874" s="52"/>
      <c r="M874" s="52"/>
      <c r="N874" s="22"/>
      <c r="O874" s="22"/>
      <c r="P874" s="10"/>
      <c r="Q874" s="10"/>
      <c r="R874" s="10"/>
      <c r="S874" s="10"/>
    </row>
    <row r="875" spans="1:19" ht="12.75" customHeight="1">
      <c r="A875" s="10"/>
      <c r="B875" s="10"/>
      <c r="C875" s="10"/>
      <c r="D875" s="10"/>
      <c r="E875" s="10"/>
      <c r="F875" s="10"/>
      <c r="G875" s="18"/>
      <c r="H875" s="18"/>
      <c r="I875" s="18"/>
      <c r="J875" s="52"/>
      <c r="K875" s="52"/>
      <c r="L875" s="52"/>
      <c r="M875" s="52"/>
      <c r="N875" s="22"/>
      <c r="O875" s="22"/>
      <c r="P875" s="10"/>
      <c r="Q875" s="10"/>
      <c r="R875" s="10"/>
      <c r="S875" s="10"/>
    </row>
    <row r="876" spans="1:19" ht="12.75" customHeight="1">
      <c r="A876" s="10"/>
      <c r="B876" s="10"/>
      <c r="C876" s="10"/>
      <c r="D876" s="10"/>
      <c r="E876" s="10"/>
      <c r="F876" s="10"/>
      <c r="G876" s="18"/>
      <c r="H876" s="18"/>
      <c r="I876" s="18"/>
      <c r="J876" s="52"/>
      <c r="K876" s="52"/>
      <c r="L876" s="52"/>
      <c r="M876" s="52"/>
      <c r="N876" s="22"/>
      <c r="O876" s="22"/>
      <c r="P876" s="10"/>
      <c r="Q876" s="10"/>
      <c r="R876" s="10"/>
      <c r="S876" s="10"/>
    </row>
    <row r="877" spans="1:19" ht="12.75" customHeight="1">
      <c r="A877" s="10"/>
      <c r="B877" s="10"/>
      <c r="C877" s="10"/>
      <c r="D877" s="10"/>
      <c r="E877" s="10"/>
      <c r="F877" s="10"/>
      <c r="G877" s="18"/>
      <c r="H877" s="18"/>
      <c r="I877" s="18"/>
      <c r="J877" s="52"/>
      <c r="K877" s="52"/>
      <c r="L877" s="52"/>
      <c r="M877" s="52"/>
      <c r="N877" s="22"/>
      <c r="O877" s="22"/>
      <c r="P877" s="10"/>
      <c r="Q877" s="10"/>
      <c r="R877" s="10"/>
      <c r="S877" s="10"/>
    </row>
    <row r="878" spans="1:19" ht="12.75" customHeight="1">
      <c r="A878" s="10"/>
      <c r="B878" s="10"/>
      <c r="C878" s="10"/>
      <c r="D878" s="10"/>
      <c r="E878" s="10"/>
      <c r="F878" s="10"/>
      <c r="G878" s="18"/>
      <c r="H878" s="18"/>
      <c r="I878" s="18"/>
      <c r="J878" s="52"/>
      <c r="K878" s="52"/>
      <c r="L878" s="52"/>
      <c r="M878" s="52"/>
      <c r="N878" s="22"/>
      <c r="O878" s="22"/>
      <c r="P878" s="10"/>
      <c r="Q878" s="10"/>
      <c r="R878" s="10"/>
      <c r="S878" s="10"/>
    </row>
    <row r="879" spans="1:19" ht="12.75" customHeight="1">
      <c r="A879" s="10"/>
      <c r="B879" s="10"/>
      <c r="C879" s="10"/>
      <c r="D879" s="10"/>
      <c r="E879" s="10"/>
      <c r="F879" s="10"/>
      <c r="G879" s="18"/>
      <c r="H879" s="18"/>
      <c r="I879" s="18"/>
      <c r="J879" s="52"/>
      <c r="K879" s="52"/>
      <c r="L879" s="52"/>
      <c r="M879" s="52"/>
      <c r="N879" s="22"/>
      <c r="O879" s="22"/>
      <c r="P879" s="10"/>
      <c r="Q879" s="10"/>
      <c r="R879" s="10"/>
      <c r="S879" s="10"/>
    </row>
    <row r="880" spans="1:19" ht="12.75" customHeight="1">
      <c r="A880" s="10"/>
      <c r="B880" s="10"/>
      <c r="C880" s="10"/>
      <c r="D880" s="10"/>
      <c r="E880" s="10"/>
      <c r="F880" s="10"/>
      <c r="G880" s="18"/>
      <c r="H880" s="18"/>
      <c r="I880" s="18"/>
      <c r="J880" s="52"/>
      <c r="K880" s="52"/>
      <c r="L880" s="52"/>
      <c r="M880" s="52"/>
      <c r="N880" s="22"/>
      <c r="O880" s="22"/>
      <c r="P880" s="10"/>
      <c r="Q880" s="10"/>
      <c r="R880" s="10"/>
      <c r="S880" s="10"/>
    </row>
    <row r="881" spans="1:19" ht="12.75" customHeight="1">
      <c r="A881" s="10"/>
      <c r="B881" s="10"/>
      <c r="C881" s="10"/>
      <c r="D881" s="10"/>
      <c r="E881" s="10"/>
      <c r="F881" s="10"/>
      <c r="G881" s="18"/>
      <c r="H881" s="18"/>
      <c r="I881" s="18"/>
      <c r="J881" s="52"/>
      <c r="K881" s="52"/>
      <c r="L881" s="52"/>
      <c r="M881" s="52"/>
      <c r="N881" s="22"/>
      <c r="O881" s="22"/>
      <c r="P881" s="10"/>
      <c r="Q881" s="10"/>
      <c r="R881" s="10"/>
      <c r="S881" s="10"/>
    </row>
    <row r="882" spans="1:19" ht="12.75" customHeight="1">
      <c r="A882" s="10"/>
      <c r="B882" s="10"/>
      <c r="C882" s="10"/>
      <c r="D882" s="10"/>
      <c r="E882" s="10"/>
      <c r="F882" s="10"/>
      <c r="G882" s="18"/>
      <c r="H882" s="18"/>
      <c r="I882" s="18"/>
      <c r="J882" s="52"/>
      <c r="K882" s="52"/>
      <c r="L882" s="52"/>
      <c r="M882" s="52"/>
      <c r="N882" s="22"/>
      <c r="O882" s="22"/>
      <c r="P882" s="10"/>
      <c r="Q882" s="10"/>
      <c r="R882" s="10"/>
      <c r="S882" s="10"/>
    </row>
    <row r="883" spans="1:19" ht="12.75" customHeight="1">
      <c r="A883" s="10"/>
      <c r="B883" s="10"/>
      <c r="C883" s="10"/>
      <c r="D883" s="10"/>
      <c r="E883" s="10"/>
      <c r="F883" s="10"/>
      <c r="G883" s="18"/>
      <c r="H883" s="18"/>
      <c r="I883" s="18"/>
      <c r="J883" s="52"/>
      <c r="K883" s="52"/>
      <c r="L883" s="52"/>
      <c r="M883" s="52"/>
      <c r="N883" s="22"/>
      <c r="O883" s="22"/>
      <c r="P883" s="10"/>
      <c r="Q883" s="10"/>
      <c r="R883" s="10"/>
      <c r="S883" s="10"/>
    </row>
    <row r="884" spans="1:19" ht="12.75" customHeight="1">
      <c r="A884" s="10"/>
      <c r="B884" s="10"/>
      <c r="C884" s="10"/>
      <c r="D884" s="10"/>
      <c r="E884" s="10"/>
      <c r="F884" s="10"/>
      <c r="G884" s="18"/>
      <c r="H884" s="18"/>
      <c r="I884" s="18"/>
      <c r="J884" s="52"/>
      <c r="K884" s="52"/>
      <c r="L884" s="52"/>
      <c r="M884" s="52"/>
      <c r="N884" s="22"/>
      <c r="O884" s="22"/>
      <c r="P884" s="10"/>
      <c r="Q884" s="10"/>
      <c r="R884" s="10"/>
      <c r="S884" s="10"/>
    </row>
    <row r="885" spans="1:19" ht="12.75" customHeight="1">
      <c r="A885" s="10"/>
      <c r="B885" s="10"/>
      <c r="C885" s="10"/>
      <c r="D885" s="10"/>
      <c r="E885" s="10"/>
      <c r="F885" s="10"/>
      <c r="G885" s="18"/>
      <c r="H885" s="18"/>
      <c r="I885" s="18"/>
      <c r="J885" s="52"/>
      <c r="K885" s="52"/>
      <c r="L885" s="52"/>
      <c r="M885" s="52"/>
      <c r="N885" s="22"/>
      <c r="O885" s="22"/>
      <c r="P885" s="10"/>
      <c r="Q885" s="10"/>
      <c r="R885" s="10"/>
      <c r="S885" s="10"/>
    </row>
    <row r="886" spans="1:19" ht="12.75" customHeight="1">
      <c r="A886" s="10"/>
      <c r="B886" s="10"/>
      <c r="C886" s="10"/>
      <c r="D886" s="10"/>
      <c r="E886" s="10"/>
      <c r="F886" s="10"/>
      <c r="G886" s="18"/>
      <c r="H886" s="18"/>
      <c r="I886" s="18"/>
      <c r="J886" s="52"/>
      <c r="K886" s="52"/>
      <c r="L886" s="52"/>
      <c r="M886" s="52"/>
      <c r="N886" s="22"/>
      <c r="O886" s="22"/>
      <c r="P886" s="10"/>
      <c r="Q886" s="10"/>
      <c r="R886" s="10"/>
      <c r="S886" s="10"/>
    </row>
    <row r="887" spans="1:19" ht="12.75" customHeight="1">
      <c r="A887" s="10"/>
      <c r="B887" s="10"/>
      <c r="C887" s="10"/>
      <c r="D887" s="10"/>
      <c r="E887" s="10"/>
      <c r="F887" s="10"/>
      <c r="G887" s="18"/>
      <c r="H887" s="18"/>
      <c r="I887" s="18"/>
      <c r="J887" s="52"/>
      <c r="K887" s="52"/>
      <c r="L887" s="52"/>
      <c r="M887" s="52"/>
      <c r="N887" s="22"/>
      <c r="O887" s="22"/>
      <c r="P887" s="10"/>
      <c r="Q887" s="10"/>
      <c r="R887" s="10"/>
      <c r="S887" s="10"/>
    </row>
    <row r="888" spans="1:19" ht="12.75" customHeight="1">
      <c r="A888" s="10"/>
      <c r="B888" s="10"/>
      <c r="C888" s="10"/>
      <c r="D888" s="10"/>
      <c r="E888" s="10"/>
      <c r="F888" s="10"/>
      <c r="G888" s="18"/>
      <c r="H888" s="18"/>
      <c r="I888" s="18"/>
      <c r="J888" s="52"/>
      <c r="K888" s="52"/>
      <c r="L888" s="52"/>
      <c r="M888" s="52"/>
      <c r="N888" s="22"/>
      <c r="O888" s="22"/>
      <c r="P888" s="10"/>
      <c r="Q888" s="10"/>
      <c r="R888" s="10"/>
      <c r="S888" s="10"/>
    </row>
    <row r="889" spans="1:19" ht="12.75" customHeight="1">
      <c r="A889" s="10"/>
      <c r="B889" s="10"/>
      <c r="C889" s="10"/>
      <c r="D889" s="10"/>
      <c r="E889" s="10"/>
      <c r="F889" s="10"/>
      <c r="G889" s="18"/>
      <c r="H889" s="18"/>
      <c r="I889" s="18"/>
      <c r="J889" s="52"/>
      <c r="K889" s="52"/>
      <c r="L889" s="52"/>
      <c r="M889" s="52"/>
      <c r="N889" s="22"/>
      <c r="O889" s="22"/>
      <c r="P889" s="10"/>
      <c r="Q889" s="10"/>
      <c r="R889" s="10"/>
      <c r="S889" s="10"/>
    </row>
    <row r="890" spans="1:19" ht="12.75" customHeight="1">
      <c r="A890" s="10"/>
      <c r="B890" s="10"/>
      <c r="C890" s="10"/>
      <c r="D890" s="10"/>
      <c r="E890" s="10"/>
      <c r="F890" s="10"/>
      <c r="G890" s="18"/>
      <c r="H890" s="18"/>
      <c r="I890" s="18"/>
      <c r="J890" s="52"/>
      <c r="K890" s="52"/>
      <c r="L890" s="52"/>
      <c r="M890" s="52"/>
      <c r="N890" s="22"/>
      <c r="O890" s="22"/>
      <c r="P890" s="10"/>
      <c r="Q890" s="10"/>
      <c r="R890" s="10"/>
      <c r="S890" s="10"/>
    </row>
    <row r="891" spans="1:19" ht="12.75" customHeight="1">
      <c r="A891" s="10"/>
      <c r="B891" s="10"/>
      <c r="C891" s="10"/>
      <c r="D891" s="10"/>
      <c r="E891" s="10"/>
      <c r="F891" s="10"/>
      <c r="G891" s="18"/>
      <c r="H891" s="18"/>
      <c r="I891" s="18"/>
      <c r="J891" s="52"/>
      <c r="K891" s="52"/>
      <c r="L891" s="52"/>
      <c r="M891" s="52"/>
      <c r="N891" s="22"/>
      <c r="O891" s="22"/>
      <c r="P891" s="10"/>
      <c r="Q891" s="10"/>
      <c r="R891" s="10"/>
      <c r="S891" s="10"/>
    </row>
    <row r="892" spans="1:19" ht="12.75" customHeight="1">
      <c r="A892" s="10"/>
      <c r="B892" s="10"/>
      <c r="C892" s="10"/>
      <c r="D892" s="10"/>
      <c r="E892" s="10"/>
      <c r="F892" s="10"/>
      <c r="G892" s="18"/>
      <c r="H892" s="18"/>
      <c r="I892" s="18"/>
      <c r="J892" s="52"/>
      <c r="K892" s="52"/>
      <c r="L892" s="52"/>
      <c r="M892" s="52"/>
      <c r="N892" s="22"/>
      <c r="O892" s="22"/>
      <c r="P892" s="10"/>
      <c r="Q892" s="10"/>
      <c r="R892" s="10"/>
      <c r="S892" s="10"/>
    </row>
    <row r="893" spans="1:19" ht="12.75" customHeight="1">
      <c r="A893" s="10"/>
      <c r="B893" s="10"/>
      <c r="C893" s="10"/>
      <c r="D893" s="10"/>
      <c r="E893" s="10"/>
      <c r="F893" s="10"/>
      <c r="G893" s="18"/>
      <c r="H893" s="18"/>
      <c r="I893" s="18"/>
      <c r="J893" s="52"/>
      <c r="K893" s="52"/>
      <c r="L893" s="52"/>
      <c r="M893" s="52"/>
      <c r="N893" s="22"/>
      <c r="O893" s="22"/>
      <c r="P893" s="10"/>
      <c r="Q893" s="10"/>
      <c r="R893" s="10"/>
      <c r="S893" s="10"/>
    </row>
    <row r="894" spans="1:19" ht="12.75" customHeight="1">
      <c r="A894" s="10"/>
      <c r="B894" s="10"/>
      <c r="C894" s="10"/>
      <c r="D894" s="10"/>
      <c r="E894" s="10"/>
      <c r="F894" s="10"/>
      <c r="G894" s="18"/>
      <c r="H894" s="18"/>
      <c r="I894" s="18"/>
      <c r="J894" s="52"/>
      <c r="K894" s="52"/>
      <c r="L894" s="52"/>
      <c r="M894" s="52"/>
      <c r="N894" s="22"/>
      <c r="O894" s="22"/>
      <c r="P894" s="10"/>
      <c r="Q894" s="10"/>
      <c r="R894" s="10"/>
      <c r="S894" s="10"/>
    </row>
    <row r="895" spans="1:19" ht="12.75" customHeight="1">
      <c r="A895" s="10"/>
      <c r="B895" s="10"/>
      <c r="C895" s="10"/>
      <c r="D895" s="10"/>
      <c r="E895" s="10"/>
      <c r="F895" s="10"/>
      <c r="G895" s="18"/>
      <c r="H895" s="18"/>
      <c r="I895" s="18"/>
      <c r="J895" s="52"/>
      <c r="K895" s="52"/>
      <c r="L895" s="52"/>
      <c r="M895" s="52"/>
      <c r="N895" s="22"/>
      <c r="O895" s="22"/>
      <c r="P895" s="10"/>
      <c r="Q895" s="10"/>
      <c r="R895" s="10"/>
      <c r="S895" s="10"/>
    </row>
    <row r="896" spans="1:19" ht="12.75" customHeight="1">
      <c r="A896" s="10"/>
      <c r="B896" s="10"/>
      <c r="C896" s="10"/>
      <c r="D896" s="10"/>
      <c r="E896" s="10"/>
      <c r="F896" s="10"/>
      <c r="G896" s="18"/>
      <c r="H896" s="18"/>
      <c r="I896" s="18"/>
      <c r="J896" s="52"/>
      <c r="K896" s="52"/>
      <c r="L896" s="52"/>
      <c r="M896" s="52"/>
      <c r="N896" s="22"/>
      <c r="O896" s="22"/>
      <c r="P896" s="10"/>
      <c r="Q896" s="10"/>
      <c r="R896" s="10"/>
      <c r="S896" s="10"/>
    </row>
    <row r="897" spans="1:19" ht="12.75" customHeight="1">
      <c r="A897" s="10"/>
      <c r="B897" s="10"/>
      <c r="C897" s="10"/>
      <c r="D897" s="10"/>
      <c r="E897" s="10"/>
      <c r="F897" s="10"/>
      <c r="G897" s="18"/>
      <c r="H897" s="18"/>
      <c r="I897" s="18"/>
      <c r="J897" s="52"/>
      <c r="K897" s="52"/>
      <c r="L897" s="52"/>
      <c r="M897" s="52"/>
      <c r="N897" s="22"/>
      <c r="O897" s="22"/>
      <c r="P897" s="10"/>
      <c r="Q897" s="10"/>
      <c r="R897" s="10"/>
      <c r="S897" s="10"/>
    </row>
    <row r="898" spans="1:19" ht="12.75" customHeight="1">
      <c r="A898" s="10"/>
      <c r="B898" s="10"/>
      <c r="C898" s="10"/>
      <c r="D898" s="10"/>
      <c r="E898" s="10"/>
      <c r="F898" s="10"/>
      <c r="G898" s="18"/>
      <c r="H898" s="18"/>
      <c r="I898" s="18"/>
      <c r="J898" s="52"/>
      <c r="K898" s="52"/>
      <c r="L898" s="52"/>
      <c r="M898" s="52"/>
      <c r="N898" s="22"/>
      <c r="O898" s="22"/>
      <c r="P898" s="10"/>
      <c r="Q898" s="10"/>
      <c r="R898" s="10"/>
      <c r="S898" s="10"/>
    </row>
    <row r="899" spans="1:19" ht="12.75" customHeight="1">
      <c r="A899" s="10"/>
      <c r="B899" s="10"/>
      <c r="C899" s="10"/>
      <c r="D899" s="10"/>
      <c r="E899" s="10"/>
      <c r="F899" s="10"/>
      <c r="G899" s="18"/>
      <c r="H899" s="18"/>
      <c r="I899" s="18"/>
      <c r="J899" s="52"/>
      <c r="K899" s="52"/>
      <c r="L899" s="52"/>
      <c r="M899" s="52"/>
      <c r="N899" s="22"/>
      <c r="O899" s="22"/>
      <c r="P899" s="10"/>
      <c r="Q899" s="10"/>
      <c r="R899" s="10"/>
      <c r="S899" s="10"/>
    </row>
    <row r="900" spans="1:19" ht="12.75" customHeight="1">
      <c r="A900" s="10"/>
      <c r="B900" s="10"/>
      <c r="C900" s="10"/>
      <c r="D900" s="10"/>
      <c r="E900" s="10"/>
      <c r="F900" s="10"/>
      <c r="G900" s="18"/>
      <c r="H900" s="18"/>
      <c r="I900" s="18"/>
      <c r="J900" s="52"/>
      <c r="K900" s="52"/>
      <c r="L900" s="52"/>
      <c r="M900" s="52"/>
      <c r="N900" s="22"/>
      <c r="O900" s="22"/>
      <c r="P900" s="10"/>
      <c r="Q900" s="10"/>
      <c r="R900" s="10"/>
      <c r="S900" s="10"/>
    </row>
    <row r="901" spans="1:19" ht="12.75" customHeight="1">
      <c r="A901" s="10"/>
      <c r="B901" s="10"/>
      <c r="C901" s="10"/>
      <c r="D901" s="10"/>
      <c r="E901" s="10"/>
      <c r="F901" s="10"/>
      <c r="G901" s="18"/>
      <c r="H901" s="18"/>
      <c r="I901" s="18"/>
      <c r="J901" s="52"/>
      <c r="K901" s="52"/>
      <c r="L901" s="52"/>
      <c r="M901" s="52"/>
      <c r="N901" s="22"/>
      <c r="O901" s="22"/>
      <c r="P901" s="10"/>
      <c r="Q901" s="10"/>
      <c r="R901" s="10"/>
      <c r="S901" s="10"/>
    </row>
    <row r="902" spans="1:19" ht="12.75" customHeight="1">
      <c r="A902" s="10"/>
      <c r="B902" s="10"/>
      <c r="C902" s="10"/>
      <c r="D902" s="10"/>
      <c r="E902" s="10"/>
      <c r="F902" s="10"/>
      <c r="G902" s="18"/>
      <c r="H902" s="18"/>
      <c r="I902" s="18"/>
      <c r="J902" s="52"/>
      <c r="K902" s="52"/>
      <c r="L902" s="52"/>
      <c r="M902" s="52"/>
      <c r="N902" s="22"/>
      <c r="O902" s="22"/>
      <c r="P902" s="10"/>
      <c r="Q902" s="10"/>
      <c r="R902" s="10"/>
      <c r="S902" s="10"/>
    </row>
    <row r="903" spans="1:19" ht="12.75" customHeight="1">
      <c r="A903" s="10"/>
      <c r="B903" s="10"/>
      <c r="C903" s="10"/>
      <c r="D903" s="10"/>
      <c r="E903" s="10"/>
      <c r="F903" s="10"/>
      <c r="G903" s="18"/>
      <c r="H903" s="18"/>
      <c r="I903" s="18"/>
      <c r="J903" s="52"/>
      <c r="K903" s="52"/>
      <c r="L903" s="52"/>
      <c r="M903" s="52"/>
      <c r="N903" s="22"/>
      <c r="O903" s="22"/>
      <c r="P903" s="10"/>
      <c r="Q903" s="10"/>
      <c r="R903" s="10"/>
      <c r="S903" s="10"/>
    </row>
    <row r="904" spans="1:19" ht="12.75" customHeight="1">
      <c r="A904" s="10"/>
      <c r="B904" s="10"/>
      <c r="C904" s="10"/>
      <c r="D904" s="10"/>
      <c r="E904" s="10"/>
      <c r="F904" s="10"/>
      <c r="G904" s="18"/>
      <c r="H904" s="18"/>
      <c r="I904" s="18"/>
      <c r="J904" s="52"/>
      <c r="K904" s="52"/>
      <c r="L904" s="52"/>
      <c r="M904" s="52"/>
      <c r="N904" s="22"/>
      <c r="O904" s="22"/>
      <c r="P904" s="10"/>
      <c r="Q904" s="10"/>
      <c r="R904" s="10"/>
      <c r="S904" s="10"/>
    </row>
    <row r="905" spans="1:19" ht="12.75" customHeight="1">
      <c r="A905" s="10"/>
      <c r="B905" s="10"/>
      <c r="C905" s="10"/>
      <c r="D905" s="10"/>
      <c r="E905" s="10"/>
      <c r="F905" s="10"/>
      <c r="G905" s="18"/>
      <c r="H905" s="18"/>
      <c r="I905" s="18"/>
      <c r="J905" s="52"/>
      <c r="K905" s="52"/>
      <c r="L905" s="52"/>
      <c r="M905" s="52"/>
      <c r="N905" s="22"/>
      <c r="O905" s="22"/>
      <c r="P905" s="10"/>
      <c r="Q905" s="10"/>
      <c r="R905" s="10"/>
      <c r="S905" s="10"/>
    </row>
    <row r="906" spans="1:19" ht="12.75" customHeight="1">
      <c r="A906" s="10"/>
      <c r="B906" s="10"/>
      <c r="C906" s="10"/>
      <c r="D906" s="10"/>
      <c r="E906" s="10"/>
      <c r="F906" s="10"/>
      <c r="G906" s="18"/>
      <c r="H906" s="18"/>
      <c r="I906" s="18"/>
      <c r="J906" s="52"/>
      <c r="K906" s="52"/>
      <c r="L906" s="52"/>
      <c r="M906" s="52"/>
      <c r="N906" s="22"/>
      <c r="O906" s="22"/>
      <c r="P906" s="10"/>
      <c r="Q906" s="10"/>
      <c r="R906" s="10"/>
      <c r="S906" s="10"/>
    </row>
    <row r="907" spans="1:19" ht="12.75" customHeight="1">
      <c r="A907" s="10"/>
      <c r="B907" s="10"/>
      <c r="C907" s="10"/>
      <c r="D907" s="10"/>
      <c r="E907" s="10"/>
      <c r="F907" s="10"/>
      <c r="G907" s="18"/>
      <c r="H907" s="18"/>
      <c r="I907" s="18"/>
      <c r="J907" s="52"/>
      <c r="K907" s="52"/>
      <c r="L907" s="52"/>
      <c r="M907" s="52"/>
      <c r="N907" s="22"/>
      <c r="O907" s="22"/>
      <c r="P907" s="10"/>
      <c r="Q907" s="10"/>
      <c r="R907" s="10"/>
      <c r="S907" s="10"/>
    </row>
    <row r="908" spans="1:19" ht="12.75" customHeight="1">
      <c r="A908" s="10"/>
      <c r="B908" s="10"/>
      <c r="C908" s="10"/>
      <c r="D908" s="10"/>
      <c r="E908" s="10"/>
      <c r="F908" s="10"/>
      <c r="G908" s="18"/>
      <c r="H908" s="18"/>
      <c r="I908" s="18"/>
      <c r="J908" s="52"/>
      <c r="K908" s="52"/>
      <c r="L908" s="52"/>
      <c r="M908" s="52"/>
      <c r="N908" s="22"/>
      <c r="O908" s="22"/>
      <c r="P908" s="10"/>
      <c r="Q908" s="10"/>
      <c r="R908" s="10"/>
      <c r="S908" s="10"/>
    </row>
    <row r="909" spans="1:19" ht="12.75" customHeight="1">
      <c r="A909" s="10"/>
      <c r="B909" s="10"/>
      <c r="C909" s="10"/>
      <c r="D909" s="10"/>
      <c r="E909" s="10"/>
      <c r="F909" s="10"/>
      <c r="G909" s="18"/>
      <c r="H909" s="18"/>
      <c r="I909" s="18"/>
      <c r="J909" s="52"/>
      <c r="K909" s="52"/>
      <c r="L909" s="52"/>
      <c r="M909" s="52"/>
      <c r="N909" s="22"/>
      <c r="O909" s="22"/>
      <c r="P909" s="10"/>
      <c r="Q909" s="10"/>
      <c r="R909" s="10"/>
      <c r="S909" s="10"/>
    </row>
    <row r="910" spans="1:19" ht="12.75" customHeight="1">
      <c r="A910" s="10"/>
      <c r="B910" s="10"/>
      <c r="C910" s="10"/>
      <c r="D910" s="10"/>
      <c r="E910" s="10"/>
      <c r="F910" s="10"/>
      <c r="G910" s="18"/>
      <c r="H910" s="18"/>
      <c r="I910" s="18"/>
      <c r="J910" s="52"/>
      <c r="K910" s="52"/>
      <c r="L910" s="52"/>
      <c r="M910" s="52"/>
      <c r="N910" s="22"/>
      <c r="O910" s="22"/>
      <c r="P910" s="10"/>
      <c r="Q910" s="10"/>
      <c r="R910" s="10"/>
      <c r="S910" s="10"/>
    </row>
    <row r="911" spans="1:19" ht="12.75" customHeight="1">
      <c r="A911" s="10"/>
      <c r="B911" s="10"/>
      <c r="C911" s="10"/>
      <c r="D911" s="10"/>
      <c r="E911" s="10"/>
      <c r="F911" s="10"/>
      <c r="G911" s="18"/>
      <c r="H911" s="18"/>
      <c r="I911" s="18"/>
      <c r="J911" s="52"/>
      <c r="K911" s="52"/>
      <c r="L911" s="52"/>
      <c r="M911" s="52"/>
      <c r="N911" s="22"/>
      <c r="O911" s="22"/>
      <c r="P911" s="10"/>
      <c r="Q911" s="10"/>
      <c r="R911" s="10"/>
      <c r="S911" s="10"/>
    </row>
    <row r="912" spans="1:19" ht="12.75" customHeight="1">
      <c r="A912" s="10"/>
      <c r="B912" s="10"/>
      <c r="C912" s="10"/>
      <c r="D912" s="10"/>
      <c r="E912" s="10"/>
      <c r="F912" s="10"/>
      <c r="G912" s="18"/>
      <c r="H912" s="18"/>
      <c r="I912" s="18"/>
      <c r="J912" s="52"/>
      <c r="K912" s="52"/>
      <c r="L912" s="52"/>
      <c r="M912" s="52"/>
      <c r="N912" s="22"/>
      <c r="O912" s="22"/>
      <c r="P912" s="10"/>
      <c r="Q912" s="10"/>
      <c r="R912" s="10"/>
      <c r="S912" s="10"/>
    </row>
    <row r="913" spans="1:19" ht="12.75" customHeight="1">
      <c r="A913" s="10"/>
      <c r="B913" s="10"/>
      <c r="C913" s="10"/>
      <c r="D913" s="10"/>
      <c r="E913" s="10"/>
      <c r="F913" s="10"/>
      <c r="G913" s="18"/>
      <c r="H913" s="18"/>
      <c r="I913" s="18"/>
      <c r="J913" s="52"/>
      <c r="K913" s="52"/>
      <c r="L913" s="52"/>
      <c r="M913" s="52"/>
      <c r="N913" s="22"/>
      <c r="O913" s="22"/>
      <c r="P913" s="10"/>
      <c r="Q913" s="10"/>
      <c r="R913" s="10"/>
      <c r="S913" s="10"/>
    </row>
    <row r="914" spans="1:19" ht="12.75" customHeight="1">
      <c r="A914" s="10"/>
      <c r="B914" s="10"/>
      <c r="C914" s="10"/>
      <c r="D914" s="10"/>
      <c r="E914" s="10"/>
      <c r="F914" s="10"/>
      <c r="G914" s="18"/>
      <c r="H914" s="18"/>
      <c r="I914" s="18"/>
      <c r="J914" s="52"/>
      <c r="K914" s="52"/>
      <c r="L914" s="52"/>
      <c r="M914" s="52"/>
      <c r="N914" s="22"/>
      <c r="O914" s="22"/>
      <c r="P914" s="10"/>
      <c r="Q914" s="10"/>
      <c r="R914" s="10"/>
      <c r="S914" s="10"/>
    </row>
    <row r="915" spans="1:19" ht="12.75" customHeight="1">
      <c r="A915" s="10"/>
      <c r="B915" s="10"/>
      <c r="C915" s="10"/>
      <c r="D915" s="10"/>
      <c r="E915" s="10"/>
      <c r="F915" s="10"/>
      <c r="G915" s="18"/>
      <c r="H915" s="18"/>
      <c r="I915" s="18"/>
      <c r="J915" s="52"/>
      <c r="K915" s="52"/>
      <c r="L915" s="52"/>
      <c r="M915" s="52"/>
      <c r="N915" s="22"/>
      <c r="O915" s="22"/>
      <c r="P915" s="10"/>
      <c r="Q915" s="10"/>
      <c r="R915" s="10"/>
      <c r="S915" s="10"/>
    </row>
    <row r="916" spans="1:19" ht="12.75" customHeight="1">
      <c r="A916" s="10"/>
      <c r="B916" s="10"/>
      <c r="C916" s="10"/>
      <c r="D916" s="10"/>
      <c r="E916" s="10"/>
      <c r="F916" s="10"/>
      <c r="G916" s="18"/>
      <c r="H916" s="18"/>
      <c r="I916" s="18"/>
      <c r="J916" s="52"/>
      <c r="K916" s="52"/>
      <c r="L916" s="52"/>
      <c r="M916" s="52"/>
      <c r="N916" s="22"/>
      <c r="O916" s="22"/>
      <c r="P916" s="10"/>
      <c r="Q916" s="10"/>
      <c r="R916" s="10"/>
      <c r="S916" s="10"/>
    </row>
    <row r="917" spans="1:19" ht="12.75" customHeight="1">
      <c r="A917" s="10"/>
      <c r="B917" s="10"/>
      <c r="C917" s="10"/>
      <c r="D917" s="10"/>
      <c r="E917" s="10"/>
      <c r="F917" s="10"/>
      <c r="G917" s="18"/>
      <c r="H917" s="18"/>
      <c r="I917" s="18"/>
      <c r="J917" s="52"/>
      <c r="K917" s="52"/>
      <c r="L917" s="52"/>
      <c r="M917" s="52"/>
      <c r="N917" s="22"/>
      <c r="O917" s="22"/>
      <c r="P917" s="10"/>
      <c r="Q917" s="10"/>
      <c r="R917" s="10"/>
      <c r="S917" s="10"/>
    </row>
    <row r="918" spans="1:19" ht="12.75" customHeight="1">
      <c r="A918" s="10"/>
      <c r="B918" s="10"/>
      <c r="C918" s="10"/>
      <c r="D918" s="10"/>
      <c r="E918" s="10"/>
      <c r="F918" s="10"/>
      <c r="G918" s="18"/>
      <c r="H918" s="18"/>
      <c r="I918" s="18"/>
      <c r="J918" s="52"/>
      <c r="K918" s="52"/>
      <c r="L918" s="52"/>
      <c r="M918" s="52"/>
      <c r="N918" s="22"/>
      <c r="O918" s="22"/>
      <c r="P918" s="10"/>
      <c r="Q918" s="10"/>
      <c r="R918" s="10"/>
      <c r="S918" s="10"/>
    </row>
    <row r="919" spans="1:19" ht="12.75" customHeight="1">
      <c r="A919" s="10"/>
      <c r="B919" s="10"/>
      <c r="C919" s="10"/>
      <c r="D919" s="10"/>
      <c r="E919" s="10"/>
      <c r="F919" s="10"/>
      <c r="G919" s="18"/>
      <c r="H919" s="18"/>
      <c r="I919" s="18"/>
      <c r="J919" s="52"/>
      <c r="K919" s="52"/>
      <c r="L919" s="52"/>
      <c r="M919" s="52"/>
      <c r="N919" s="22"/>
      <c r="O919" s="22"/>
      <c r="P919" s="10"/>
      <c r="Q919" s="10"/>
      <c r="R919" s="10"/>
      <c r="S919" s="10"/>
    </row>
    <row r="920" spans="1:19" ht="12.75" customHeight="1">
      <c r="A920" s="10"/>
      <c r="B920" s="10"/>
      <c r="C920" s="10"/>
      <c r="D920" s="10"/>
      <c r="E920" s="10"/>
      <c r="F920" s="10"/>
      <c r="G920" s="18"/>
      <c r="H920" s="18"/>
      <c r="I920" s="18"/>
      <c r="J920" s="52"/>
      <c r="K920" s="52"/>
      <c r="L920" s="52"/>
      <c r="M920" s="52"/>
      <c r="N920" s="22"/>
      <c r="O920" s="22"/>
      <c r="P920" s="10"/>
      <c r="Q920" s="10"/>
      <c r="R920" s="10"/>
      <c r="S920" s="10"/>
    </row>
    <row r="921" spans="1:19" ht="12.75" customHeight="1">
      <c r="A921" s="10"/>
      <c r="B921" s="10"/>
      <c r="C921" s="10"/>
      <c r="D921" s="10"/>
      <c r="E921" s="10"/>
      <c r="F921" s="10"/>
      <c r="G921" s="18"/>
      <c r="H921" s="18"/>
      <c r="I921" s="18"/>
      <c r="J921" s="52"/>
      <c r="K921" s="52"/>
      <c r="L921" s="52"/>
      <c r="M921" s="52"/>
      <c r="N921" s="22"/>
      <c r="O921" s="22"/>
      <c r="P921" s="10"/>
      <c r="Q921" s="10"/>
      <c r="R921" s="10"/>
      <c r="S921" s="10"/>
    </row>
    <row r="922" spans="1:19" ht="12.75" customHeight="1">
      <c r="A922" s="10"/>
      <c r="B922" s="10"/>
      <c r="C922" s="10"/>
      <c r="D922" s="10"/>
      <c r="E922" s="10"/>
      <c r="F922" s="10"/>
      <c r="G922" s="18"/>
      <c r="H922" s="18"/>
      <c r="I922" s="18"/>
      <c r="J922" s="52"/>
      <c r="K922" s="52"/>
      <c r="L922" s="52"/>
      <c r="M922" s="52"/>
      <c r="N922" s="22"/>
      <c r="O922" s="22"/>
      <c r="P922" s="10"/>
      <c r="Q922" s="10"/>
      <c r="R922" s="10"/>
      <c r="S922" s="10"/>
    </row>
    <row r="923" spans="1:19" ht="12.75" customHeight="1">
      <c r="A923" s="10"/>
      <c r="B923" s="10"/>
      <c r="C923" s="10"/>
      <c r="D923" s="10"/>
      <c r="E923" s="10"/>
      <c r="F923" s="10"/>
      <c r="G923" s="18"/>
      <c r="H923" s="18"/>
      <c r="I923" s="18"/>
      <c r="J923" s="52"/>
      <c r="K923" s="52"/>
      <c r="L923" s="52"/>
      <c r="M923" s="52"/>
      <c r="N923" s="22"/>
      <c r="O923" s="22"/>
      <c r="P923" s="10"/>
      <c r="Q923" s="10"/>
      <c r="R923" s="10"/>
      <c r="S923" s="10"/>
    </row>
    <row r="924" spans="1:19" ht="12.75" customHeight="1">
      <c r="A924" s="10"/>
      <c r="B924" s="10"/>
      <c r="C924" s="10"/>
      <c r="D924" s="10"/>
      <c r="E924" s="10"/>
      <c r="F924" s="10"/>
      <c r="G924" s="18"/>
      <c r="H924" s="18"/>
      <c r="I924" s="18"/>
      <c r="J924" s="52"/>
      <c r="K924" s="52"/>
      <c r="L924" s="52"/>
      <c r="M924" s="52"/>
      <c r="N924" s="22"/>
      <c r="O924" s="22"/>
      <c r="P924" s="10"/>
      <c r="Q924" s="10"/>
      <c r="R924" s="10"/>
      <c r="S924" s="10"/>
    </row>
    <row r="925" spans="1:19" ht="12.75" customHeight="1">
      <c r="A925" s="10"/>
      <c r="B925" s="10"/>
      <c r="C925" s="10"/>
      <c r="D925" s="10"/>
      <c r="E925" s="10"/>
      <c r="F925" s="10"/>
      <c r="G925" s="18"/>
      <c r="H925" s="18"/>
      <c r="I925" s="18"/>
      <c r="J925" s="52"/>
      <c r="K925" s="52"/>
      <c r="L925" s="52"/>
      <c r="M925" s="52"/>
      <c r="N925" s="22"/>
      <c r="O925" s="22"/>
      <c r="P925" s="10"/>
      <c r="Q925" s="10"/>
      <c r="R925" s="10"/>
      <c r="S925" s="10"/>
    </row>
    <row r="926" spans="1:19" ht="12.75" customHeight="1">
      <c r="A926" s="10"/>
      <c r="B926" s="10"/>
      <c r="C926" s="10"/>
      <c r="D926" s="10"/>
      <c r="E926" s="10"/>
      <c r="F926" s="10"/>
      <c r="G926" s="18"/>
      <c r="H926" s="18"/>
      <c r="I926" s="18"/>
      <c r="J926" s="52"/>
      <c r="K926" s="52"/>
      <c r="L926" s="52"/>
      <c r="M926" s="52"/>
      <c r="N926" s="22"/>
      <c r="O926" s="22"/>
      <c r="P926" s="10"/>
      <c r="Q926" s="10"/>
      <c r="R926" s="10"/>
      <c r="S926" s="10"/>
    </row>
    <row r="927" spans="1:19" ht="12.75" customHeight="1">
      <c r="A927" s="10"/>
      <c r="B927" s="10"/>
      <c r="C927" s="10"/>
      <c r="D927" s="10"/>
      <c r="E927" s="10"/>
      <c r="F927" s="10"/>
      <c r="G927" s="18"/>
      <c r="H927" s="18"/>
      <c r="I927" s="18"/>
      <c r="J927" s="52"/>
      <c r="K927" s="52"/>
      <c r="L927" s="52"/>
      <c r="M927" s="52"/>
      <c r="N927" s="22"/>
      <c r="O927" s="22"/>
      <c r="P927" s="10"/>
      <c r="Q927" s="10"/>
      <c r="R927" s="10"/>
      <c r="S927" s="10"/>
    </row>
    <row r="928" spans="1:19" ht="12.75" customHeight="1">
      <c r="A928" s="10"/>
      <c r="B928" s="10"/>
      <c r="C928" s="10"/>
      <c r="D928" s="10"/>
      <c r="E928" s="10"/>
      <c r="F928" s="10"/>
      <c r="G928" s="18"/>
      <c r="H928" s="18"/>
      <c r="I928" s="18"/>
      <c r="J928" s="52"/>
      <c r="K928" s="52"/>
      <c r="L928" s="52"/>
      <c r="M928" s="52"/>
      <c r="N928" s="22"/>
      <c r="O928" s="22"/>
      <c r="P928" s="10"/>
      <c r="Q928" s="10"/>
      <c r="R928" s="10"/>
      <c r="S928" s="10"/>
    </row>
    <row r="929" spans="1:19" ht="12.75" customHeight="1">
      <c r="A929" s="10"/>
      <c r="B929" s="10"/>
      <c r="C929" s="10"/>
      <c r="D929" s="10"/>
      <c r="E929" s="10"/>
      <c r="F929" s="10"/>
      <c r="G929" s="18"/>
      <c r="H929" s="18"/>
      <c r="I929" s="18"/>
      <c r="J929" s="52"/>
      <c r="K929" s="52"/>
      <c r="L929" s="52"/>
      <c r="M929" s="52"/>
      <c r="N929" s="22"/>
      <c r="O929" s="22"/>
      <c r="P929" s="10"/>
      <c r="Q929" s="10"/>
      <c r="R929" s="10"/>
      <c r="S929" s="10"/>
    </row>
    <row r="930" spans="1:19" ht="12.75" customHeight="1">
      <c r="A930" s="10"/>
      <c r="B930" s="10"/>
      <c r="C930" s="10"/>
      <c r="D930" s="10"/>
      <c r="E930" s="10"/>
      <c r="F930" s="10"/>
      <c r="G930" s="18"/>
      <c r="H930" s="18"/>
      <c r="I930" s="18"/>
      <c r="J930" s="52"/>
      <c r="K930" s="52"/>
      <c r="L930" s="52"/>
      <c r="M930" s="52"/>
      <c r="N930" s="22"/>
      <c r="O930" s="22"/>
      <c r="P930" s="10"/>
      <c r="Q930" s="10"/>
      <c r="R930" s="10"/>
      <c r="S930" s="10"/>
    </row>
    <row r="931" spans="1:19" ht="12.75" customHeight="1">
      <c r="A931" s="10"/>
      <c r="B931" s="10"/>
      <c r="C931" s="10"/>
      <c r="D931" s="10"/>
      <c r="E931" s="10"/>
      <c r="F931" s="10"/>
      <c r="G931" s="18"/>
      <c r="H931" s="18"/>
      <c r="I931" s="18"/>
      <c r="J931" s="52"/>
      <c r="K931" s="52"/>
      <c r="L931" s="52"/>
      <c r="M931" s="52"/>
      <c r="N931" s="22"/>
      <c r="O931" s="22"/>
      <c r="P931" s="10"/>
      <c r="Q931" s="10"/>
      <c r="R931" s="10"/>
      <c r="S931" s="10"/>
    </row>
    <row r="932" spans="1:19" ht="12.75" customHeight="1">
      <c r="A932" s="10"/>
      <c r="B932" s="10"/>
      <c r="C932" s="10"/>
      <c r="D932" s="10"/>
      <c r="E932" s="10"/>
      <c r="F932" s="10"/>
      <c r="G932" s="18"/>
      <c r="H932" s="18"/>
      <c r="I932" s="18"/>
      <c r="J932" s="52"/>
      <c r="K932" s="52"/>
      <c r="L932" s="52"/>
      <c r="M932" s="52"/>
      <c r="N932" s="22"/>
      <c r="O932" s="22"/>
      <c r="P932" s="10"/>
      <c r="Q932" s="10"/>
      <c r="R932" s="10"/>
      <c r="S932" s="10"/>
    </row>
    <row r="933" spans="1:19" ht="12.75" customHeight="1">
      <c r="A933" s="10"/>
      <c r="B933" s="10"/>
      <c r="C933" s="10"/>
      <c r="D933" s="10"/>
      <c r="E933" s="10"/>
      <c r="F933" s="10"/>
      <c r="G933" s="18"/>
      <c r="H933" s="18"/>
      <c r="I933" s="18"/>
      <c r="J933" s="52"/>
      <c r="K933" s="52"/>
      <c r="L933" s="52"/>
      <c r="M933" s="52"/>
      <c r="N933" s="22"/>
      <c r="O933" s="22"/>
      <c r="P933" s="10"/>
      <c r="Q933" s="10"/>
      <c r="R933" s="10"/>
      <c r="S933" s="10"/>
    </row>
    <row r="934" spans="1:19" ht="12.75" customHeight="1">
      <c r="A934" s="10"/>
      <c r="B934" s="10"/>
      <c r="C934" s="10"/>
      <c r="D934" s="10"/>
      <c r="E934" s="10"/>
      <c r="F934" s="10"/>
      <c r="G934" s="18"/>
      <c r="H934" s="18"/>
      <c r="I934" s="18"/>
      <c r="J934" s="52"/>
      <c r="K934" s="52"/>
      <c r="L934" s="52"/>
      <c r="M934" s="52"/>
      <c r="N934" s="22"/>
      <c r="O934" s="22"/>
      <c r="P934" s="10"/>
      <c r="Q934" s="10"/>
      <c r="R934" s="10"/>
      <c r="S934" s="10"/>
    </row>
    <row r="935" spans="1:19" ht="12.75" customHeight="1">
      <c r="A935" s="10"/>
      <c r="B935" s="10"/>
      <c r="C935" s="10"/>
      <c r="D935" s="10"/>
      <c r="E935" s="10"/>
      <c r="F935" s="10"/>
      <c r="G935" s="18"/>
      <c r="H935" s="18"/>
      <c r="I935" s="18"/>
      <c r="J935" s="52"/>
      <c r="K935" s="52"/>
      <c r="L935" s="52"/>
      <c r="M935" s="52"/>
      <c r="N935" s="22"/>
      <c r="O935" s="22"/>
      <c r="P935" s="10"/>
      <c r="Q935" s="10"/>
      <c r="R935" s="10"/>
      <c r="S935" s="10"/>
    </row>
    <row r="936" spans="1:19" ht="12.75" customHeight="1">
      <c r="A936" s="10"/>
      <c r="B936" s="10"/>
      <c r="C936" s="10"/>
      <c r="D936" s="10"/>
      <c r="E936" s="10"/>
      <c r="F936" s="10"/>
      <c r="G936" s="18"/>
      <c r="H936" s="18"/>
      <c r="I936" s="18"/>
      <c r="J936" s="52"/>
      <c r="K936" s="52"/>
      <c r="L936" s="52"/>
      <c r="M936" s="52"/>
      <c r="N936" s="22"/>
      <c r="O936" s="22"/>
      <c r="P936" s="10"/>
      <c r="Q936" s="10"/>
      <c r="R936" s="10"/>
      <c r="S936" s="10"/>
    </row>
    <row r="937" spans="1:19" ht="12.75" customHeight="1">
      <c r="A937" s="10"/>
      <c r="B937" s="10"/>
      <c r="C937" s="10"/>
      <c r="D937" s="10"/>
      <c r="E937" s="10"/>
      <c r="F937" s="10"/>
      <c r="G937" s="18"/>
      <c r="H937" s="18"/>
      <c r="I937" s="18"/>
      <c r="J937" s="52"/>
      <c r="K937" s="52"/>
      <c r="L937" s="52"/>
      <c r="M937" s="52"/>
      <c r="N937" s="22"/>
      <c r="O937" s="22"/>
      <c r="P937" s="10"/>
      <c r="Q937" s="10"/>
      <c r="R937" s="10"/>
      <c r="S937" s="10"/>
    </row>
    <row r="938" spans="1:19" ht="12.75" customHeight="1">
      <c r="A938" s="10"/>
      <c r="B938" s="10"/>
      <c r="C938" s="10"/>
      <c r="D938" s="10"/>
      <c r="E938" s="10"/>
      <c r="F938" s="10"/>
      <c r="G938" s="18"/>
      <c r="H938" s="18"/>
      <c r="I938" s="18"/>
      <c r="J938" s="52"/>
      <c r="K938" s="52"/>
      <c r="L938" s="52"/>
      <c r="M938" s="52"/>
      <c r="N938" s="22"/>
      <c r="O938" s="22"/>
      <c r="P938" s="10"/>
      <c r="Q938" s="10"/>
      <c r="R938" s="10"/>
      <c r="S938" s="10"/>
    </row>
    <row r="939" spans="1:19" ht="12.75" customHeight="1">
      <c r="A939" s="10"/>
      <c r="B939" s="10"/>
      <c r="C939" s="10"/>
      <c r="D939" s="10"/>
      <c r="E939" s="10"/>
      <c r="F939" s="10"/>
      <c r="G939" s="18"/>
      <c r="H939" s="18"/>
      <c r="I939" s="18"/>
      <c r="J939" s="52"/>
      <c r="K939" s="52"/>
      <c r="L939" s="52"/>
      <c r="M939" s="52"/>
      <c r="N939" s="22"/>
      <c r="O939" s="22"/>
      <c r="P939" s="10"/>
      <c r="Q939" s="10"/>
      <c r="R939" s="10"/>
      <c r="S939" s="10"/>
    </row>
    <row r="940" spans="1:19" ht="12.75" customHeight="1">
      <c r="A940" s="10"/>
      <c r="B940" s="10"/>
      <c r="C940" s="10"/>
      <c r="D940" s="10"/>
      <c r="E940" s="10"/>
      <c r="F940" s="10"/>
      <c r="G940" s="18"/>
      <c r="H940" s="18"/>
      <c r="I940" s="18"/>
      <c r="J940" s="52"/>
      <c r="K940" s="52"/>
      <c r="L940" s="52"/>
      <c r="M940" s="52"/>
      <c r="N940" s="22"/>
      <c r="O940" s="22"/>
      <c r="P940" s="10"/>
      <c r="Q940" s="10"/>
      <c r="R940" s="10"/>
      <c r="S940" s="10"/>
    </row>
    <row r="941" spans="1:19" ht="12.75" customHeight="1">
      <c r="A941" s="10"/>
      <c r="B941" s="10"/>
      <c r="C941" s="10"/>
      <c r="D941" s="10"/>
      <c r="E941" s="10"/>
      <c r="F941" s="10"/>
      <c r="G941" s="18"/>
      <c r="H941" s="18"/>
      <c r="I941" s="18"/>
      <c r="J941" s="52"/>
      <c r="K941" s="52"/>
      <c r="L941" s="52"/>
      <c r="M941" s="52"/>
      <c r="N941" s="22"/>
      <c r="O941" s="22"/>
      <c r="P941" s="10"/>
      <c r="Q941" s="10"/>
      <c r="R941" s="10"/>
      <c r="S941" s="10"/>
    </row>
    <row r="942" spans="1:19" ht="12.75" customHeight="1">
      <c r="A942" s="10"/>
      <c r="B942" s="10"/>
      <c r="C942" s="10"/>
      <c r="D942" s="10"/>
      <c r="E942" s="10"/>
      <c r="F942" s="10"/>
      <c r="G942" s="18"/>
      <c r="H942" s="18"/>
      <c r="I942" s="18"/>
      <c r="J942" s="52"/>
      <c r="K942" s="52"/>
      <c r="L942" s="52"/>
      <c r="M942" s="52"/>
      <c r="N942" s="22"/>
      <c r="O942" s="22"/>
      <c r="P942" s="10"/>
      <c r="Q942" s="10"/>
      <c r="R942" s="10"/>
      <c r="S942" s="10"/>
    </row>
    <row r="943" spans="1:19" ht="12.75" customHeight="1">
      <c r="A943" s="10"/>
      <c r="B943" s="10"/>
      <c r="C943" s="10"/>
      <c r="D943" s="10"/>
      <c r="E943" s="10"/>
      <c r="F943" s="10"/>
      <c r="G943" s="18"/>
      <c r="H943" s="18"/>
      <c r="I943" s="18"/>
      <c r="J943" s="52"/>
      <c r="K943" s="52"/>
      <c r="L943" s="52"/>
      <c r="M943" s="52"/>
      <c r="N943" s="22"/>
      <c r="O943" s="22"/>
      <c r="P943" s="10"/>
      <c r="Q943" s="10"/>
      <c r="R943" s="10"/>
      <c r="S943" s="10"/>
    </row>
    <row r="944" spans="1:19" ht="12.75" customHeight="1">
      <c r="A944" s="10"/>
      <c r="B944" s="10"/>
      <c r="C944" s="10"/>
      <c r="D944" s="10"/>
      <c r="E944" s="10"/>
      <c r="F944" s="10"/>
      <c r="G944" s="18"/>
      <c r="H944" s="18"/>
      <c r="I944" s="18"/>
      <c r="J944" s="52"/>
      <c r="K944" s="52"/>
      <c r="L944" s="52"/>
      <c r="M944" s="52"/>
      <c r="N944" s="22"/>
      <c r="O944" s="22"/>
      <c r="P944" s="10"/>
      <c r="Q944" s="10"/>
      <c r="R944" s="10"/>
      <c r="S944" s="10"/>
    </row>
    <row r="945" spans="1:19" ht="12.75" customHeight="1">
      <c r="A945" s="10"/>
      <c r="B945" s="10"/>
      <c r="C945" s="10"/>
      <c r="D945" s="10"/>
      <c r="E945" s="10"/>
      <c r="F945" s="10"/>
      <c r="G945" s="18"/>
      <c r="H945" s="18"/>
      <c r="I945" s="18"/>
      <c r="J945" s="52"/>
      <c r="K945" s="52"/>
      <c r="L945" s="52"/>
      <c r="M945" s="52"/>
      <c r="N945" s="22"/>
      <c r="O945" s="22"/>
      <c r="P945" s="10"/>
      <c r="Q945" s="10"/>
      <c r="R945" s="10"/>
      <c r="S945" s="10"/>
    </row>
    <row r="946" spans="1:19" ht="12.75" customHeight="1">
      <c r="A946" s="10"/>
      <c r="B946" s="10"/>
      <c r="C946" s="10"/>
      <c r="D946" s="10"/>
      <c r="E946" s="10"/>
      <c r="F946" s="10"/>
      <c r="G946" s="18"/>
      <c r="H946" s="18"/>
      <c r="I946" s="18"/>
      <c r="J946" s="52"/>
      <c r="K946" s="52"/>
      <c r="L946" s="52"/>
      <c r="M946" s="52"/>
      <c r="N946" s="22"/>
      <c r="O946" s="22"/>
      <c r="P946" s="10"/>
      <c r="Q946" s="10"/>
      <c r="R946" s="10"/>
      <c r="S946" s="10"/>
    </row>
    <row r="947" spans="1:19" ht="12.75" customHeight="1">
      <c r="A947" s="10"/>
      <c r="B947" s="10"/>
      <c r="C947" s="10"/>
      <c r="D947" s="10"/>
      <c r="E947" s="10"/>
      <c r="F947" s="10"/>
      <c r="G947" s="18"/>
      <c r="H947" s="18"/>
      <c r="I947" s="18"/>
      <c r="J947" s="52"/>
      <c r="K947" s="52"/>
      <c r="L947" s="52"/>
      <c r="M947" s="52"/>
      <c r="N947" s="22"/>
      <c r="O947" s="22"/>
      <c r="P947" s="10"/>
      <c r="Q947" s="10"/>
      <c r="R947" s="10"/>
      <c r="S947" s="10"/>
    </row>
    <row r="948" spans="1:19" ht="12.75" customHeight="1">
      <c r="A948" s="10"/>
      <c r="B948" s="10"/>
      <c r="C948" s="10"/>
      <c r="D948" s="10"/>
      <c r="E948" s="10"/>
      <c r="F948" s="10"/>
      <c r="G948" s="18"/>
      <c r="H948" s="18"/>
      <c r="I948" s="18"/>
      <c r="J948" s="52"/>
      <c r="K948" s="52"/>
      <c r="L948" s="52"/>
      <c r="M948" s="52"/>
      <c r="N948" s="22"/>
      <c r="O948" s="22"/>
      <c r="P948" s="10"/>
      <c r="Q948" s="10"/>
      <c r="R948" s="10"/>
      <c r="S948" s="10"/>
    </row>
    <row r="949" spans="1:19" ht="12.75" customHeight="1">
      <c r="A949" s="10"/>
      <c r="B949" s="10"/>
      <c r="C949" s="10"/>
      <c r="D949" s="10"/>
      <c r="E949" s="10"/>
      <c r="F949" s="10"/>
      <c r="G949" s="18"/>
      <c r="H949" s="18"/>
      <c r="I949" s="18"/>
      <c r="J949" s="52"/>
      <c r="K949" s="52"/>
      <c r="L949" s="52"/>
      <c r="M949" s="52"/>
      <c r="N949" s="22"/>
      <c r="O949" s="22"/>
      <c r="P949" s="10"/>
      <c r="Q949" s="10"/>
      <c r="R949" s="10"/>
      <c r="S949" s="10"/>
    </row>
    <row r="950" spans="1:19" ht="12.75" customHeight="1">
      <c r="A950" s="10"/>
      <c r="B950" s="10"/>
      <c r="C950" s="10"/>
      <c r="D950" s="10"/>
      <c r="E950" s="10"/>
      <c r="F950" s="10"/>
      <c r="G950" s="18"/>
      <c r="H950" s="18"/>
      <c r="I950" s="18"/>
      <c r="J950" s="52"/>
      <c r="K950" s="52"/>
      <c r="L950" s="52"/>
      <c r="M950" s="52"/>
      <c r="N950" s="22"/>
      <c r="O950" s="22"/>
      <c r="P950" s="10"/>
      <c r="Q950" s="10"/>
      <c r="R950" s="10"/>
      <c r="S950" s="10"/>
    </row>
    <row r="951" spans="1:19" ht="12.75" customHeight="1">
      <c r="A951" s="10"/>
      <c r="B951" s="10"/>
      <c r="C951" s="10"/>
      <c r="D951" s="10"/>
      <c r="E951" s="10"/>
      <c r="F951" s="10"/>
      <c r="G951" s="18"/>
      <c r="H951" s="18"/>
      <c r="I951" s="18"/>
      <c r="J951" s="52"/>
      <c r="K951" s="52"/>
      <c r="L951" s="52"/>
      <c r="M951" s="52"/>
      <c r="N951" s="22"/>
      <c r="O951" s="22"/>
      <c r="P951" s="10"/>
      <c r="Q951" s="10"/>
      <c r="R951" s="10"/>
      <c r="S951" s="10"/>
    </row>
    <row r="952" spans="1:19" ht="12.75" customHeight="1">
      <c r="A952" s="10"/>
      <c r="B952" s="10"/>
      <c r="C952" s="10"/>
      <c r="D952" s="10"/>
      <c r="E952" s="10"/>
      <c r="F952" s="10"/>
      <c r="G952" s="18"/>
      <c r="H952" s="18"/>
      <c r="I952" s="18"/>
      <c r="J952" s="52"/>
      <c r="K952" s="52"/>
      <c r="L952" s="52"/>
      <c r="M952" s="52"/>
      <c r="N952" s="22"/>
      <c r="O952" s="22"/>
      <c r="P952" s="10"/>
      <c r="Q952" s="10"/>
      <c r="R952" s="10"/>
      <c r="S952" s="10"/>
    </row>
    <row r="953" spans="1:19" ht="12.75" customHeight="1">
      <c r="A953" s="10"/>
      <c r="B953" s="10"/>
      <c r="C953" s="10"/>
      <c r="D953" s="10"/>
      <c r="E953" s="10"/>
      <c r="F953" s="10"/>
      <c r="G953" s="18"/>
      <c r="H953" s="18"/>
      <c r="I953" s="18"/>
      <c r="J953" s="52"/>
      <c r="K953" s="52"/>
      <c r="L953" s="52"/>
      <c r="M953" s="52"/>
      <c r="N953" s="22"/>
      <c r="O953" s="22"/>
      <c r="P953" s="10"/>
      <c r="Q953" s="10"/>
      <c r="R953" s="10"/>
      <c r="S953" s="10"/>
    </row>
    <row r="954" spans="1:19" ht="12.75" customHeight="1">
      <c r="A954" s="10"/>
      <c r="B954" s="10"/>
      <c r="C954" s="10"/>
      <c r="D954" s="10"/>
      <c r="E954" s="10"/>
      <c r="F954" s="10"/>
      <c r="G954" s="18"/>
      <c r="H954" s="18"/>
      <c r="I954" s="18"/>
      <c r="J954" s="52"/>
      <c r="K954" s="52"/>
      <c r="L954" s="52"/>
      <c r="M954" s="52"/>
      <c r="N954" s="22"/>
      <c r="O954" s="22"/>
      <c r="P954" s="10"/>
      <c r="Q954" s="10"/>
      <c r="R954" s="10"/>
      <c r="S954" s="10"/>
    </row>
    <row r="955" spans="1:19" ht="12.75" customHeight="1">
      <c r="A955" s="10"/>
      <c r="B955" s="10"/>
      <c r="C955" s="10"/>
      <c r="D955" s="10"/>
      <c r="E955" s="10"/>
      <c r="F955" s="10"/>
      <c r="G955" s="18"/>
      <c r="H955" s="18"/>
      <c r="I955" s="18"/>
      <c r="J955" s="52"/>
      <c r="K955" s="52"/>
      <c r="L955" s="52"/>
      <c r="M955" s="52"/>
      <c r="N955" s="22"/>
      <c r="O955" s="22"/>
      <c r="P955" s="10"/>
      <c r="Q955" s="10"/>
      <c r="R955" s="10"/>
      <c r="S955" s="10"/>
    </row>
    <row r="956" spans="1:19" ht="12.75" customHeight="1">
      <c r="A956" s="10"/>
      <c r="B956" s="10"/>
      <c r="C956" s="10"/>
      <c r="D956" s="10"/>
      <c r="E956" s="10"/>
      <c r="F956" s="10"/>
      <c r="G956" s="18"/>
      <c r="H956" s="18"/>
      <c r="I956" s="18"/>
      <c r="J956" s="52"/>
      <c r="K956" s="52"/>
      <c r="L956" s="52"/>
      <c r="M956" s="52"/>
      <c r="N956" s="22"/>
      <c r="O956" s="22"/>
      <c r="P956" s="10"/>
      <c r="Q956" s="10"/>
      <c r="R956" s="10"/>
      <c r="S956" s="10"/>
    </row>
    <row r="957" spans="1:19" ht="12.75" customHeight="1">
      <c r="A957" s="10"/>
      <c r="B957" s="10"/>
      <c r="C957" s="10"/>
      <c r="D957" s="10"/>
      <c r="E957" s="10"/>
      <c r="F957" s="10"/>
      <c r="G957" s="18"/>
      <c r="H957" s="18"/>
      <c r="I957" s="18"/>
      <c r="J957" s="52"/>
      <c r="K957" s="52"/>
      <c r="L957" s="52"/>
      <c r="M957" s="52"/>
      <c r="N957" s="22"/>
      <c r="O957" s="22"/>
      <c r="P957" s="10"/>
      <c r="Q957" s="10"/>
      <c r="R957" s="10"/>
      <c r="S957" s="10"/>
    </row>
    <row r="958" spans="1:19" ht="12.75" customHeight="1">
      <c r="A958" s="10"/>
      <c r="B958" s="10"/>
      <c r="C958" s="10"/>
      <c r="D958" s="10"/>
      <c r="E958" s="10"/>
      <c r="F958" s="10"/>
      <c r="G958" s="18"/>
      <c r="H958" s="18"/>
      <c r="I958" s="18"/>
      <c r="J958" s="52"/>
      <c r="K958" s="52"/>
      <c r="L958" s="52"/>
      <c r="M958" s="52"/>
      <c r="N958" s="22"/>
      <c r="O958" s="22"/>
      <c r="P958" s="10"/>
      <c r="Q958" s="10"/>
      <c r="R958" s="10"/>
      <c r="S958" s="10"/>
    </row>
    <row r="959" spans="1:19" ht="12.75" customHeight="1">
      <c r="A959" s="10"/>
      <c r="B959" s="10"/>
      <c r="C959" s="10"/>
      <c r="D959" s="10"/>
      <c r="E959" s="10"/>
      <c r="F959" s="10"/>
      <c r="G959" s="18"/>
      <c r="H959" s="18"/>
      <c r="I959" s="18"/>
      <c r="J959" s="52"/>
      <c r="K959" s="52"/>
      <c r="L959" s="52"/>
      <c r="M959" s="52"/>
      <c r="N959" s="22"/>
      <c r="O959" s="22"/>
      <c r="P959" s="10"/>
      <c r="Q959" s="10"/>
      <c r="R959" s="10"/>
      <c r="S959" s="10"/>
    </row>
    <row r="960" spans="1:19" ht="12.75" customHeight="1">
      <c r="A960" s="10"/>
      <c r="B960" s="10"/>
      <c r="C960" s="10"/>
      <c r="D960" s="10"/>
      <c r="E960" s="10"/>
      <c r="F960" s="10"/>
      <c r="G960" s="18"/>
      <c r="H960" s="18"/>
      <c r="I960" s="18"/>
      <c r="J960" s="52"/>
      <c r="K960" s="52"/>
      <c r="L960" s="52"/>
      <c r="M960" s="52"/>
      <c r="N960" s="22"/>
      <c r="O960" s="22"/>
      <c r="P960" s="10"/>
      <c r="Q960" s="10"/>
      <c r="R960" s="10"/>
      <c r="S960" s="10"/>
    </row>
    <row r="961" spans="1:19" ht="12.75" customHeight="1">
      <c r="A961" s="10"/>
      <c r="B961" s="10"/>
      <c r="C961" s="10"/>
      <c r="D961" s="10"/>
      <c r="E961" s="10"/>
      <c r="F961" s="10"/>
      <c r="G961" s="18"/>
      <c r="H961" s="18"/>
      <c r="I961" s="18"/>
      <c r="J961" s="52"/>
      <c r="K961" s="52"/>
      <c r="L961" s="52"/>
      <c r="M961" s="52"/>
      <c r="N961" s="22"/>
      <c r="O961" s="22"/>
      <c r="P961" s="10"/>
      <c r="Q961" s="10"/>
      <c r="R961" s="10"/>
      <c r="S961" s="10"/>
    </row>
    <row r="962" spans="1:19" ht="12.75" customHeight="1">
      <c r="A962" s="10"/>
      <c r="B962" s="10"/>
      <c r="C962" s="10"/>
      <c r="D962" s="10"/>
      <c r="E962" s="10"/>
      <c r="F962" s="10"/>
      <c r="G962" s="18"/>
      <c r="H962" s="18"/>
      <c r="I962" s="18"/>
      <c r="J962" s="52"/>
      <c r="K962" s="52"/>
      <c r="L962" s="52"/>
      <c r="M962" s="52"/>
      <c r="N962" s="22"/>
      <c r="O962" s="22"/>
      <c r="P962" s="10"/>
      <c r="Q962" s="10"/>
      <c r="R962" s="10"/>
      <c r="S962" s="10"/>
    </row>
    <row r="963" spans="1:19" ht="12.75" customHeight="1">
      <c r="A963" s="10"/>
      <c r="B963" s="10"/>
      <c r="C963" s="10"/>
      <c r="D963" s="10"/>
      <c r="E963" s="10"/>
      <c r="F963" s="10"/>
      <c r="G963" s="18"/>
      <c r="H963" s="18"/>
      <c r="I963" s="18"/>
      <c r="J963" s="52"/>
      <c r="K963" s="52"/>
      <c r="L963" s="52"/>
      <c r="M963" s="52"/>
      <c r="N963" s="22"/>
      <c r="O963" s="22"/>
      <c r="P963" s="10"/>
      <c r="Q963" s="10"/>
      <c r="R963" s="10"/>
      <c r="S963" s="10"/>
    </row>
    <row r="964" spans="1:19" ht="12.75" customHeight="1">
      <c r="A964" s="10"/>
      <c r="B964" s="10"/>
      <c r="C964" s="10"/>
      <c r="D964" s="10"/>
      <c r="E964" s="10"/>
      <c r="F964" s="10"/>
      <c r="G964" s="18"/>
      <c r="H964" s="18"/>
      <c r="I964" s="18"/>
      <c r="J964" s="52"/>
      <c r="K964" s="52"/>
      <c r="L964" s="52"/>
      <c r="M964" s="52"/>
      <c r="N964" s="22"/>
      <c r="O964" s="22"/>
      <c r="P964" s="10"/>
      <c r="Q964" s="10"/>
      <c r="R964" s="10"/>
      <c r="S964" s="10"/>
    </row>
    <row r="965" spans="1:19" ht="12.75" customHeight="1">
      <c r="A965" s="10"/>
      <c r="B965" s="10"/>
      <c r="C965" s="10"/>
      <c r="D965" s="10"/>
      <c r="E965" s="10"/>
      <c r="F965" s="10"/>
      <c r="G965" s="18"/>
      <c r="H965" s="18"/>
      <c r="I965" s="18"/>
      <c r="J965" s="52"/>
      <c r="K965" s="52"/>
      <c r="L965" s="52"/>
      <c r="M965" s="52"/>
      <c r="N965" s="22"/>
      <c r="O965" s="22"/>
      <c r="P965" s="10"/>
      <c r="Q965" s="10"/>
      <c r="R965" s="10"/>
      <c r="S965" s="10"/>
    </row>
    <row r="966" spans="1:19" ht="12.75" customHeight="1">
      <c r="A966" s="10"/>
      <c r="B966" s="10"/>
      <c r="C966" s="10"/>
      <c r="D966" s="10"/>
      <c r="E966" s="10"/>
      <c r="F966" s="10"/>
      <c r="G966" s="18"/>
      <c r="H966" s="18"/>
      <c r="I966" s="18"/>
      <c r="J966" s="52"/>
      <c r="K966" s="52"/>
      <c r="L966" s="52"/>
      <c r="M966" s="52"/>
      <c r="N966" s="22"/>
      <c r="O966" s="22"/>
      <c r="P966" s="10"/>
      <c r="Q966" s="10"/>
      <c r="R966" s="10"/>
      <c r="S966" s="10"/>
    </row>
    <row r="967" spans="1:19" ht="12.75" customHeight="1">
      <c r="A967" s="10"/>
      <c r="B967" s="10"/>
      <c r="C967" s="10"/>
      <c r="D967" s="10"/>
      <c r="E967" s="10"/>
      <c r="F967" s="10"/>
      <c r="G967" s="18"/>
      <c r="H967" s="18"/>
      <c r="I967" s="18"/>
      <c r="J967" s="52"/>
      <c r="K967" s="52"/>
      <c r="L967" s="52"/>
      <c r="M967" s="52"/>
      <c r="N967" s="22"/>
      <c r="O967" s="22"/>
      <c r="P967" s="10"/>
      <c r="Q967" s="10"/>
      <c r="R967" s="10"/>
      <c r="S967" s="10"/>
    </row>
    <row r="968" spans="1:19" ht="12.75" customHeight="1">
      <c r="A968" s="10"/>
      <c r="B968" s="10"/>
      <c r="C968" s="10"/>
      <c r="D968" s="10"/>
      <c r="E968" s="10"/>
      <c r="F968" s="10"/>
      <c r="G968" s="18"/>
      <c r="H968" s="18"/>
      <c r="I968" s="18"/>
      <c r="J968" s="52"/>
      <c r="K968" s="52"/>
      <c r="L968" s="52"/>
      <c r="M968" s="52"/>
      <c r="N968" s="22"/>
      <c r="O968" s="22"/>
      <c r="P968" s="10"/>
      <c r="Q968" s="10"/>
      <c r="R968" s="10"/>
      <c r="S968" s="10"/>
    </row>
    <row r="969" spans="1:19" ht="12.75" customHeight="1">
      <c r="A969" s="10"/>
      <c r="B969" s="10"/>
      <c r="C969" s="10"/>
      <c r="D969" s="10"/>
      <c r="E969" s="10"/>
      <c r="F969" s="10"/>
      <c r="G969" s="18"/>
      <c r="H969" s="18"/>
      <c r="I969" s="18"/>
      <c r="J969" s="52"/>
      <c r="K969" s="52"/>
      <c r="L969" s="52"/>
      <c r="M969" s="52"/>
      <c r="N969" s="22"/>
      <c r="O969" s="22"/>
      <c r="P969" s="10"/>
      <c r="Q969" s="10"/>
      <c r="R969" s="10"/>
      <c r="S969" s="10"/>
    </row>
    <row r="970" spans="1:19" ht="12.75" customHeight="1">
      <c r="A970" s="10"/>
      <c r="B970" s="10"/>
      <c r="C970" s="10"/>
      <c r="D970" s="10"/>
      <c r="E970" s="10"/>
      <c r="F970" s="10"/>
      <c r="G970" s="18"/>
      <c r="H970" s="18"/>
      <c r="I970" s="18"/>
      <c r="J970" s="52"/>
      <c r="K970" s="52"/>
      <c r="L970" s="52"/>
      <c r="M970" s="52"/>
      <c r="N970" s="22"/>
      <c r="O970" s="22"/>
      <c r="P970" s="10"/>
      <c r="Q970" s="10"/>
      <c r="R970" s="10"/>
      <c r="S970" s="10"/>
    </row>
    <row r="971" spans="1:19" ht="12.75" customHeight="1">
      <c r="A971" s="10"/>
      <c r="B971" s="10"/>
      <c r="C971" s="10"/>
      <c r="D971" s="10"/>
      <c r="E971" s="10"/>
      <c r="F971" s="10"/>
      <c r="G971" s="18"/>
      <c r="H971" s="18"/>
      <c r="I971" s="18"/>
      <c r="J971" s="52"/>
      <c r="K971" s="52"/>
      <c r="L971" s="52"/>
      <c r="M971" s="52"/>
      <c r="N971" s="22"/>
      <c r="O971" s="22"/>
      <c r="P971" s="10"/>
      <c r="Q971" s="10"/>
      <c r="R971" s="10"/>
      <c r="S971" s="10"/>
    </row>
    <row r="972" spans="1:19" ht="12.75" customHeight="1">
      <c r="A972" s="10"/>
      <c r="B972" s="10"/>
      <c r="C972" s="10"/>
      <c r="D972" s="10"/>
      <c r="E972" s="10"/>
      <c r="F972" s="10"/>
      <c r="G972" s="18"/>
      <c r="H972" s="18"/>
      <c r="I972" s="18"/>
      <c r="J972" s="52"/>
      <c r="K972" s="52"/>
      <c r="L972" s="52"/>
      <c r="M972" s="52"/>
      <c r="N972" s="22"/>
      <c r="O972" s="22"/>
      <c r="P972" s="10"/>
      <c r="Q972" s="10"/>
      <c r="R972" s="10"/>
      <c r="S972" s="10"/>
    </row>
    <row r="973" spans="1:19" ht="12.75" customHeight="1">
      <c r="A973" s="10"/>
      <c r="B973" s="10"/>
      <c r="C973" s="10"/>
      <c r="D973" s="10"/>
      <c r="E973" s="10"/>
      <c r="F973" s="10"/>
      <c r="G973" s="18"/>
      <c r="H973" s="18"/>
      <c r="I973" s="18"/>
      <c r="J973" s="52"/>
      <c r="K973" s="52"/>
      <c r="L973" s="52"/>
      <c r="M973" s="52"/>
      <c r="N973" s="22"/>
      <c r="O973" s="22"/>
      <c r="P973" s="10"/>
      <c r="Q973" s="10"/>
      <c r="R973" s="10"/>
      <c r="S973" s="10"/>
    </row>
    <row r="974" spans="1:19" ht="12.75" customHeight="1">
      <c r="A974" s="10"/>
      <c r="B974" s="10"/>
      <c r="C974" s="10"/>
      <c r="D974" s="10"/>
      <c r="E974" s="10"/>
      <c r="F974" s="10"/>
      <c r="G974" s="18"/>
      <c r="H974" s="18"/>
      <c r="I974" s="18"/>
      <c r="J974" s="52"/>
      <c r="K974" s="52"/>
      <c r="L974" s="52"/>
      <c r="M974" s="52"/>
      <c r="N974" s="22"/>
      <c r="O974" s="22"/>
      <c r="P974" s="10"/>
      <c r="Q974" s="10"/>
      <c r="R974" s="10"/>
      <c r="S974" s="10"/>
    </row>
    <row r="975" spans="1:19" ht="12.75" customHeight="1">
      <c r="A975" s="10"/>
      <c r="B975" s="10"/>
      <c r="C975" s="10"/>
      <c r="D975" s="10"/>
      <c r="E975" s="10"/>
      <c r="F975" s="10"/>
      <c r="G975" s="18"/>
      <c r="H975" s="18"/>
      <c r="I975" s="18"/>
      <c r="J975" s="52"/>
      <c r="K975" s="52"/>
      <c r="L975" s="52"/>
      <c r="M975" s="52"/>
      <c r="N975" s="22"/>
      <c r="O975" s="22"/>
      <c r="P975" s="10"/>
      <c r="Q975" s="10"/>
      <c r="R975" s="10"/>
      <c r="S975" s="10"/>
    </row>
    <row r="976" spans="1:19" ht="12.75" customHeight="1">
      <c r="A976" s="10"/>
      <c r="B976" s="10"/>
      <c r="C976" s="10"/>
      <c r="D976" s="10"/>
      <c r="E976" s="10"/>
      <c r="F976" s="10"/>
      <c r="G976" s="18"/>
      <c r="H976" s="18"/>
      <c r="I976" s="18"/>
      <c r="J976" s="52"/>
      <c r="K976" s="52"/>
      <c r="L976" s="52"/>
      <c r="M976" s="52"/>
      <c r="N976" s="22"/>
      <c r="O976" s="22"/>
      <c r="P976" s="10"/>
      <c r="Q976" s="10"/>
      <c r="R976" s="10"/>
      <c r="S976" s="10"/>
    </row>
    <row r="977" spans="1:19" ht="12.75" customHeight="1">
      <c r="A977" s="10"/>
      <c r="B977" s="10"/>
      <c r="C977" s="10"/>
      <c r="D977" s="10"/>
      <c r="E977" s="10"/>
      <c r="F977" s="10"/>
      <c r="G977" s="18"/>
      <c r="H977" s="18"/>
      <c r="I977" s="18"/>
      <c r="J977" s="52"/>
      <c r="K977" s="52"/>
      <c r="L977" s="52"/>
      <c r="M977" s="52"/>
      <c r="N977" s="22"/>
      <c r="O977" s="22"/>
      <c r="P977" s="10"/>
      <c r="Q977" s="10"/>
      <c r="R977" s="10"/>
      <c r="S977" s="10"/>
    </row>
    <row r="978" spans="1:19" ht="12.75" customHeight="1">
      <c r="A978" s="10"/>
      <c r="B978" s="10"/>
      <c r="C978" s="10"/>
      <c r="D978" s="10"/>
      <c r="E978" s="10"/>
      <c r="F978" s="10"/>
      <c r="G978" s="18"/>
      <c r="H978" s="18"/>
      <c r="I978" s="18"/>
      <c r="J978" s="52"/>
      <c r="K978" s="52"/>
      <c r="L978" s="52"/>
      <c r="M978" s="52"/>
      <c r="N978" s="22"/>
      <c r="O978" s="22"/>
      <c r="P978" s="10"/>
      <c r="Q978" s="10"/>
      <c r="R978" s="10"/>
      <c r="S978" s="10"/>
    </row>
    <row r="979" spans="1:19" ht="12.75" customHeight="1">
      <c r="A979" s="10"/>
      <c r="B979" s="10"/>
      <c r="C979" s="10"/>
      <c r="D979" s="10"/>
      <c r="E979" s="10"/>
      <c r="F979" s="10"/>
      <c r="G979" s="18"/>
      <c r="H979" s="18"/>
      <c r="I979" s="18"/>
      <c r="J979" s="52"/>
      <c r="K979" s="52"/>
      <c r="L979" s="52"/>
      <c r="M979" s="52"/>
      <c r="N979" s="22"/>
      <c r="O979" s="22"/>
      <c r="P979" s="10"/>
      <c r="Q979" s="10"/>
      <c r="R979" s="10"/>
      <c r="S979" s="10"/>
    </row>
    <row r="980" spans="1:19" ht="12.75" customHeight="1">
      <c r="A980" s="10"/>
      <c r="B980" s="10"/>
      <c r="C980" s="10"/>
      <c r="D980" s="10"/>
      <c r="E980" s="10"/>
      <c r="F980" s="10"/>
      <c r="G980" s="18"/>
      <c r="H980" s="18"/>
      <c r="I980" s="18"/>
      <c r="J980" s="52"/>
      <c r="K980" s="52"/>
      <c r="L980" s="52"/>
      <c r="M980" s="52"/>
      <c r="N980" s="22"/>
      <c r="O980" s="22"/>
      <c r="P980" s="10"/>
      <c r="Q980" s="10"/>
      <c r="R980" s="10"/>
      <c r="S980" s="10"/>
    </row>
    <row r="981" spans="1:19" ht="12.75" customHeight="1">
      <c r="A981" s="10"/>
      <c r="B981" s="10"/>
      <c r="C981" s="10"/>
      <c r="D981" s="10"/>
      <c r="E981" s="10"/>
      <c r="F981" s="10"/>
      <c r="G981" s="18"/>
      <c r="H981" s="18"/>
      <c r="I981" s="18"/>
      <c r="J981" s="52"/>
      <c r="K981" s="52"/>
      <c r="L981" s="52"/>
      <c r="M981" s="52"/>
      <c r="N981" s="22"/>
      <c r="O981" s="22"/>
      <c r="P981" s="10"/>
      <c r="Q981" s="10"/>
      <c r="R981" s="10"/>
      <c r="S981" s="10"/>
    </row>
    <row r="982" spans="1:19" ht="12.75" customHeight="1">
      <c r="A982" s="10"/>
      <c r="B982" s="10"/>
      <c r="C982" s="10"/>
      <c r="D982" s="10"/>
      <c r="E982" s="10"/>
      <c r="F982" s="10"/>
      <c r="G982" s="18"/>
      <c r="H982" s="18"/>
      <c r="I982" s="18"/>
      <c r="J982" s="52"/>
      <c r="K982" s="52"/>
      <c r="L982" s="52"/>
      <c r="M982" s="52"/>
      <c r="N982" s="22"/>
      <c r="O982" s="22"/>
      <c r="P982" s="10"/>
      <c r="Q982" s="10"/>
      <c r="R982" s="10"/>
      <c r="S982" s="10"/>
    </row>
    <row r="983" spans="1:19" ht="12.75" customHeight="1">
      <c r="A983" s="10"/>
      <c r="B983" s="10"/>
      <c r="C983" s="10"/>
      <c r="D983" s="10"/>
      <c r="E983" s="10"/>
      <c r="F983" s="10"/>
      <c r="G983" s="18"/>
      <c r="H983" s="18"/>
      <c r="I983" s="18"/>
      <c r="J983" s="52"/>
      <c r="K983" s="52"/>
      <c r="L983" s="52"/>
      <c r="M983" s="52"/>
      <c r="N983" s="22"/>
      <c r="O983" s="22"/>
      <c r="P983" s="10"/>
      <c r="Q983" s="10"/>
      <c r="R983" s="10"/>
      <c r="S983" s="10"/>
    </row>
    <row r="984" spans="1:19" ht="12.75" customHeight="1">
      <c r="A984" s="10"/>
      <c r="B984" s="10"/>
      <c r="C984" s="10"/>
      <c r="D984" s="10"/>
      <c r="E984" s="10"/>
      <c r="F984" s="10"/>
      <c r="G984" s="18"/>
      <c r="H984" s="18"/>
      <c r="I984" s="18"/>
      <c r="J984" s="52"/>
      <c r="K984" s="52"/>
      <c r="L984" s="52"/>
      <c r="M984" s="52"/>
      <c r="N984" s="22"/>
      <c r="O984" s="22"/>
      <c r="P984" s="10"/>
      <c r="Q984" s="10"/>
      <c r="R984" s="10"/>
      <c r="S984" s="10"/>
    </row>
    <row r="985" spans="1:19" ht="12.75" customHeight="1">
      <c r="A985" s="10"/>
      <c r="B985" s="10"/>
      <c r="C985" s="10"/>
      <c r="D985" s="10"/>
      <c r="E985" s="10"/>
      <c r="F985" s="10"/>
      <c r="G985" s="18"/>
      <c r="H985" s="18"/>
      <c r="I985" s="18"/>
      <c r="J985" s="52"/>
      <c r="K985" s="52"/>
      <c r="L985" s="52"/>
      <c r="M985" s="52"/>
      <c r="N985" s="22"/>
      <c r="O985" s="22"/>
      <c r="P985" s="10"/>
      <c r="Q985" s="10"/>
      <c r="R985" s="10"/>
      <c r="S985" s="10"/>
    </row>
    <row r="986" spans="1:19" ht="12.75" customHeight="1">
      <c r="A986" s="10"/>
      <c r="B986" s="10"/>
      <c r="C986" s="10"/>
      <c r="D986" s="10"/>
      <c r="E986" s="10"/>
      <c r="F986" s="10"/>
      <c r="G986" s="18"/>
      <c r="H986" s="18"/>
      <c r="I986" s="18"/>
      <c r="J986" s="52"/>
      <c r="K986" s="52"/>
      <c r="L986" s="52"/>
      <c r="M986" s="52"/>
      <c r="N986" s="22"/>
      <c r="O986" s="22"/>
      <c r="P986" s="10"/>
      <c r="Q986" s="10"/>
      <c r="R986" s="10"/>
      <c r="S986" s="10"/>
    </row>
    <row r="987" spans="1:19" ht="12.75" customHeight="1">
      <c r="A987" s="10"/>
      <c r="B987" s="10"/>
      <c r="C987" s="10"/>
      <c r="D987" s="10"/>
      <c r="E987" s="10"/>
      <c r="F987" s="10"/>
      <c r="G987" s="18"/>
      <c r="H987" s="18"/>
      <c r="I987" s="18"/>
      <c r="J987" s="52"/>
      <c r="K987" s="52"/>
      <c r="L987" s="52"/>
      <c r="M987" s="52"/>
      <c r="N987" s="22"/>
      <c r="O987" s="22"/>
      <c r="P987" s="10"/>
      <c r="Q987" s="10"/>
      <c r="R987" s="10"/>
      <c r="S987" s="10"/>
    </row>
    <row r="988" spans="1:19" ht="12.75" customHeight="1">
      <c r="A988" s="10"/>
      <c r="B988" s="10"/>
      <c r="C988" s="10"/>
      <c r="D988" s="10"/>
      <c r="E988" s="10"/>
      <c r="F988" s="10"/>
      <c r="G988" s="18"/>
      <c r="H988" s="18"/>
      <c r="I988" s="18"/>
      <c r="J988" s="52"/>
      <c r="K988" s="52"/>
      <c r="L988" s="52"/>
      <c r="M988" s="52"/>
      <c r="N988" s="22"/>
      <c r="O988" s="22"/>
      <c r="P988" s="10"/>
      <c r="Q988" s="10"/>
      <c r="R988" s="10"/>
      <c r="S988" s="10"/>
    </row>
    <row r="989" spans="1:19" ht="12.75" customHeight="1">
      <c r="A989" s="10"/>
      <c r="B989" s="10"/>
      <c r="C989" s="10"/>
      <c r="D989" s="10"/>
      <c r="E989" s="10"/>
      <c r="F989" s="10"/>
      <c r="G989" s="18"/>
      <c r="H989" s="18"/>
      <c r="I989" s="18"/>
      <c r="J989" s="52"/>
      <c r="K989" s="52"/>
      <c r="L989" s="52"/>
      <c r="M989" s="52"/>
      <c r="N989" s="22"/>
      <c r="O989" s="22"/>
      <c r="P989" s="10"/>
      <c r="Q989" s="10"/>
      <c r="R989" s="10"/>
      <c r="S989" s="10"/>
    </row>
    <row r="990" spans="1:19" ht="12.75" customHeight="1">
      <c r="A990" s="10"/>
      <c r="B990" s="10"/>
      <c r="C990" s="10"/>
      <c r="D990" s="10"/>
      <c r="E990" s="10"/>
      <c r="F990" s="10"/>
      <c r="G990" s="18"/>
      <c r="H990" s="18"/>
      <c r="I990" s="18"/>
      <c r="J990" s="52"/>
      <c r="K990" s="52"/>
      <c r="L990" s="52"/>
      <c r="M990" s="52"/>
      <c r="N990" s="22"/>
      <c r="O990" s="22"/>
      <c r="P990" s="10"/>
      <c r="Q990" s="10"/>
      <c r="R990" s="10"/>
      <c r="S990" s="10"/>
    </row>
    <row r="991" spans="1:19" ht="12.75" customHeight="1">
      <c r="A991" s="10"/>
      <c r="B991" s="10"/>
      <c r="C991" s="10"/>
      <c r="D991" s="10"/>
      <c r="E991" s="10"/>
      <c r="F991" s="10"/>
      <c r="G991" s="18"/>
      <c r="H991" s="18"/>
      <c r="I991" s="18"/>
      <c r="J991" s="52"/>
      <c r="K991" s="52"/>
      <c r="L991" s="52"/>
      <c r="M991" s="52"/>
      <c r="N991" s="22"/>
      <c r="O991" s="22"/>
      <c r="P991" s="10"/>
      <c r="Q991" s="10"/>
      <c r="R991" s="10"/>
      <c r="S991" s="10"/>
    </row>
    <row r="992" spans="1:19" ht="12.75" customHeight="1">
      <c r="A992" s="10"/>
      <c r="B992" s="10"/>
      <c r="C992" s="10"/>
      <c r="D992" s="10"/>
      <c r="E992" s="10"/>
      <c r="F992" s="10"/>
      <c r="G992" s="18"/>
      <c r="H992" s="18"/>
      <c r="I992" s="18"/>
      <c r="J992" s="52"/>
      <c r="K992" s="52"/>
      <c r="L992" s="52"/>
      <c r="M992" s="52"/>
      <c r="N992" s="22"/>
      <c r="O992" s="22"/>
      <c r="P992" s="10"/>
      <c r="Q992" s="10"/>
      <c r="R992" s="10"/>
      <c r="S992" s="10"/>
    </row>
    <row r="993" spans="1:19" ht="12.75" customHeight="1">
      <c r="A993" s="10"/>
      <c r="B993" s="10"/>
      <c r="C993" s="10"/>
      <c r="D993" s="10"/>
      <c r="E993" s="10"/>
      <c r="F993" s="10"/>
      <c r="G993" s="18"/>
      <c r="H993" s="18"/>
      <c r="I993" s="18"/>
      <c r="J993" s="52"/>
      <c r="K993" s="52"/>
      <c r="L993" s="52"/>
      <c r="M993" s="52"/>
      <c r="N993" s="22"/>
      <c r="O993" s="22"/>
      <c r="P993" s="10"/>
      <c r="Q993" s="10"/>
      <c r="R993" s="10"/>
      <c r="S993" s="10"/>
    </row>
    <row r="994" spans="1:19" ht="12.75" customHeight="1">
      <c r="A994" s="10"/>
      <c r="B994" s="10"/>
      <c r="C994" s="10"/>
      <c r="D994" s="10"/>
      <c r="E994" s="10"/>
      <c r="F994" s="10"/>
      <c r="G994" s="18"/>
      <c r="H994" s="18"/>
      <c r="I994" s="18"/>
      <c r="J994" s="52"/>
      <c r="K994" s="52"/>
      <c r="L994" s="52"/>
      <c r="M994" s="52"/>
      <c r="N994" s="22"/>
      <c r="O994" s="22"/>
      <c r="P994" s="10"/>
      <c r="Q994" s="10"/>
      <c r="R994" s="10"/>
      <c r="S994" s="10"/>
    </row>
    <row r="995" spans="1:19" ht="12.75" customHeight="1">
      <c r="A995" s="10"/>
      <c r="B995" s="10"/>
      <c r="C995" s="10"/>
      <c r="D995" s="10"/>
      <c r="E995" s="10"/>
      <c r="F995" s="10"/>
      <c r="G995" s="18"/>
      <c r="H995" s="18"/>
      <c r="I995" s="18"/>
      <c r="J995" s="52"/>
      <c r="K995" s="52"/>
      <c r="L995" s="52"/>
      <c r="M995" s="52"/>
      <c r="N995" s="22"/>
      <c r="O995" s="22"/>
      <c r="P995" s="10"/>
      <c r="Q995" s="10"/>
      <c r="R995" s="10"/>
      <c r="S995" s="10"/>
    </row>
    <row r="996" spans="1:19" ht="12.75" customHeight="1">
      <c r="A996" s="10"/>
      <c r="B996" s="10"/>
      <c r="C996" s="10"/>
      <c r="D996" s="10"/>
      <c r="E996" s="10"/>
      <c r="F996" s="10"/>
      <c r="G996" s="18"/>
      <c r="H996" s="18"/>
      <c r="I996" s="18"/>
      <c r="J996" s="52"/>
      <c r="K996" s="52"/>
      <c r="L996" s="52"/>
      <c r="M996" s="52"/>
      <c r="N996" s="22"/>
      <c r="O996" s="22"/>
      <c r="P996" s="10"/>
      <c r="Q996" s="10"/>
      <c r="R996" s="10"/>
      <c r="S996" s="10"/>
    </row>
    <row r="997" spans="1:19" ht="12.75" customHeight="1">
      <c r="A997" s="10"/>
      <c r="B997" s="10"/>
      <c r="C997" s="10"/>
      <c r="D997" s="10"/>
      <c r="E997" s="10"/>
      <c r="F997" s="10"/>
      <c r="G997" s="18"/>
      <c r="H997" s="18"/>
      <c r="I997" s="18"/>
      <c r="J997" s="52"/>
      <c r="K997" s="52"/>
      <c r="L997" s="52"/>
      <c r="M997" s="52"/>
      <c r="N997" s="22"/>
      <c r="O997" s="22"/>
      <c r="P997" s="10"/>
      <c r="Q997" s="10"/>
      <c r="R997" s="10"/>
      <c r="S997" s="10"/>
    </row>
    <row r="998" spans="1:19" ht="12.75" customHeight="1">
      <c r="A998" s="10"/>
      <c r="B998" s="10"/>
      <c r="C998" s="10"/>
      <c r="D998" s="10"/>
      <c r="E998" s="10"/>
      <c r="F998" s="10"/>
      <c r="G998" s="18"/>
      <c r="H998" s="18"/>
      <c r="I998" s="18"/>
      <c r="J998" s="52"/>
      <c r="K998" s="52"/>
      <c r="L998" s="52"/>
      <c r="M998" s="52"/>
      <c r="N998" s="22"/>
      <c r="O998" s="22"/>
      <c r="P998" s="10"/>
      <c r="Q998" s="10"/>
      <c r="R998" s="10"/>
      <c r="S998" s="10"/>
    </row>
    <row r="999" spans="1:19" ht="12.75" customHeight="1">
      <c r="A999" s="10"/>
      <c r="B999" s="10"/>
      <c r="C999" s="10"/>
      <c r="D999" s="10"/>
      <c r="E999" s="10"/>
      <c r="F999" s="10"/>
      <c r="G999" s="18"/>
      <c r="H999" s="18"/>
      <c r="I999" s="18"/>
      <c r="J999" s="52"/>
      <c r="K999" s="52"/>
      <c r="L999" s="52"/>
      <c r="M999" s="52"/>
      <c r="N999" s="22"/>
      <c r="O999" s="22"/>
      <c r="P999" s="10"/>
      <c r="Q999" s="10"/>
      <c r="R999" s="10"/>
      <c r="S999" s="10"/>
    </row>
    <row r="1000" spans="1:19" ht="12.75" customHeight="1">
      <c r="A1000" s="10"/>
      <c r="B1000" s="10"/>
      <c r="C1000" s="10"/>
      <c r="D1000" s="10"/>
      <c r="E1000" s="10"/>
      <c r="F1000" s="10"/>
      <c r="G1000" s="18"/>
      <c r="H1000" s="18"/>
      <c r="I1000" s="18"/>
      <c r="J1000" s="52"/>
      <c r="K1000" s="52"/>
      <c r="L1000" s="52"/>
      <c r="M1000" s="52"/>
      <c r="N1000" s="22"/>
      <c r="O1000" s="22"/>
      <c r="P1000" s="10"/>
      <c r="Q1000" s="10"/>
      <c r="R1000" s="10"/>
      <c r="S1000" s="10"/>
    </row>
  </sheetData>
  <autoFilter ref="A1:O845"/>
  <conditionalFormatting sqref="N2:N8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84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workbookViewId="0">
      <pane ySplit="1" topLeftCell="A2" activePane="bottomLeft" state="frozen"/>
      <selection pane="bottomLeft" activeCell="B3" sqref="B3"/>
    </sheetView>
  </sheetViews>
  <sheetFormatPr defaultColWidth="17.28515625" defaultRowHeight="15" customHeight="1"/>
  <cols>
    <col min="1" max="1" width="4" customWidth="1"/>
    <col min="2" max="2" width="8" customWidth="1"/>
    <col min="3" max="3" width="11.28515625" customWidth="1"/>
    <col min="4" max="8" width="7.7109375" customWidth="1"/>
    <col min="9" max="9" width="13.5703125" customWidth="1"/>
    <col min="10" max="10" width="5.85546875" customWidth="1"/>
    <col min="11" max="11" width="7" customWidth="1"/>
    <col min="12" max="12" width="9" customWidth="1"/>
    <col min="13" max="13" width="5" customWidth="1"/>
    <col min="14" max="14" width="16.42578125" customWidth="1"/>
    <col min="15" max="16" width="14.42578125" customWidth="1"/>
    <col min="17" max="17" width="4" customWidth="1"/>
    <col min="18" max="18" width="7" customWidth="1"/>
    <col min="19" max="19" width="5.85546875" customWidth="1"/>
    <col min="20" max="20" width="9" customWidth="1"/>
    <col min="21" max="21" width="7.5703125" customWidth="1"/>
    <col min="22" max="25" width="11.5703125" customWidth="1"/>
    <col min="26" max="27" width="14.42578125" customWidth="1"/>
    <col min="28" max="28" width="6.140625" customWidth="1"/>
    <col min="29" max="29" width="14.42578125" customWidth="1"/>
    <col min="30" max="30" width="5" customWidth="1"/>
  </cols>
  <sheetData>
    <row r="1" spans="1:30" ht="14.25" customHeight="1">
      <c r="A1" s="1" t="s">
        <v>9</v>
      </c>
      <c r="B1" s="1" t="s">
        <v>0</v>
      </c>
      <c r="C1" s="1" t="s">
        <v>2</v>
      </c>
      <c r="D1" s="1" t="s">
        <v>3</v>
      </c>
      <c r="E1" s="1" t="s">
        <v>4</v>
      </c>
      <c r="F1" s="53" t="s">
        <v>15</v>
      </c>
      <c r="G1" s="53" t="s">
        <v>316</v>
      </c>
      <c r="H1" s="53" t="s">
        <v>17</v>
      </c>
      <c r="I1" s="4" t="s">
        <v>6</v>
      </c>
      <c r="J1" s="12" t="s">
        <v>18</v>
      </c>
      <c r="K1" s="12" t="s">
        <v>19</v>
      </c>
      <c r="L1" s="12" t="s">
        <v>20</v>
      </c>
      <c r="M1" s="12" t="s">
        <v>21</v>
      </c>
      <c r="N1" s="14" t="s">
        <v>22</v>
      </c>
      <c r="O1" s="4"/>
      <c r="P1" s="4" t="s">
        <v>7</v>
      </c>
      <c r="Q1" s="12" t="s">
        <v>18</v>
      </c>
      <c r="R1" s="14" t="s">
        <v>19</v>
      </c>
      <c r="S1" s="14" t="s">
        <v>25</v>
      </c>
      <c r="T1" s="14" t="s">
        <v>20</v>
      </c>
      <c r="U1" s="14" t="s">
        <v>21</v>
      </c>
      <c r="V1" s="14" t="s">
        <v>26</v>
      </c>
      <c r="W1" s="14"/>
      <c r="X1" s="14"/>
      <c r="Y1" s="6" t="s">
        <v>317</v>
      </c>
      <c r="Z1" s="10">
        <v>15</v>
      </c>
      <c r="AA1" s="6" t="s">
        <v>318</v>
      </c>
      <c r="AB1" s="6">
        <v>0.5</v>
      </c>
      <c r="AC1" s="6" t="s">
        <v>319</v>
      </c>
      <c r="AD1" s="6">
        <v>500</v>
      </c>
    </row>
    <row r="2" spans="1:30" ht="14.25" customHeight="1">
      <c r="A2" s="10">
        <v>1</v>
      </c>
      <c r="B2" s="13">
        <f>VLOOKUP(C2,'Species Data'!A$2:E$152,2,FALSE)</f>
        <v>1</v>
      </c>
      <c r="C2" s="10" t="s">
        <v>23</v>
      </c>
      <c r="D2" s="15" t="s">
        <v>24</v>
      </c>
      <c r="E2" s="16" t="s">
        <v>28</v>
      </c>
      <c r="F2" s="13">
        <f>VLOOKUP($C2,'Species Data'!$A$2:$E$152,3,FALSE)+$Z$1</f>
        <v>105</v>
      </c>
      <c r="G2" s="13">
        <f>VLOOKUP($C2,'Species Data'!$A$2:$E$152,4,FALSE)+$Z$1</f>
        <v>141</v>
      </c>
      <c r="H2" s="13">
        <f>VLOOKUP($C2,'Species Data'!$A$2:$E$152,5,FALSE)+$Z$1</f>
        <v>141</v>
      </c>
      <c r="I2" s="20" t="s">
        <v>29</v>
      </c>
      <c r="J2" s="54">
        <f>VLOOKUP(I2,'Basic Moves'!B$2:H$43,3,FALSE)</f>
        <v>7</v>
      </c>
      <c r="K2" s="54">
        <f>IF(OR(VLOOKUP(I2,'Basic Moves'!B$2:C$43,2,FALSE)=D2,VLOOKUP(I2,'Basic Moves'!B$2:C$43,2,FALSE)=E2),1,0)</f>
        <v>1</v>
      </c>
      <c r="L2" s="54">
        <f>VLOOKUP(I2,'Basic Moves'!B$2:H$43,5,FALSE)</f>
        <v>650</v>
      </c>
      <c r="M2" s="54">
        <f>VLOOKUP(I2,'Basic Moves'!B$2:H$43,7,FALSE)</f>
        <v>7</v>
      </c>
      <c r="N2" s="54">
        <f t="shared" ref="N2:N845" si="0">J2*$G2*(1+(K2*0.25))</f>
        <v>1233.75</v>
      </c>
      <c r="O2" s="20"/>
      <c r="P2" s="20" t="s">
        <v>30</v>
      </c>
      <c r="Q2" s="54">
        <f>VLOOKUP(P2,'Charged Moves'!B$2:I$96,3,FALSE)</f>
        <v>55</v>
      </c>
      <c r="R2" s="54">
        <f>IF(OR(VLOOKUP(P2,'Charged Moves'!B$2:C$96,2,FALSE)=D2,VLOOKUP(P2,'Charged Moves'!B$2:C$96,2,FALSE)=E2),1,0)</f>
        <v>1</v>
      </c>
      <c r="S2" s="54">
        <f>VLOOKUP(P2,'Charged Moves'!B$2:I$96,8,FALSE)*100</f>
        <v>5</v>
      </c>
      <c r="T2" s="54">
        <f>VLOOKUP(P2,'Charged Moves'!B$2:I$96,6,FALSE)</f>
        <v>2600</v>
      </c>
      <c r="U2" s="54">
        <f>VLOOKUP(P2,'Charged Moves'!B$2:J$96,9,FALSE)</f>
        <v>50</v>
      </c>
      <c r="V2" s="54">
        <f t="shared" ref="V2:V845" si="1">Q2*$G2*(1+(R2*0.25))*(1+($AB$1*S2/100))</f>
        <v>9936.09375</v>
      </c>
      <c r="W2" s="54"/>
      <c r="X2" s="54"/>
      <c r="Y2" s="54"/>
      <c r="Z2" s="10"/>
      <c r="AA2" s="10"/>
      <c r="AB2" s="10"/>
      <c r="AC2" s="10"/>
      <c r="AD2" s="10"/>
    </row>
    <row r="3" spans="1:30" ht="14.25" customHeight="1">
      <c r="A3" s="10">
        <v>2</v>
      </c>
      <c r="B3" s="13">
        <f>VLOOKUP(C3,'Species Data'!A$2:E$152,2,FALSE)</f>
        <v>1</v>
      </c>
      <c r="C3" s="10" t="s">
        <v>23</v>
      </c>
      <c r="D3" s="15" t="s">
        <v>24</v>
      </c>
      <c r="E3" s="16" t="s">
        <v>28</v>
      </c>
      <c r="F3" s="13">
        <f>VLOOKUP($C3,'Species Data'!$A$2:$E$152,3,FALSE)+$Z$1</f>
        <v>105</v>
      </c>
      <c r="G3" s="13">
        <f>VLOOKUP($C3,'Species Data'!$A$2:$E$152,4,FALSE)+$Z$1</f>
        <v>141</v>
      </c>
      <c r="H3" s="13">
        <f>VLOOKUP($C3,'Species Data'!$A$2:$E$152,5,FALSE)+$Z$1</f>
        <v>141</v>
      </c>
      <c r="I3" s="20" t="s">
        <v>29</v>
      </c>
      <c r="J3" s="54">
        <f>VLOOKUP(I3,'Basic Moves'!B$2:H$43,3,FALSE)</f>
        <v>7</v>
      </c>
      <c r="K3" s="54">
        <f>IF(OR(VLOOKUP(I3,'Basic Moves'!B$2:C$43,2,FALSE)=D3,VLOOKUP(I3,'Basic Moves'!B$2:C$43,2,FALSE)=E3),1,0)</f>
        <v>1</v>
      </c>
      <c r="L3" s="54">
        <f>VLOOKUP(I3,'Basic Moves'!B$2:H$43,5,FALSE)</f>
        <v>650</v>
      </c>
      <c r="M3" s="54">
        <f>VLOOKUP(I3,'Basic Moves'!B$2:H$43,7,FALSE)</f>
        <v>7</v>
      </c>
      <c r="N3" s="54">
        <f t="shared" si="0"/>
        <v>1233.75</v>
      </c>
      <c r="O3" s="20"/>
      <c r="P3" s="20" t="s">
        <v>32</v>
      </c>
      <c r="Q3" s="54">
        <f>VLOOKUP(P3,'Charged Moves'!B$2:I$96,3,FALSE)</f>
        <v>40</v>
      </c>
      <c r="R3" s="54">
        <f>IF(OR(VLOOKUP(P3,'Charged Moves'!B$2:C$96,2,FALSE)=D3,VLOOKUP(P3,'Charged Moves'!B$2:C$96,2,FALSE)=E3),1,0)</f>
        <v>1</v>
      </c>
      <c r="S3" s="54">
        <f>VLOOKUP(P3,'Charged Moves'!B$2:I$96,8,FALSE)*100</f>
        <v>5</v>
      </c>
      <c r="T3" s="54">
        <f>VLOOKUP(P3,'Charged Moves'!B$2:I$96,6,FALSE)</f>
        <v>2400</v>
      </c>
      <c r="U3" s="54">
        <f>VLOOKUP(P3,'Charged Moves'!B$2:J$96,9,FALSE)</f>
        <v>33</v>
      </c>
      <c r="V3" s="54">
        <f t="shared" si="1"/>
        <v>7226.2499999999991</v>
      </c>
      <c r="W3" s="54"/>
      <c r="X3" s="54"/>
      <c r="Y3" s="54"/>
      <c r="Z3" s="10"/>
      <c r="AA3" s="10"/>
      <c r="AB3" s="10"/>
      <c r="AC3" s="10"/>
      <c r="AD3" s="10"/>
    </row>
    <row r="4" spans="1:30" ht="14.25" customHeight="1">
      <c r="A4" s="10">
        <v>3</v>
      </c>
      <c r="B4" s="13">
        <f>VLOOKUP(C4,'Species Data'!A$2:E$152,2,FALSE)</f>
        <v>1</v>
      </c>
      <c r="C4" s="10" t="s">
        <v>23</v>
      </c>
      <c r="D4" s="15" t="s">
        <v>24</v>
      </c>
      <c r="E4" s="16" t="s">
        <v>28</v>
      </c>
      <c r="F4" s="13">
        <f>VLOOKUP($C4,'Species Data'!$A$2:$E$152,3,FALSE)+$Z$1</f>
        <v>105</v>
      </c>
      <c r="G4" s="13">
        <f>VLOOKUP($C4,'Species Data'!$A$2:$E$152,4,FALSE)+$Z$1</f>
        <v>141</v>
      </c>
      <c r="H4" s="13">
        <f>VLOOKUP($C4,'Species Data'!$A$2:$E$152,5,FALSE)+$Z$1</f>
        <v>141</v>
      </c>
      <c r="I4" s="20" t="s">
        <v>29</v>
      </c>
      <c r="J4" s="54">
        <f>VLOOKUP(I4,'Basic Moves'!B$2:H$43,3,FALSE)</f>
        <v>7</v>
      </c>
      <c r="K4" s="54">
        <f>IF(OR(VLOOKUP(I4,'Basic Moves'!B$2:C$43,2,FALSE)=D4,VLOOKUP(I4,'Basic Moves'!B$2:C$43,2,FALSE)=E4),1,0)</f>
        <v>1</v>
      </c>
      <c r="L4" s="54">
        <f>VLOOKUP(I4,'Basic Moves'!B$2:H$43,5,FALSE)</f>
        <v>650</v>
      </c>
      <c r="M4" s="54">
        <f>VLOOKUP(I4,'Basic Moves'!B$2:H$43,7,FALSE)</f>
        <v>7</v>
      </c>
      <c r="N4" s="54">
        <f t="shared" si="0"/>
        <v>1233.75</v>
      </c>
      <c r="O4" s="20"/>
      <c r="P4" s="20" t="s">
        <v>31</v>
      </c>
      <c r="Q4" s="54">
        <f>VLOOKUP(P4,'Charged Moves'!B$2:I$96,3,FALSE)</f>
        <v>70</v>
      </c>
      <c r="R4" s="54">
        <f>IF(OR(VLOOKUP(P4,'Charged Moves'!B$2:C$96,2,FALSE)=D4,VLOOKUP(P4,'Charged Moves'!B$2:C$96,2,FALSE)=E4),1,0)</f>
        <v>1</v>
      </c>
      <c r="S4" s="54">
        <f>VLOOKUP(P4,'Charged Moves'!B$2:I$96,8,FALSE)*100</f>
        <v>0</v>
      </c>
      <c r="T4" s="54">
        <f>VLOOKUP(P4,'Charged Moves'!B$2:I$96,6,FALSE)</f>
        <v>2800</v>
      </c>
      <c r="U4" s="54">
        <f>VLOOKUP(P4,'Charged Moves'!B$2:J$96,9,FALSE)</f>
        <v>100</v>
      </c>
      <c r="V4" s="54">
        <f t="shared" si="1"/>
        <v>12337.5</v>
      </c>
      <c r="W4" s="54"/>
      <c r="X4" s="54"/>
      <c r="Y4" s="54"/>
      <c r="Z4" s="10"/>
      <c r="AA4" s="10"/>
      <c r="AB4" s="10"/>
      <c r="AC4" s="10"/>
      <c r="AD4" s="10"/>
    </row>
    <row r="5" spans="1:30" ht="14.25" customHeight="1">
      <c r="A5" s="10">
        <v>4</v>
      </c>
      <c r="B5" s="13">
        <f>VLOOKUP(C5,'Species Data'!A$2:E$152,2,FALSE)</f>
        <v>1</v>
      </c>
      <c r="C5" s="10" t="s">
        <v>23</v>
      </c>
      <c r="D5" s="15" t="s">
        <v>24</v>
      </c>
      <c r="E5" s="16" t="s">
        <v>28</v>
      </c>
      <c r="F5" s="13">
        <f>VLOOKUP($C5,'Species Data'!$A$2:$E$152,3,FALSE)+$Z$1</f>
        <v>105</v>
      </c>
      <c r="G5" s="13">
        <f>VLOOKUP($C5,'Species Data'!$A$2:$E$152,4,FALSE)+$Z$1</f>
        <v>141</v>
      </c>
      <c r="H5" s="13">
        <f>VLOOKUP($C5,'Species Data'!$A$2:$E$152,5,FALSE)+$Z$1</f>
        <v>141</v>
      </c>
      <c r="I5" s="20" t="s">
        <v>33</v>
      </c>
      <c r="J5" s="54">
        <f>VLOOKUP(I5,'Basic Moves'!B$2:H$43,3,FALSE)</f>
        <v>12</v>
      </c>
      <c r="K5" s="54">
        <f>IF(OR(VLOOKUP(I5,'Basic Moves'!B$2:C$43,2,FALSE)=D5,VLOOKUP(I5,'Basic Moves'!B$2:C$43,2,FALSE)=E5),1,0)</f>
        <v>0</v>
      </c>
      <c r="L5" s="54">
        <f>VLOOKUP(I5,'Basic Moves'!B$2:H$43,5,FALSE)</f>
        <v>1100</v>
      </c>
      <c r="M5" s="54">
        <f>VLOOKUP(I5,'Basic Moves'!B$2:H$43,7,FALSE)</f>
        <v>10</v>
      </c>
      <c r="N5" s="54">
        <f t="shared" si="0"/>
        <v>1692</v>
      </c>
      <c r="O5" s="20"/>
      <c r="P5" s="20" t="s">
        <v>30</v>
      </c>
      <c r="Q5" s="54">
        <f>VLOOKUP(P5,'Charged Moves'!B$2:I$96,3,FALSE)</f>
        <v>55</v>
      </c>
      <c r="R5" s="54">
        <f>IF(OR(VLOOKUP(P5,'Charged Moves'!B$2:C$96,2,FALSE)=D5,VLOOKUP(P5,'Charged Moves'!B$2:C$96,2,FALSE)=E5),1,0)</f>
        <v>1</v>
      </c>
      <c r="S5" s="54">
        <f>VLOOKUP(P5,'Charged Moves'!B$2:I$96,8,FALSE)*100</f>
        <v>5</v>
      </c>
      <c r="T5" s="54">
        <f>VLOOKUP(P5,'Charged Moves'!B$2:I$96,6,FALSE)</f>
        <v>2600</v>
      </c>
      <c r="U5" s="54">
        <f>VLOOKUP(P5,'Charged Moves'!B$2:J$96,9,FALSE)</f>
        <v>50</v>
      </c>
      <c r="V5" s="54">
        <f t="shared" si="1"/>
        <v>9936.09375</v>
      </c>
      <c r="W5" s="54"/>
      <c r="X5" s="54"/>
      <c r="Y5" s="54"/>
      <c r="Z5" s="10"/>
      <c r="AA5" s="10"/>
      <c r="AB5" s="10"/>
      <c r="AC5" s="10"/>
      <c r="AD5" s="10"/>
    </row>
    <row r="6" spans="1:30" ht="14.25" customHeight="1">
      <c r="A6" s="10">
        <v>5</v>
      </c>
      <c r="B6" s="13">
        <f>VLOOKUP(C6,'Species Data'!A$2:E$152,2,FALSE)</f>
        <v>1</v>
      </c>
      <c r="C6" s="10" t="s">
        <v>23</v>
      </c>
      <c r="D6" s="15" t="s">
        <v>24</v>
      </c>
      <c r="E6" s="16" t="s">
        <v>28</v>
      </c>
      <c r="F6" s="13">
        <f>VLOOKUP($C6,'Species Data'!$A$2:$E$152,3,FALSE)+$Z$1</f>
        <v>105</v>
      </c>
      <c r="G6" s="13">
        <f>VLOOKUP($C6,'Species Data'!$A$2:$E$152,4,FALSE)+$Z$1</f>
        <v>141</v>
      </c>
      <c r="H6" s="13">
        <f>VLOOKUP($C6,'Species Data'!$A$2:$E$152,5,FALSE)+$Z$1</f>
        <v>141</v>
      </c>
      <c r="I6" s="20" t="s">
        <v>33</v>
      </c>
      <c r="J6" s="54">
        <f>VLOOKUP(I6,'Basic Moves'!B$2:H$43,3,FALSE)</f>
        <v>12</v>
      </c>
      <c r="K6" s="54">
        <f>IF(OR(VLOOKUP(I6,'Basic Moves'!B$2:C$43,2,FALSE)=D6,VLOOKUP(I6,'Basic Moves'!B$2:C$43,2,FALSE)=E6),1,0)</f>
        <v>0</v>
      </c>
      <c r="L6" s="54">
        <f>VLOOKUP(I6,'Basic Moves'!B$2:H$43,5,FALSE)</f>
        <v>1100</v>
      </c>
      <c r="M6" s="54">
        <f>VLOOKUP(I6,'Basic Moves'!B$2:H$43,7,FALSE)</f>
        <v>10</v>
      </c>
      <c r="N6" s="54">
        <f t="shared" si="0"/>
        <v>1692</v>
      </c>
      <c r="O6" s="20"/>
      <c r="P6" s="20" t="s">
        <v>32</v>
      </c>
      <c r="Q6" s="54">
        <f>VLOOKUP(P6,'Charged Moves'!B$2:I$96,3,FALSE)</f>
        <v>40</v>
      </c>
      <c r="R6" s="54">
        <f>IF(OR(VLOOKUP(P6,'Charged Moves'!B$2:C$96,2,FALSE)=D6,VLOOKUP(P6,'Charged Moves'!B$2:C$96,2,FALSE)=E6),1,0)</f>
        <v>1</v>
      </c>
      <c r="S6" s="54">
        <f>VLOOKUP(P6,'Charged Moves'!B$2:I$96,8,FALSE)*100</f>
        <v>5</v>
      </c>
      <c r="T6" s="54">
        <f>VLOOKUP(P6,'Charged Moves'!B$2:I$96,6,FALSE)</f>
        <v>2400</v>
      </c>
      <c r="U6" s="54">
        <f>VLOOKUP(P6,'Charged Moves'!B$2:J$96,9,FALSE)</f>
        <v>33</v>
      </c>
      <c r="V6" s="54">
        <f t="shared" si="1"/>
        <v>7226.2499999999991</v>
      </c>
      <c r="W6" s="54"/>
      <c r="X6" s="54"/>
      <c r="Y6" s="54"/>
      <c r="Z6" s="10"/>
      <c r="AA6" s="10"/>
      <c r="AB6" s="10"/>
      <c r="AC6" s="10"/>
      <c r="AD6" s="10"/>
    </row>
    <row r="7" spans="1:30" ht="14.25" customHeight="1">
      <c r="A7" s="10">
        <v>6</v>
      </c>
      <c r="B7" s="23">
        <f>VLOOKUP(C7,'Species Data'!A$2:E$152,2,FALSE)</f>
        <v>1</v>
      </c>
      <c r="C7" s="10" t="s">
        <v>23</v>
      </c>
      <c r="D7" s="15" t="s">
        <v>24</v>
      </c>
      <c r="E7" s="16" t="s">
        <v>28</v>
      </c>
      <c r="F7" s="13">
        <f>VLOOKUP($C7,'Species Data'!$A$2:$E$152,3,FALSE)+$Z$1</f>
        <v>105</v>
      </c>
      <c r="G7" s="13">
        <f>VLOOKUP($C7,'Species Data'!$A$2:$E$152,4,FALSE)+$Z$1</f>
        <v>141</v>
      </c>
      <c r="H7" s="13">
        <f>VLOOKUP($C7,'Species Data'!$A$2:$E$152,5,FALSE)+$Z$1</f>
        <v>141</v>
      </c>
      <c r="I7" s="20" t="s">
        <v>33</v>
      </c>
      <c r="J7" s="54">
        <f>VLOOKUP(I7,'Basic Moves'!B$2:H$43,3,FALSE)</f>
        <v>12</v>
      </c>
      <c r="K7" s="54">
        <f>IF(OR(VLOOKUP(I7,'Basic Moves'!B$2:C$43,2,FALSE)=D7,VLOOKUP(I7,'Basic Moves'!B$2:C$43,2,FALSE)=E7),1,0)</f>
        <v>0</v>
      </c>
      <c r="L7" s="54">
        <f>VLOOKUP(I7,'Basic Moves'!B$2:H$43,5,FALSE)</f>
        <v>1100</v>
      </c>
      <c r="M7" s="54">
        <f>VLOOKUP(I7,'Basic Moves'!B$2:H$43,7,FALSE)</f>
        <v>10</v>
      </c>
      <c r="N7" s="54">
        <f t="shared" si="0"/>
        <v>1692</v>
      </c>
      <c r="O7" s="20"/>
      <c r="P7" s="20" t="s">
        <v>31</v>
      </c>
      <c r="Q7" s="54">
        <f>VLOOKUP(P7,'Charged Moves'!B$2:I$96,3,FALSE)</f>
        <v>70</v>
      </c>
      <c r="R7" s="54">
        <f>IF(OR(VLOOKUP(P7,'Charged Moves'!B$2:C$96,2,FALSE)=D7,VLOOKUP(P7,'Charged Moves'!B$2:C$96,2,FALSE)=E7),1,0)</f>
        <v>1</v>
      </c>
      <c r="S7" s="54">
        <f>VLOOKUP(P7,'Charged Moves'!B$2:I$96,8,FALSE)*100</f>
        <v>0</v>
      </c>
      <c r="T7" s="54">
        <f>VLOOKUP(P7,'Charged Moves'!B$2:I$96,6,FALSE)</f>
        <v>2800</v>
      </c>
      <c r="U7" s="54">
        <f>VLOOKUP(P7,'Charged Moves'!B$2:J$96,9,FALSE)</f>
        <v>100</v>
      </c>
      <c r="V7" s="54">
        <f t="shared" si="1"/>
        <v>12337.5</v>
      </c>
      <c r="W7" s="54"/>
      <c r="X7" s="54"/>
      <c r="Y7" s="54"/>
      <c r="Z7" s="10"/>
      <c r="AA7" s="10"/>
      <c r="AB7" s="10"/>
      <c r="AC7" s="10"/>
      <c r="AD7" s="10"/>
    </row>
    <row r="8" spans="1:30" ht="14.25" customHeight="1">
      <c r="A8" s="10">
        <v>7</v>
      </c>
      <c r="B8" s="13">
        <f>VLOOKUP(C8,'Species Data'!A$2:E$152,2,FALSE)</f>
        <v>2</v>
      </c>
      <c r="C8" s="10" t="s">
        <v>34</v>
      </c>
      <c r="D8" s="15" t="s">
        <v>24</v>
      </c>
      <c r="E8" s="16" t="s">
        <v>28</v>
      </c>
      <c r="F8" s="13">
        <f>VLOOKUP($C8,'Species Data'!$A$2:$E$152,3,FALSE)+$Z$1</f>
        <v>135</v>
      </c>
      <c r="G8" s="13">
        <f>VLOOKUP($C8,'Species Data'!$A$2:$E$152,4,FALSE)+$Z$1</f>
        <v>171</v>
      </c>
      <c r="H8" s="13">
        <f>VLOOKUP($C8,'Species Data'!$A$2:$E$152,5,FALSE)+$Z$1</f>
        <v>173</v>
      </c>
      <c r="I8" s="20" t="s">
        <v>36</v>
      </c>
      <c r="J8" s="54">
        <f>VLOOKUP(I8,'Basic Moves'!B$2:H$43,3,FALSE)</f>
        <v>15</v>
      </c>
      <c r="K8" s="54">
        <f>IF(OR(VLOOKUP(I8,'Basic Moves'!B$2:C$43,2,FALSE)=D8,VLOOKUP(I8,'Basic Moves'!B$2:C$43,2,FALSE)=E8),1,0)</f>
        <v>1</v>
      </c>
      <c r="L8" s="54">
        <f>VLOOKUP(I8,'Basic Moves'!B$2:H$43,5,FALSE)</f>
        <v>1450</v>
      </c>
      <c r="M8" s="54">
        <f>VLOOKUP(I8,'Basic Moves'!B$2:H$43,7,FALSE)</f>
        <v>12</v>
      </c>
      <c r="N8" s="54">
        <f t="shared" si="0"/>
        <v>3206.25</v>
      </c>
      <c r="O8" s="20"/>
      <c r="P8" s="20" t="s">
        <v>30</v>
      </c>
      <c r="Q8" s="54">
        <f>VLOOKUP(P8,'Charged Moves'!B$2:I$96,3,FALSE)</f>
        <v>55</v>
      </c>
      <c r="R8" s="54">
        <f>IF(OR(VLOOKUP(P8,'Charged Moves'!B$2:C$96,2,FALSE)=D8,VLOOKUP(P8,'Charged Moves'!B$2:C$96,2,FALSE)=E8),1,0)</f>
        <v>1</v>
      </c>
      <c r="S8" s="54">
        <f>VLOOKUP(P8,'Charged Moves'!B$2:I$96,8,FALSE)*100</f>
        <v>5</v>
      </c>
      <c r="T8" s="54">
        <f>VLOOKUP(P8,'Charged Moves'!B$2:I$96,6,FALSE)</f>
        <v>2600</v>
      </c>
      <c r="U8" s="54">
        <f>VLOOKUP(P8,'Charged Moves'!B$2:J$96,9,FALSE)</f>
        <v>50</v>
      </c>
      <c r="V8" s="54">
        <f t="shared" si="1"/>
        <v>12050.156249999998</v>
      </c>
      <c r="W8" s="54"/>
      <c r="X8" s="54"/>
      <c r="Y8" s="54"/>
      <c r="Z8" s="10"/>
      <c r="AA8" s="10"/>
      <c r="AB8" s="10"/>
      <c r="AC8" s="10"/>
      <c r="AD8" s="10"/>
    </row>
    <row r="9" spans="1:30" ht="14.25" customHeight="1">
      <c r="A9" s="10">
        <v>8</v>
      </c>
      <c r="B9" s="13">
        <f>VLOOKUP(C9,'Species Data'!A$2:E$152,2,FALSE)</f>
        <v>2</v>
      </c>
      <c r="C9" s="10" t="s">
        <v>34</v>
      </c>
      <c r="D9" s="15" t="s">
        <v>24</v>
      </c>
      <c r="E9" s="16" t="s">
        <v>28</v>
      </c>
      <c r="F9" s="13">
        <f>VLOOKUP($C9,'Species Data'!$A$2:$E$152,3,FALSE)+$Z$1</f>
        <v>135</v>
      </c>
      <c r="G9" s="13">
        <f>VLOOKUP($C9,'Species Data'!$A$2:$E$152,4,FALSE)+$Z$1</f>
        <v>171</v>
      </c>
      <c r="H9" s="13">
        <f>VLOOKUP($C9,'Species Data'!$A$2:$E$152,5,FALSE)+$Z$1</f>
        <v>173</v>
      </c>
      <c r="I9" s="20" t="s">
        <v>36</v>
      </c>
      <c r="J9" s="54">
        <f>VLOOKUP(I9,'Basic Moves'!B$2:H$43,3,FALSE)</f>
        <v>15</v>
      </c>
      <c r="K9" s="54">
        <f>IF(OR(VLOOKUP(I9,'Basic Moves'!B$2:C$43,2,FALSE)=D9,VLOOKUP(I9,'Basic Moves'!B$2:C$43,2,FALSE)=E9),1,0)</f>
        <v>1</v>
      </c>
      <c r="L9" s="54">
        <f>VLOOKUP(I9,'Basic Moves'!B$2:H$43,5,FALSE)</f>
        <v>1450</v>
      </c>
      <c r="M9" s="54">
        <f>VLOOKUP(I9,'Basic Moves'!B$2:H$43,7,FALSE)</f>
        <v>12</v>
      </c>
      <c r="N9" s="54">
        <f t="shared" si="0"/>
        <v>3206.25</v>
      </c>
      <c r="O9" s="20"/>
      <c r="P9" s="20" t="s">
        <v>35</v>
      </c>
      <c r="Q9" s="54">
        <f>VLOOKUP(P9,'Charged Moves'!B$2:I$96,3,FALSE)</f>
        <v>120</v>
      </c>
      <c r="R9" s="54">
        <f>IF(OR(VLOOKUP(P9,'Charged Moves'!B$2:C$96,2,FALSE)=D9,VLOOKUP(P9,'Charged Moves'!B$2:C$96,2,FALSE)=E9),1,0)</f>
        <v>1</v>
      </c>
      <c r="S9" s="54">
        <f>VLOOKUP(P9,'Charged Moves'!B$2:I$96,8,FALSE)*100</f>
        <v>5</v>
      </c>
      <c r="T9" s="54">
        <f>VLOOKUP(P9,'Charged Moves'!B$2:I$96,6,FALSE)</f>
        <v>4900</v>
      </c>
      <c r="U9" s="54">
        <f>VLOOKUP(P9,'Charged Moves'!B$2:J$96,9,FALSE)</f>
        <v>100</v>
      </c>
      <c r="V9" s="54">
        <f t="shared" si="1"/>
        <v>26291.249999999996</v>
      </c>
      <c r="W9" s="54"/>
      <c r="X9" s="54"/>
      <c r="Y9" s="54"/>
      <c r="Z9" s="10"/>
      <c r="AA9" s="10"/>
      <c r="AB9" s="10"/>
      <c r="AC9" s="10"/>
      <c r="AD9" s="10"/>
    </row>
    <row r="10" spans="1:30" ht="14.25" customHeight="1">
      <c r="A10" s="10">
        <v>9</v>
      </c>
      <c r="B10" s="13">
        <f>VLOOKUP(C10,'Species Data'!A$2:E$152,2,FALSE)</f>
        <v>2</v>
      </c>
      <c r="C10" s="10" t="s">
        <v>34</v>
      </c>
      <c r="D10" s="15" t="s">
        <v>24</v>
      </c>
      <c r="E10" s="16" t="s">
        <v>28</v>
      </c>
      <c r="F10" s="13">
        <f>VLOOKUP($C10,'Species Data'!$A$2:$E$152,3,FALSE)+$Z$1</f>
        <v>135</v>
      </c>
      <c r="G10" s="13">
        <f>VLOOKUP($C10,'Species Data'!$A$2:$E$152,4,FALSE)+$Z$1</f>
        <v>171</v>
      </c>
      <c r="H10" s="13">
        <f>VLOOKUP($C10,'Species Data'!$A$2:$E$152,5,FALSE)+$Z$1</f>
        <v>173</v>
      </c>
      <c r="I10" s="20" t="s">
        <v>36</v>
      </c>
      <c r="J10" s="54">
        <f>VLOOKUP(I10,'Basic Moves'!B$2:H$43,3,FALSE)</f>
        <v>15</v>
      </c>
      <c r="K10" s="54">
        <f>IF(OR(VLOOKUP(I10,'Basic Moves'!B$2:C$43,2,FALSE)=D10,VLOOKUP(I10,'Basic Moves'!B$2:C$43,2,FALSE)=E10),1,0)</f>
        <v>1</v>
      </c>
      <c r="L10" s="54">
        <f>VLOOKUP(I10,'Basic Moves'!B$2:H$43,5,FALSE)</f>
        <v>1450</v>
      </c>
      <c r="M10" s="54">
        <f>VLOOKUP(I10,'Basic Moves'!B$2:H$43,7,FALSE)</f>
        <v>12</v>
      </c>
      <c r="N10" s="54">
        <f t="shared" si="0"/>
        <v>3206.25</v>
      </c>
      <c r="O10" s="20"/>
      <c r="P10" s="20" t="s">
        <v>31</v>
      </c>
      <c r="Q10" s="54">
        <f>VLOOKUP(P10,'Charged Moves'!B$2:I$96,3,FALSE)</f>
        <v>70</v>
      </c>
      <c r="R10" s="54">
        <f>IF(OR(VLOOKUP(P10,'Charged Moves'!B$2:C$96,2,FALSE)=D10,VLOOKUP(P10,'Charged Moves'!B$2:C$96,2,FALSE)=E10),1,0)</f>
        <v>1</v>
      </c>
      <c r="S10" s="54">
        <f>VLOOKUP(P10,'Charged Moves'!B$2:I$96,8,FALSE)*100</f>
        <v>0</v>
      </c>
      <c r="T10" s="54">
        <f>VLOOKUP(P10,'Charged Moves'!B$2:I$96,6,FALSE)</f>
        <v>2800</v>
      </c>
      <c r="U10" s="54">
        <f>VLOOKUP(P10,'Charged Moves'!B$2:J$96,9,FALSE)</f>
        <v>100</v>
      </c>
      <c r="V10" s="54">
        <f t="shared" si="1"/>
        <v>14962.5</v>
      </c>
      <c r="W10" s="54"/>
      <c r="X10" s="54"/>
      <c r="Y10" s="54"/>
      <c r="Z10" s="10"/>
      <c r="AA10" s="10"/>
      <c r="AB10" s="10"/>
      <c r="AC10" s="10"/>
      <c r="AD10" s="10"/>
    </row>
    <row r="11" spans="1:30" ht="14.25" customHeight="1">
      <c r="A11" s="10">
        <v>10</v>
      </c>
      <c r="B11" s="13">
        <f>VLOOKUP(C11,'Species Data'!A$2:E$152,2,FALSE)</f>
        <v>2</v>
      </c>
      <c r="C11" s="10" t="s">
        <v>34</v>
      </c>
      <c r="D11" s="15" t="s">
        <v>24</v>
      </c>
      <c r="E11" s="16" t="s">
        <v>28</v>
      </c>
      <c r="F11" s="13">
        <f>VLOOKUP($C11,'Species Data'!$A$2:$E$152,3,FALSE)+$Z$1</f>
        <v>135</v>
      </c>
      <c r="G11" s="13">
        <f>VLOOKUP($C11,'Species Data'!$A$2:$E$152,4,FALSE)+$Z$1</f>
        <v>171</v>
      </c>
      <c r="H11" s="13">
        <f>VLOOKUP($C11,'Species Data'!$A$2:$E$152,5,FALSE)+$Z$1</f>
        <v>173</v>
      </c>
      <c r="I11" s="20" t="s">
        <v>29</v>
      </c>
      <c r="J11" s="54">
        <f>VLOOKUP(I11,'Basic Moves'!B$2:H$43,3,FALSE)</f>
        <v>7</v>
      </c>
      <c r="K11" s="54">
        <f>IF(OR(VLOOKUP(I11,'Basic Moves'!B$2:C$43,2,FALSE)=D11,VLOOKUP(I11,'Basic Moves'!B$2:C$43,2,FALSE)=E11),1,0)</f>
        <v>1</v>
      </c>
      <c r="L11" s="54">
        <f>VLOOKUP(I11,'Basic Moves'!B$2:H$43,5,FALSE)</f>
        <v>650</v>
      </c>
      <c r="M11" s="54">
        <f>VLOOKUP(I11,'Basic Moves'!B$2:H$43,7,FALSE)</f>
        <v>7</v>
      </c>
      <c r="N11" s="54">
        <f t="shared" si="0"/>
        <v>1496.25</v>
      </c>
      <c r="O11" s="20"/>
      <c r="P11" s="20" t="s">
        <v>30</v>
      </c>
      <c r="Q11" s="54">
        <f>VLOOKUP(P11,'Charged Moves'!B$2:I$96,3,FALSE)</f>
        <v>55</v>
      </c>
      <c r="R11" s="54">
        <f>IF(OR(VLOOKUP(P11,'Charged Moves'!B$2:C$96,2,FALSE)=D11,VLOOKUP(P11,'Charged Moves'!B$2:C$96,2,FALSE)=E11),1,0)</f>
        <v>1</v>
      </c>
      <c r="S11" s="54">
        <f>VLOOKUP(P11,'Charged Moves'!B$2:I$96,8,FALSE)*100</f>
        <v>5</v>
      </c>
      <c r="T11" s="54">
        <f>VLOOKUP(P11,'Charged Moves'!B$2:I$96,6,FALSE)</f>
        <v>2600</v>
      </c>
      <c r="U11" s="54">
        <f>VLOOKUP(P11,'Charged Moves'!B$2:J$96,9,FALSE)</f>
        <v>50</v>
      </c>
      <c r="V11" s="54">
        <f t="shared" si="1"/>
        <v>12050.156249999998</v>
      </c>
      <c r="W11" s="54"/>
      <c r="X11" s="54"/>
      <c r="Y11" s="54"/>
      <c r="Z11" s="10"/>
      <c r="AA11" s="10"/>
      <c r="AB11" s="10"/>
      <c r="AC11" s="10"/>
      <c r="AD11" s="10"/>
    </row>
    <row r="12" spans="1:30" ht="14.25" customHeight="1">
      <c r="A12" s="10">
        <v>11</v>
      </c>
      <c r="B12" s="13">
        <f>VLOOKUP(C12,'Species Data'!A$2:E$152,2,FALSE)</f>
        <v>2</v>
      </c>
      <c r="C12" s="10" t="s">
        <v>34</v>
      </c>
      <c r="D12" s="15" t="s">
        <v>24</v>
      </c>
      <c r="E12" s="16" t="s">
        <v>28</v>
      </c>
      <c r="F12" s="13">
        <f>VLOOKUP($C12,'Species Data'!$A$2:$E$152,3,FALSE)+$Z$1</f>
        <v>135</v>
      </c>
      <c r="G12" s="13">
        <f>VLOOKUP($C12,'Species Data'!$A$2:$E$152,4,FALSE)+$Z$1</f>
        <v>171</v>
      </c>
      <c r="H12" s="13">
        <f>VLOOKUP($C12,'Species Data'!$A$2:$E$152,5,FALSE)+$Z$1</f>
        <v>173</v>
      </c>
      <c r="I12" s="20" t="s">
        <v>29</v>
      </c>
      <c r="J12" s="54">
        <f>VLOOKUP(I12,'Basic Moves'!B$2:H$43,3,FALSE)</f>
        <v>7</v>
      </c>
      <c r="K12" s="54">
        <f>IF(OR(VLOOKUP(I12,'Basic Moves'!B$2:C$43,2,FALSE)=D12,VLOOKUP(I12,'Basic Moves'!B$2:C$43,2,FALSE)=E12),1,0)</f>
        <v>1</v>
      </c>
      <c r="L12" s="54">
        <f>VLOOKUP(I12,'Basic Moves'!B$2:H$43,5,FALSE)</f>
        <v>650</v>
      </c>
      <c r="M12" s="54">
        <f>VLOOKUP(I12,'Basic Moves'!B$2:H$43,7,FALSE)</f>
        <v>7</v>
      </c>
      <c r="N12" s="54">
        <f t="shared" si="0"/>
        <v>1496.25</v>
      </c>
      <c r="O12" s="20"/>
      <c r="P12" s="20" t="s">
        <v>35</v>
      </c>
      <c r="Q12" s="54">
        <f>VLOOKUP(P12,'Charged Moves'!B$2:I$96,3,FALSE)</f>
        <v>120</v>
      </c>
      <c r="R12" s="54">
        <f>IF(OR(VLOOKUP(P12,'Charged Moves'!B$2:C$96,2,FALSE)=D12,VLOOKUP(P12,'Charged Moves'!B$2:C$96,2,FALSE)=E12),1,0)</f>
        <v>1</v>
      </c>
      <c r="S12" s="54">
        <f>VLOOKUP(P12,'Charged Moves'!B$2:I$96,8,FALSE)*100</f>
        <v>5</v>
      </c>
      <c r="T12" s="54">
        <f>VLOOKUP(P12,'Charged Moves'!B$2:I$96,6,FALSE)</f>
        <v>4900</v>
      </c>
      <c r="U12" s="54">
        <f>VLOOKUP(P12,'Charged Moves'!B$2:J$96,9,FALSE)</f>
        <v>100</v>
      </c>
      <c r="V12" s="54">
        <f t="shared" si="1"/>
        <v>26291.249999999996</v>
      </c>
      <c r="W12" s="54"/>
      <c r="X12" s="54"/>
      <c r="Y12" s="54"/>
      <c r="Z12" s="10"/>
      <c r="AA12" s="10"/>
      <c r="AB12" s="10"/>
      <c r="AC12" s="10"/>
      <c r="AD12" s="10"/>
    </row>
    <row r="13" spans="1:30" ht="14.25" customHeight="1">
      <c r="A13" s="10">
        <v>12</v>
      </c>
      <c r="B13" s="13">
        <f>VLOOKUP(C13,'Species Data'!A$2:E$152,2,FALSE)</f>
        <v>2</v>
      </c>
      <c r="C13" s="10" t="s">
        <v>34</v>
      </c>
      <c r="D13" s="15" t="s">
        <v>24</v>
      </c>
      <c r="E13" s="16" t="s">
        <v>28</v>
      </c>
      <c r="F13" s="13">
        <f>VLOOKUP($C13,'Species Data'!$A$2:$E$152,3,FALSE)+$Z$1</f>
        <v>135</v>
      </c>
      <c r="G13" s="13">
        <f>VLOOKUP($C13,'Species Data'!$A$2:$E$152,4,FALSE)+$Z$1</f>
        <v>171</v>
      </c>
      <c r="H13" s="13">
        <f>VLOOKUP($C13,'Species Data'!$A$2:$E$152,5,FALSE)+$Z$1</f>
        <v>173</v>
      </c>
      <c r="I13" s="20" t="s">
        <v>29</v>
      </c>
      <c r="J13" s="54">
        <f>VLOOKUP(I13,'Basic Moves'!B$2:H$43,3,FALSE)</f>
        <v>7</v>
      </c>
      <c r="K13" s="54">
        <f>IF(OR(VLOOKUP(I13,'Basic Moves'!B$2:C$43,2,FALSE)=D13,VLOOKUP(I13,'Basic Moves'!B$2:C$43,2,FALSE)=E13),1,0)</f>
        <v>1</v>
      </c>
      <c r="L13" s="54">
        <f>VLOOKUP(I13,'Basic Moves'!B$2:H$43,5,FALSE)</f>
        <v>650</v>
      </c>
      <c r="M13" s="54">
        <f>VLOOKUP(I13,'Basic Moves'!B$2:H$43,7,FALSE)</f>
        <v>7</v>
      </c>
      <c r="N13" s="54">
        <f t="shared" si="0"/>
        <v>1496.25</v>
      </c>
      <c r="O13" s="20"/>
      <c r="P13" s="20" t="s">
        <v>31</v>
      </c>
      <c r="Q13" s="54">
        <f>VLOOKUP(P13,'Charged Moves'!B$2:I$96,3,FALSE)</f>
        <v>70</v>
      </c>
      <c r="R13" s="54">
        <f>IF(OR(VLOOKUP(P13,'Charged Moves'!B$2:C$96,2,FALSE)=D13,VLOOKUP(P13,'Charged Moves'!B$2:C$96,2,FALSE)=E13),1,0)</f>
        <v>1</v>
      </c>
      <c r="S13" s="54">
        <f>VLOOKUP(P13,'Charged Moves'!B$2:I$96,8,FALSE)*100</f>
        <v>0</v>
      </c>
      <c r="T13" s="54">
        <f>VLOOKUP(P13,'Charged Moves'!B$2:I$96,6,FALSE)</f>
        <v>2800</v>
      </c>
      <c r="U13" s="54">
        <f>VLOOKUP(P13,'Charged Moves'!B$2:J$96,9,FALSE)</f>
        <v>100</v>
      </c>
      <c r="V13" s="54">
        <f t="shared" si="1"/>
        <v>14962.5</v>
      </c>
      <c r="W13" s="54"/>
      <c r="X13" s="54"/>
      <c r="Y13" s="54"/>
      <c r="Z13" s="10"/>
      <c r="AA13" s="10"/>
      <c r="AB13" s="10"/>
      <c r="AC13" s="10"/>
      <c r="AD13" s="10"/>
    </row>
    <row r="14" spans="1:30" ht="14.25" customHeight="1">
      <c r="A14" s="10">
        <v>13</v>
      </c>
      <c r="B14" s="13">
        <f>VLOOKUP(C14,'Species Data'!A$2:E$152,2,FALSE)</f>
        <v>3</v>
      </c>
      <c r="C14" s="10" t="s">
        <v>37</v>
      </c>
      <c r="D14" s="15" t="s">
        <v>24</v>
      </c>
      <c r="E14" s="16" t="s">
        <v>28</v>
      </c>
      <c r="F14" s="13">
        <f>VLOOKUP($C14,'Species Data'!$A$2:$E$152,3,FALSE)+$Z$1</f>
        <v>175</v>
      </c>
      <c r="G14" s="13">
        <f>VLOOKUP($C14,'Species Data'!$A$2:$E$152,4,FALSE)+$Z$1</f>
        <v>213</v>
      </c>
      <c r="H14" s="13">
        <f>VLOOKUP($C14,'Species Data'!$A$2:$E$152,5,FALSE)+$Z$1</f>
        <v>215</v>
      </c>
      <c r="I14" s="20" t="s">
        <v>36</v>
      </c>
      <c r="J14" s="54">
        <f>VLOOKUP(I14,'Basic Moves'!B$2:H$43,3,FALSE)</f>
        <v>15</v>
      </c>
      <c r="K14" s="54">
        <f>IF(OR(VLOOKUP(I14,'Basic Moves'!B$2:C$43,2,FALSE)=D14,VLOOKUP(I14,'Basic Moves'!B$2:C$43,2,FALSE)=E14),1,0)</f>
        <v>1</v>
      </c>
      <c r="L14" s="54">
        <f>VLOOKUP(I14,'Basic Moves'!B$2:H$43,5,FALSE)</f>
        <v>1450</v>
      </c>
      <c r="M14" s="54">
        <f>VLOOKUP(I14,'Basic Moves'!B$2:H$43,7,FALSE)</f>
        <v>12</v>
      </c>
      <c r="N14" s="54">
        <f t="shared" si="0"/>
        <v>3993.75</v>
      </c>
      <c r="O14" s="20"/>
      <c r="P14" s="20" t="s">
        <v>30</v>
      </c>
      <c r="Q14" s="54">
        <f>VLOOKUP(P14,'Charged Moves'!B$2:I$96,3,FALSE)</f>
        <v>55</v>
      </c>
      <c r="R14" s="54">
        <f>IF(OR(VLOOKUP(P14,'Charged Moves'!B$2:C$96,2,FALSE)=D14,VLOOKUP(P14,'Charged Moves'!B$2:C$96,2,FALSE)=E14),1,0)</f>
        <v>1</v>
      </c>
      <c r="S14" s="54">
        <f>VLOOKUP(P14,'Charged Moves'!B$2:I$96,8,FALSE)*100</f>
        <v>5</v>
      </c>
      <c r="T14" s="54">
        <f>VLOOKUP(P14,'Charged Moves'!B$2:I$96,6,FALSE)</f>
        <v>2600</v>
      </c>
      <c r="U14" s="54">
        <f>VLOOKUP(P14,'Charged Moves'!B$2:J$96,9,FALSE)</f>
        <v>50</v>
      </c>
      <c r="V14" s="54">
        <f t="shared" si="1"/>
        <v>15009.843749999998</v>
      </c>
      <c r="W14" s="54"/>
      <c r="X14" s="54"/>
      <c r="Y14" s="54"/>
      <c r="Z14" s="10"/>
      <c r="AA14" s="10"/>
      <c r="AB14" s="10"/>
      <c r="AC14" s="10"/>
      <c r="AD14" s="10"/>
    </row>
    <row r="15" spans="1:30" ht="14.25" customHeight="1">
      <c r="A15" s="10">
        <v>14</v>
      </c>
      <c r="B15" s="13">
        <f>VLOOKUP(C15,'Species Data'!A$2:E$152,2,FALSE)</f>
        <v>3</v>
      </c>
      <c r="C15" s="10" t="s">
        <v>37</v>
      </c>
      <c r="D15" s="15" t="s">
        <v>24</v>
      </c>
      <c r="E15" s="16" t="s">
        <v>28</v>
      </c>
      <c r="F15" s="13">
        <f>VLOOKUP($C15,'Species Data'!$A$2:$E$152,3,FALSE)+$Z$1</f>
        <v>175</v>
      </c>
      <c r="G15" s="13">
        <f>VLOOKUP($C15,'Species Data'!$A$2:$E$152,4,FALSE)+$Z$1</f>
        <v>213</v>
      </c>
      <c r="H15" s="13">
        <f>VLOOKUP($C15,'Species Data'!$A$2:$E$152,5,FALSE)+$Z$1</f>
        <v>215</v>
      </c>
      <c r="I15" s="20" t="s">
        <v>36</v>
      </c>
      <c r="J15" s="54">
        <f>VLOOKUP(I15,'Basic Moves'!B$2:H$43,3,FALSE)</f>
        <v>15</v>
      </c>
      <c r="K15" s="54">
        <f>IF(OR(VLOOKUP(I15,'Basic Moves'!B$2:C$43,2,FALSE)=D15,VLOOKUP(I15,'Basic Moves'!B$2:C$43,2,FALSE)=E15),1,0)</f>
        <v>1</v>
      </c>
      <c r="L15" s="54">
        <f>VLOOKUP(I15,'Basic Moves'!B$2:H$43,5,FALSE)</f>
        <v>1450</v>
      </c>
      <c r="M15" s="54">
        <f>VLOOKUP(I15,'Basic Moves'!B$2:H$43,7,FALSE)</f>
        <v>12</v>
      </c>
      <c r="N15" s="54">
        <f t="shared" si="0"/>
        <v>3993.75</v>
      </c>
      <c r="O15" s="20"/>
      <c r="P15" s="20" t="s">
        <v>38</v>
      </c>
      <c r="Q15" s="54">
        <f>VLOOKUP(P15,'Charged Moves'!B$2:I$96,3,FALSE)</f>
        <v>65</v>
      </c>
      <c r="R15" s="54">
        <f>IF(OR(VLOOKUP(P15,'Charged Moves'!B$2:C$96,2,FALSE)=D15,VLOOKUP(P15,'Charged Moves'!B$2:C$96,2,FALSE)=E15),1,0)</f>
        <v>1</v>
      </c>
      <c r="S15" s="54">
        <f>VLOOKUP(P15,'Charged Moves'!B$2:I$96,8,FALSE)*100</f>
        <v>5</v>
      </c>
      <c r="T15" s="54">
        <f>VLOOKUP(P15,'Charged Moves'!B$2:I$96,6,FALSE)</f>
        <v>3200</v>
      </c>
      <c r="U15" s="54">
        <f>VLOOKUP(P15,'Charged Moves'!B$2:J$96,9,FALSE)</f>
        <v>50</v>
      </c>
      <c r="V15" s="54">
        <f t="shared" si="1"/>
        <v>17738.90625</v>
      </c>
      <c r="W15" s="54"/>
      <c r="X15" s="54"/>
      <c r="Y15" s="54"/>
      <c r="Z15" s="10"/>
      <c r="AA15" s="10"/>
      <c r="AB15" s="10"/>
      <c r="AC15" s="10"/>
      <c r="AD15" s="10"/>
    </row>
    <row r="16" spans="1:30" ht="14.25" customHeight="1">
      <c r="A16" s="10">
        <v>15</v>
      </c>
      <c r="B16" s="13">
        <f>VLOOKUP(C16,'Species Data'!A$2:E$152,2,FALSE)</f>
        <v>3</v>
      </c>
      <c r="C16" s="10" t="s">
        <v>37</v>
      </c>
      <c r="D16" s="15" t="s">
        <v>24</v>
      </c>
      <c r="E16" s="16" t="s">
        <v>28</v>
      </c>
      <c r="F16" s="13">
        <f>VLOOKUP($C16,'Species Data'!$A$2:$E$152,3,FALSE)+$Z$1</f>
        <v>175</v>
      </c>
      <c r="G16" s="13">
        <f>VLOOKUP($C16,'Species Data'!$A$2:$E$152,4,FALSE)+$Z$1</f>
        <v>213</v>
      </c>
      <c r="H16" s="13">
        <f>VLOOKUP($C16,'Species Data'!$A$2:$E$152,5,FALSE)+$Z$1</f>
        <v>215</v>
      </c>
      <c r="I16" s="20" t="s">
        <v>36</v>
      </c>
      <c r="J16" s="54">
        <f>VLOOKUP(I16,'Basic Moves'!B$2:H$43,3,FALSE)</f>
        <v>15</v>
      </c>
      <c r="K16" s="54">
        <f>IF(OR(VLOOKUP(I16,'Basic Moves'!B$2:C$43,2,FALSE)=D16,VLOOKUP(I16,'Basic Moves'!B$2:C$43,2,FALSE)=E16),1,0)</f>
        <v>1</v>
      </c>
      <c r="L16" s="54">
        <f>VLOOKUP(I16,'Basic Moves'!B$2:H$43,5,FALSE)</f>
        <v>1450</v>
      </c>
      <c r="M16" s="54">
        <f>VLOOKUP(I16,'Basic Moves'!B$2:H$43,7,FALSE)</f>
        <v>12</v>
      </c>
      <c r="N16" s="54">
        <f t="shared" si="0"/>
        <v>3993.75</v>
      </c>
      <c r="O16" s="20"/>
      <c r="P16" s="20" t="s">
        <v>35</v>
      </c>
      <c r="Q16" s="54">
        <f>VLOOKUP(P16,'Charged Moves'!B$2:I$96,3,FALSE)</f>
        <v>120</v>
      </c>
      <c r="R16" s="54">
        <f>IF(OR(VLOOKUP(P16,'Charged Moves'!B$2:C$96,2,FALSE)=D16,VLOOKUP(P16,'Charged Moves'!B$2:C$96,2,FALSE)=E16),1,0)</f>
        <v>1</v>
      </c>
      <c r="S16" s="54">
        <f>VLOOKUP(P16,'Charged Moves'!B$2:I$96,8,FALSE)*100</f>
        <v>5</v>
      </c>
      <c r="T16" s="54">
        <f>VLOOKUP(P16,'Charged Moves'!B$2:I$96,6,FALSE)</f>
        <v>4900</v>
      </c>
      <c r="U16" s="54">
        <f>VLOOKUP(P16,'Charged Moves'!B$2:J$96,9,FALSE)</f>
        <v>100</v>
      </c>
      <c r="V16" s="54">
        <f t="shared" si="1"/>
        <v>32748.749999999996</v>
      </c>
      <c r="W16" s="54"/>
      <c r="X16" s="54"/>
      <c r="Y16" s="54"/>
      <c r="Z16" s="10"/>
      <c r="AA16" s="10"/>
      <c r="AB16" s="10"/>
      <c r="AC16" s="10"/>
      <c r="AD16" s="10"/>
    </row>
    <row r="17" spans="1:30" ht="14.25" customHeight="1">
      <c r="A17" s="10">
        <v>16</v>
      </c>
      <c r="B17" s="13">
        <f>VLOOKUP(C17,'Species Data'!A$2:E$152,2,FALSE)</f>
        <v>3</v>
      </c>
      <c r="C17" s="10" t="s">
        <v>37</v>
      </c>
      <c r="D17" s="15" t="s">
        <v>24</v>
      </c>
      <c r="E17" s="16" t="s">
        <v>28</v>
      </c>
      <c r="F17" s="13">
        <f>VLOOKUP($C17,'Species Data'!$A$2:$E$152,3,FALSE)+$Z$1</f>
        <v>175</v>
      </c>
      <c r="G17" s="13">
        <f>VLOOKUP($C17,'Species Data'!$A$2:$E$152,4,FALSE)+$Z$1</f>
        <v>213</v>
      </c>
      <c r="H17" s="13">
        <f>VLOOKUP($C17,'Species Data'!$A$2:$E$152,5,FALSE)+$Z$1</f>
        <v>215</v>
      </c>
      <c r="I17" s="20" t="s">
        <v>29</v>
      </c>
      <c r="J17" s="54">
        <f>VLOOKUP(I17,'Basic Moves'!B$2:H$43,3,FALSE)</f>
        <v>7</v>
      </c>
      <c r="K17" s="54">
        <f>IF(OR(VLOOKUP(I17,'Basic Moves'!B$2:C$43,2,FALSE)=D17,VLOOKUP(I17,'Basic Moves'!B$2:C$43,2,FALSE)=E17),1,0)</f>
        <v>1</v>
      </c>
      <c r="L17" s="54">
        <f>VLOOKUP(I17,'Basic Moves'!B$2:H$43,5,FALSE)</f>
        <v>650</v>
      </c>
      <c r="M17" s="54">
        <f>VLOOKUP(I17,'Basic Moves'!B$2:H$43,7,FALSE)</f>
        <v>7</v>
      </c>
      <c r="N17" s="54">
        <f t="shared" si="0"/>
        <v>1863.75</v>
      </c>
      <c r="O17" s="20"/>
      <c r="P17" s="20" t="s">
        <v>30</v>
      </c>
      <c r="Q17" s="54">
        <f>VLOOKUP(P17,'Charged Moves'!B$2:I$96,3,FALSE)</f>
        <v>55</v>
      </c>
      <c r="R17" s="54">
        <f>IF(OR(VLOOKUP(P17,'Charged Moves'!B$2:C$96,2,FALSE)=D17,VLOOKUP(P17,'Charged Moves'!B$2:C$96,2,FALSE)=E17),1,0)</f>
        <v>1</v>
      </c>
      <c r="S17" s="54">
        <f>VLOOKUP(P17,'Charged Moves'!B$2:I$96,8,FALSE)*100</f>
        <v>5</v>
      </c>
      <c r="T17" s="54">
        <f>VLOOKUP(P17,'Charged Moves'!B$2:I$96,6,FALSE)</f>
        <v>2600</v>
      </c>
      <c r="U17" s="54">
        <f>VLOOKUP(P17,'Charged Moves'!B$2:J$96,9,FALSE)</f>
        <v>50</v>
      </c>
      <c r="V17" s="54">
        <f t="shared" si="1"/>
        <v>15009.843749999998</v>
      </c>
      <c r="W17" s="54"/>
      <c r="X17" s="54"/>
      <c r="Y17" s="54"/>
      <c r="AB17" s="55"/>
      <c r="AD17" s="55"/>
    </row>
    <row r="18" spans="1:30" ht="14.25" customHeight="1">
      <c r="A18" s="10">
        <v>17</v>
      </c>
      <c r="B18" s="13">
        <f>VLOOKUP(C18,'Species Data'!A$2:E$152,2,FALSE)</f>
        <v>3</v>
      </c>
      <c r="C18" s="10" t="s">
        <v>37</v>
      </c>
      <c r="D18" s="15" t="s">
        <v>24</v>
      </c>
      <c r="E18" s="16" t="s">
        <v>28</v>
      </c>
      <c r="F18" s="13">
        <f>VLOOKUP($C18,'Species Data'!$A$2:$E$152,3,FALSE)+$Z$1</f>
        <v>175</v>
      </c>
      <c r="G18" s="13">
        <f>VLOOKUP($C18,'Species Data'!$A$2:$E$152,4,FALSE)+$Z$1</f>
        <v>213</v>
      </c>
      <c r="H18" s="13">
        <f>VLOOKUP($C18,'Species Data'!$A$2:$E$152,5,FALSE)+$Z$1</f>
        <v>215</v>
      </c>
      <c r="I18" s="20" t="s">
        <v>29</v>
      </c>
      <c r="J18" s="54">
        <f>VLOOKUP(I18,'Basic Moves'!B$2:H$43,3,FALSE)</f>
        <v>7</v>
      </c>
      <c r="K18" s="54">
        <f>IF(OR(VLOOKUP(I18,'Basic Moves'!B$2:C$43,2,FALSE)=D18,VLOOKUP(I18,'Basic Moves'!B$2:C$43,2,FALSE)=E18),1,0)</f>
        <v>1</v>
      </c>
      <c r="L18" s="54">
        <f>VLOOKUP(I18,'Basic Moves'!B$2:H$43,5,FALSE)</f>
        <v>650</v>
      </c>
      <c r="M18" s="54">
        <f>VLOOKUP(I18,'Basic Moves'!B$2:H$43,7,FALSE)</f>
        <v>7</v>
      </c>
      <c r="N18" s="54">
        <f t="shared" si="0"/>
        <v>1863.75</v>
      </c>
      <c r="O18" s="20"/>
      <c r="P18" s="20" t="s">
        <v>38</v>
      </c>
      <c r="Q18" s="54">
        <f>VLOOKUP(P18,'Charged Moves'!B$2:I$96,3,FALSE)</f>
        <v>65</v>
      </c>
      <c r="R18" s="54">
        <f>IF(OR(VLOOKUP(P18,'Charged Moves'!B$2:C$96,2,FALSE)=D18,VLOOKUP(P18,'Charged Moves'!B$2:C$96,2,FALSE)=E18),1,0)</f>
        <v>1</v>
      </c>
      <c r="S18" s="54">
        <f>VLOOKUP(P18,'Charged Moves'!B$2:I$96,8,FALSE)*100</f>
        <v>5</v>
      </c>
      <c r="T18" s="54">
        <f>VLOOKUP(P18,'Charged Moves'!B$2:I$96,6,FALSE)</f>
        <v>3200</v>
      </c>
      <c r="U18" s="54">
        <f>VLOOKUP(P18,'Charged Moves'!B$2:J$96,9,FALSE)</f>
        <v>50</v>
      </c>
      <c r="V18" s="54">
        <f t="shared" si="1"/>
        <v>17738.90625</v>
      </c>
      <c r="W18" s="54"/>
      <c r="X18" s="54"/>
      <c r="Y18" s="54"/>
      <c r="AB18" s="55"/>
      <c r="AD18" s="55"/>
    </row>
    <row r="19" spans="1:30" ht="14.25" customHeight="1">
      <c r="A19" s="10">
        <v>18</v>
      </c>
      <c r="B19" s="13">
        <f>VLOOKUP(C19,'Species Data'!A$2:E$152,2,FALSE)</f>
        <v>3</v>
      </c>
      <c r="C19" s="10" t="s">
        <v>37</v>
      </c>
      <c r="D19" s="15" t="s">
        <v>24</v>
      </c>
      <c r="E19" s="16" t="s">
        <v>28</v>
      </c>
      <c r="F19" s="13">
        <f>VLOOKUP($C19,'Species Data'!$A$2:$E$152,3,FALSE)+$Z$1</f>
        <v>175</v>
      </c>
      <c r="G19" s="13">
        <f>VLOOKUP($C19,'Species Data'!$A$2:$E$152,4,FALSE)+$Z$1</f>
        <v>213</v>
      </c>
      <c r="H19" s="13">
        <f>VLOOKUP($C19,'Species Data'!$A$2:$E$152,5,FALSE)+$Z$1</f>
        <v>215</v>
      </c>
      <c r="I19" s="20" t="s">
        <v>29</v>
      </c>
      <c r="J19" s="54">
        <f>VLOOKUP(I19,'Basic Moves'!B$2:H$43,3,FALSE)</f>
        <v>7</v>
      </c>
      <c r="K19" s="54">
        <f>IF(OR(VLOOKUP(I19,'Basic Moves'!B$2:C$43,2,FALSE)=D19,VLOOKUP(I19,'Basic Moves'!B$2:C$43,2,FALSE)=E19),1,0)</f>
        <v>1</v>
      </c>
      <c r="L19" s="54">
        <f>VLOOKUP(I19,'Basic Moves'!B$2:H$43,5,FALSE)</f>
        <v>650</v>
      </c>
      <c r="M19" s="54">
        <f>VLOOKUP(I19,'Basic Moves'!B$2:H$43,7,FALSE)</f>
        <v>7</v>
      </c>
      <c r="N19" s="54">
        <f t="shared" si="0"/>
        <v>1863.75</v>
      </c>
      <c r="O19" s="20"/>
      <c r="P19" s="20" t="s">
        <v>35</v>
      </c>
      <c r="Q19" s="54">
        <f>VLOOKUP(P19,'Charged Moves'!B$2:I$96,3,FALSE)</f>
        <v>120</v>
      </c>
      <c r="R19" s="54">
        <f>IF(OR(VLOOKUP(P19,'Charged Moves'!B$2:C$96,2,FALSE)=D19,VLOOKUP(P19,'Charged Moves'!B$2:C$96,2,FALSE)=E19),1,0)</f>
        <v>1</v>
      </c>
      <c r="S19" s="54">
        <f>VLOOKUP(P19,'Charged Moves'!B$2:I$96,8,FALSE)*100</f>
        <v>5</v>
      </c>
      <c r="T19" s="54">
        <f>VLOOKUP(P19,'Charged Moves'!B$2:I$96,6,FALSE)</f>
        <v>4900</v>
      </c>
      <c r="U19" s="54">
        <f>VLOOKUP(P19,'Charged Moves'!B$2:J$96,9,FALSE)</f>
        <v>100</v>
      </c>
      <c r="V19" s="54">
        <f t="shared" si="1"/>
        <v>32748.749999999996</v>
      </c>
      <c r="W19" s="54"/>
      <c r="X19" s="54"/>
      <c r="Y19" s="54"/>
      <c r="AB19" s="55"/>
      <c r="AD19" s="55"/>
    </row>
    <row r="20" spans="1:30" ht="14.25" customHeight="1">
      <c r="A20" s="10">
        <v>19</v>
      </c>
      <c r="B20" s="13">
        <f>VLOOKUP(C20,'Species Data'!A$2:E$152,2,FALSE)</f>
        <v>4</v>
      </c>
      <c r="C20" s="10" t="s">
        <v>39</v>
      </c>
      <c r="D20" s="24" t="s">
        <v>40</v>
      </c>
      <c r="E20" s="26"/>
      <c r="F20" s="13">
        <f>VLOOKUP($C20,'Species Data'!$A$2:$E$152,3,FALSE)+$Z$1</f>
        <v>93</v>
      </c>
      <c r="G20" s="13">
        <f>VLOOKUP($C20,'Species Data'!$A$2:$E$152,4,FALSE)+$Z$1</f>
        <v>143</v>
      </c>
      <c r="H20" s="13">
        <f>VLOOKUP($C20,'Species Data'!$A$2:$E$152,5,FALSE)+$Z$1</f>
        <v>123</v>
      </c>
      <c r="I20" s="20" t="s">
        <v>43</v>
      </c>
      <c r="J20" s="54">
        <f>VLOOKUP(I20,'Basic Moves'!B$2:H$43,3,FALSE)</f>
        <v>10</v>
      </c>
      <c r="K20" s="54">
        <f>IF(OR(VLOOKUP(I20,'Basic Moves'!B$2:C$43,2,FALSE)=D20,VLOOKUP(I20,'Basic Moves'!B$2:C$43,2,FALSE)=E20),1,0)</f>
        <v>1</v>
      </c>
      <c r="L20" s="54">
        <f>VLOOKUP(I20,'Basic Moves'!B$2:H$43,5,FALSE)</f>
        <v>1050</v>
      </c>
      <c r="M20" s="54">
        <f>VLOOKUP(I20,'Basic Moves'!B$2:H$43,7,FALSE)</f>
        <v>10</v>
      </c>
      <c r="N20" s="54">
        <f t="shared" si="0"/>
        <v>1787.5</v>
      </c>
      <c r="O20" s="20"/>
      <c r="P20" s="20" t="s">
        <v>45</v>
      </c>
      <c r="Q20" s="54">
        <f>VLOOKUP(P20,'Charged Moves'!B$2:I$96,3,FALSE)</f>
        <v>25</v>
      </c>
      <c r="R20" s="54">
        <f>IF(OR(VLOOKUP(P20,'Charged Moves'!B$2:C$96,2,FALSE)=D20,VLOOKUP(P20,'Charged Moves'!B$2:C$96,2,FALSE)=E20),1,0)</f>
        <v>1</v>
      </c>
      <c r="S20" s="54">
        <f>VLOOKUP(P20,'Charged Moves'!B$2:I$96,8,FALSE)*100</f>
        <v>5</v>
      </c>
      <c r="T20" s="54">
        <f>VLOOKUP(P20,'Charged Moves'!B$2:I$96,6,FALSE)</f>
        <v>3100</v>
      </c>
      <c r="U20" s="54">
        <f>VLOOKUP(P20,'Charged Moves'!B$2:J$96,9,FALSE)</f>
        <v>20</v>
      </c>
      <c r="V20" s="54">
        <f t="shared" si="1"/>
        <v>4580.46875</v>
      </c>
      <c r="W20" s="54"/>
      <c r="X20" s="54"/>
      <c r="Y20" s="54"/>
      <c r="AB20" s="55"/>
      <c r="AD20" s="55"/>
    </row>
    <row r="21" spans="1:30" ht="14.25" customHeight="1">
      <c r="A21" s="10">
        <v>20</v>
      </c>
      <c r="B21" s="13">
        <f>VLOOKUP(C21,'Species Data'!A$2:E$152,2,FALSE)</f>
        <v>4</v>
      </c>
      <c r="C21" s="10" t="s">
        <v>39</v>
      </c>
      <c r="D21" s="24" t="s">
        <v>40</v>
      </c>
      <c r="E21" s="26"/>
      <c r="F21" s="13">
        <f>VLOOKUP($C21,'Species Data'!$A$2:$E$152,3,FALSE)+$Z$1</f>
        <v>93</v>
      </c>
      <c r="G21" s="13">
        <f>VLOOKUP($C21,'Species Data'!$A$2:$E$152,4,FALSE)+$Z$1</f>
        <v>143</v>
      </c>
      <c r="H21" s="13">
        <f>VLOOKUP($C21,'Species Data'!$A$2:$E$152,5,FALSE)+$Z$1</f>
        <v>123</v>
      </c>
      <c r="I21" s="20" t="s">
        <v>43</v>
      </c>
      <c r="J21" s="54">
        <f>VLOOKUP(I21,'Basic Moves'!B$2:H$43,3,FALSE)</f>
        <v>10</v>
      </c>
      <c r="K21" s="54">
        <f>IF(OR(VLOOKUP(I21,'Basic Moves'!B$2:C$43,2,FALSE)=D21,VLOOKUP(I21,'Basic Moves'!B$2:C$43,2,FALSE)=E21),1,0)</f>
        <v>1</v>
      </c>
      <c r="L21" s="54">
        <f>VLOOKUP(I21,'Basic Moves'!B$2:H$43,5,FALSE)</f>
        <v>1050</v>
      </c>
      <c r="M21" s="54">
        <f>VLOOKUP(I21,'Basic Moves'!B$2:H$43,7,FALSE)</f>
        <v>10</v>
      </c>
      <c r="N21" s="54">
        <f t="shared" si="0"/>
        <v>1787.5</v>
      </c>
      <c r="O21" s="20"/>
      <c r="P21" s="20" t="s">
        <v>44</v>
      </c>
      <c r="Q21" s="54">
        <f>VLOOKUP(P21,'Charged Moves'!B$2:I$96,3,FALSE)</f>
        <v>30</v>
      </c>
      <c r="R21" s="54">
        <f>IF(OR(VLOOKUP(P21,'Charged Moves'!B$2:C$96,2,FALSE)=D21,VLOOKUP(P21,'Charged Moves'!B$2:C$96,2,FALSE)=E21),1,0)</f>
        <v>1</v>
      </c>
      <c r="S21" s="54">
        <f>VLOOKUP(P21,'Charged Moves'!B$2:I$96,8,FALSE)*100</f>
        <v>5</v>
      </c>
      <c r="T21" s="54">
        <f>VLOOKUP(P21,'Charged Moves'!B$2:I$96,6,FALSE)</f>
        <v>2100</v>
      </c>
      <c r="U21" s="54">
        <f>VLOOKUP(P21,'Charged Moves'!B$2:J$96,9,FALSE)</f>
        <v>25</v>
      </c>
      <c r="V21" s="54">
        <f t="shared" si="1"/>
        <v>5496.5624999999991</v>
      </c>
      <c r="W21" s="54"/>
      <c r="X21" s="54"/>
      <c r="Y21" s="54"/>
      <c r="AB21" s="55"/>
      <c r="AD21" s="55"/>
    </row>
    <row r="22" spans="1:30" ht="14.25" customHeight="1">
      <c r="A22" s="10">
        <v>21</v>
      </c>
      <c r="B22" s="13">
        <f>VLOOKUP(C22,'Species Data'!A$2:E$152,2,FALSE)</f>
        <v>4</v>
      </c>
      <c r="C22" s="10" t="s">
        <v>39</v>
      </c>
      <c r="D22" s="24" t="s">
        <v>40</v>
      </c>
      <c r="E22" s="26"/>
      <c r="F22" s="13">
        <f>VLOOKUP($C22,'Species Data'!$A$2:$E$152,3,FALSE)+$Z$1</f>
        <v>93</v>
      </c>
      <c r="G22" s="13">
        <f>VLOOKUP($C22,'Species Data'!$A$2:$E$152,4,FALSE)+$Z$1</f>
        <v>143</v>
      </c>
      <c r="H22" s="13">
        <f>VLOOKUP($C22,'Species Data'!$A$2:$E$152,5,FALSE)+$Z$1</f>
        <v>123</v>
      </c>
      <c r="I22" s="20" t="s">
        <v>43</v>
      </c>
      <c r="J22" s="54">
        <f>VLOOKUP(I22,'Basic Moves'!B$2:H$43,3,FALSE)</f>
        <v>10</v>
      </c>
      <c r="K22" s="54">
        <f>IF(OR(VLOOKUP(I22,'Basic Moves'!B$2:C$43,2,FALSE)=D22,VLOOKUP(I22,'Basic Moves'!B$2:C$43,2,FALSE)=E22),1,0)</f>
        <v>1</v>
      </c>
      <c r="L22" s="54">
        <f>VLOOKUP(I22,'Basic Moves'!B$2:H$43,5,FALSE)</f>
        <v>1050</v>
      </c>
      <c r="M22" s="54">
        <f>VLOOKUP(I22,'Basic Moves'!B$2:H$43,7,FALSE)</f>
        <v>10</v>
      </c>
      <c r="N22" s="54">
        <f t="shared" si="0"/>
        <v>1787.5</v>
      </c>
      <c r="O22" s="20"/>
      <c r="P22" s="20" t="s">
        <v>42</v>
      </c>
      <c r="Q22" s="54">
        <f>VLOOKUP(P22,'Charged Moves'!B$2:I$96,3,FALSE)</f>
        <v>55</v>
      </c>
      <c r="R22" s="54">
        <f>IF(OR(VLOOKUP(P22,'Charged Moves'!B$2:C$96,2,FALSE)=D22,VLOOKUP(P22,'Charged Moves'!B$2:C$96,2,FALSE)=E22),1,0)</f>
        <v>1</v>
      </c>
      <c r="S22" s="54">
        <f>VLOOKUP(P22,'Charged Moves'!B$2:I$96,8,FALSE)*100</f>
        <v>5</v>
      </c>
      <c r="T22" s="54">
        <f>VLOOKUP(P22,'Charged Moves'!B$2:I$96,6,FALSE)</f>
        <v>2900</v>
      </c>
      <c r="U22" s="54">
        <f>VLOOKUP(P22,'Charged Moves'!B$2:J$96,9,FALSE)</f>
        <v>50</v>
      </c>
      <c r="V22" s="54">
        <f t="shared" si="1"/>
        <v>10077.03125</v>
      </c>
      <c r="W22" s="54"/>
      <c r="X22" s="54"/>
      <c r="Y22" s="54"/>
      <c r="AB22" s="55"/>
      <c r="AD22" s="55"/>
    </row>
    <row r="23" spans="1:30" ht="14.25" customHeight="1">
      <c r="A23" s="10">
        <v>22</v>
      </c>
      <c r="B23" s="13">
        <f>VLOOKUP(C23,'Species Data'!A$2:E$152,2,FALSE)</f>
        <v>4</v>
      </c>
      <c r="C23" s="10" t="s">
        <v>39</v>
      </c>
      <c r="D23" s="24" t="s">
        <v>40</v>
      </c>
      <c r="E23" s="26"/>
      <c r="F23" s="13">
        <f>VLOOKUP($C23,'Species Data'!$A$2:$E$152,3,FALSE)+$Z$1</f>
        <v>93</v>
      </c>
      <c r="G23" s="13">
        <f>VLOOKUP($C23,'Species Data'!$A$2:$E$152,4,FALSE)+$Z$1</f>
        <v>143</v>
      </c>
      <c r="H23" s="13">
        <f>VLOOKUP($C23,'Species Data'!$A$2:$E$152,5,FALSE)+$Z$1</f>
        <v>123</v>
      </c>
      <c r="I23" s="20" t="s">
        <v>41</v>
      </c>
      <c r="J23" s="54">
        <f>VLOOKUP(I23,'Basic Moves'!B$2:H$43,3,FALSE)</f>
        <v>6</v>
      </c>
      <c r="K23" s="54">
        <f>IF(OR(VLOOKUP(I23,'Basic Moves'!B$2:C$43,2,FALSE)=D23,VLOOKUP(I23,'Basic Moves'!B$2:C$43,2,FALSE)=E23),1,0)</f>
        <v>0</v>
      </c>
      <c r="L23" s="54">
        <f>VLOOKUP(I23,'Basic Moves'!B$2:H$43,5,FALSE)</f>
        <v>500</v>
      </c>
      <c r="M23" s="54">
        <f>VLOOKUP(I23,'Basic Moves'!B$2:H$43,7,FALSE)</f>
        <v>7</v>
      </c>
      <c r="N23" s="54">
        <f t="shared" si="0"/>
        <v>858</v>
      </c>
      <c r="O23" s="20"/>
      <c r="P23" s="20" t="s">
        <v>45</v>
      </c>
      <c r="Q23" s="54">
        <f>VLOOKUP(P23,'Charged Moves'!B$2:I$96,3,FALSE)</f>
        <v>25</v>
      </c>
      <c r="R23" s="54">
        <f>IF(OR(VLOOKUP(P23,'Charged Moves'!B$2:C$96,2,FALSE)=D23,VLOOKUP(P23,'Charged Moves'!B$2:C$96,2,FALSE)=E23),1,0)</f>
        <v>1</v>
      </c>
      <c r="S23" s="54">
        <f>VLOOKUP(P23,'Charged Moves'!B$2:I$96,8,FALSE)*100</f>
        <v>5</v>
      </c>
      <c r="T23" s="54">
        <f>VLOOKUP(P23,'Charged Moves'!B$2:I$96,6,FALSE)</f>
        <v>3100</v>
      </c>
      <c r="U23" s="54">
        <f>VLOOKUP(P23,'Charged Moves'!B$2:J$96,9,FALSE)</f>
        <v>20</v>
      </c>
      <c r="V23" s="54">
        <f t="shared" si="1"/>
        <v>4580.46875</v>
      </c>
      <c r="W23" s="54"/>
      <c r="X23" s="54"/>
      <c r="Y23" s="54"/>
      <c r="AB23" s="55"/>
      <c r="AD23" s="55"/>
    </row>
    <row r="24" spans="1:30" ht="14.25" customHeight="1">
      <c r="A24" s="10">
        <v>23</v>
      </c>
      <c r="B24" s="13">
        <f>VLOOKUP(C24,'Species Data'!A$2:E$152,2,FALSE)</f>
        <v>4</v>
      </c>
      <c r="C24" s="10" t="s">
        <v>39</v>
      </c>
      <c r="D24" s="24" t="s">
        <v>40</v>
      </c>
      <c r="E24" s="26"/>
      <c r="F24" s="13">
        <f>VLOOKUP($C24,'Species Data'!$A$2:$E$152,3,FALSE)+$Z$1</f>
        <v>93</v>
      </c>
      <c r="G24" s="13">
        <f>VLOOKUP($C24,'Species Data'!$A$2:$E$152,4,FALSE)+$Z$1</f>
        <v>143</v>
      </c>
      <c r="H24" s="13">
        <f>VLOOKUP($C24,'Species Data'!$A$2:$E$152,5,FALSE)+$Z$1</f>
        <v>123</v>
      </c>
      <c r="I24" s="20" t="s">
        <v>41</v>
      </c>
      <c r="J24" s="54">
        <f>VLOOKUP(I24,'Basic Moves'!B$2:H$43,3,FALSE)</f>
        <v>6</v>
      </c>
      <c r="K24" s="54">
        <f>IF(OR(VLOOKUP(I24,'Basic Moves'!B$2:C$43,2,FALSE)=D24,VLOOKUP(I24,'Basic Moves'!B$2:C$43,2,FALSE)=E24),1,0)</f>
        <v>0</v>
      </c>
      <c r="L24" s="54">
        <f>VLOOKUP(I24,'Basic Moves'!B$2:H$43,5,FALSE)</f>
        <v>500</v>
      </c>
      <c r="M24" s="54">
        <f>VLOOKUP(I24,'Basic Moves'!B$2:H$43,7,FALSE)</f>
        <v>7</v>
      </c>
      <c r="N24" s="54">
        <f t="shared" si="0"/>
        <v>858</v>
      </c>
      <c r="O24" s="20"/>
      <c r="P24" s="20" t="s">
        <v>44</v>
      </c>
      <c r="Q24" s="54">
        <f>VLOOKUP(P24,'Charged Moves'!B$2:I$96,3,FALSE)</f>
        <v>30</v>
      </c>
      <c r="R24" s="54">
        <f>IF(OR(VLOOKUP(P24,'Charged Moves'!B$2:C$96,2,FALSE)=D24,VLOOKUP(P24,'Charged Moves'!B$2:C$96,2,FALSE)=E24),1,0)</f>
        <v>1</v>
      </c>
      <c r="S24" s="54">
        <f>VLOOKUP(P24,'Charged Moves'!B$2:I$96,8,FALSE)*100</f>
        <v>5</v>
      </c>
      <c r="T24" s="54">
        <f>VLOOKUP(P24,'Charged Moves'!B$2:I$96,6,FALSE)</f>
        <v>2100</v>
      </c>
      <c r="U24" s="54">
        <f>VLOOKUP(P24,'Charged Moves'!B$2:J$96,9,FALSE)</f>
        <v>25</v>
      </c>
      <c r="V24" s="54">
        <f t="shared" si="1"/>
        <v>5496.5624999999991</v>
      </c>
      <c r="W24" s="54"/>
      <c r="X24" s="54"/>
      <c r="Y24" s="54"/>
      <c r="AB24" s="55"/>
      <c r="AD24" s="55"/>
    </row>
    <row r="25" spans="1:30" ht="14.25" customHeight="1">
      <c r="A25" s="10">
        <v>24</v>
      </c>
      <c r="B25" s="13">
        <f>VLOOKUP(C25,'Species Data'!A$2:E$152,2,FALSE)</f>
        <v>4</v>
      </c>
      <c r="C25" s="10" t="s">
        <v>39</v>
      </c>
      <c r="D25" s="24" t="s">
        <v>40</v>
      </c>
      <c r="E25" s="26"/>
      <c r="F25" s="13">
        <f>VLOOKUP($C25,'Species Data'!$A$2:$E$152,3,FALSE)+$Z$1</f>
        <v>93</v>
      </c>
      <c r="G25" s="13">
        <f>VLOOKUP($C25,'Species Data'!$A$2:$E$152,4,FALSE)+$Z$1</f>
        <v>143</v>
      </c>
      <c r="H25" s="13">
        <f>VLOOKUP($C25,'Species Data'!$A$2:$E$152,5,FALSE)+$Z$1</f>
        <v>123</v>
      </c>
      <c r="I25" s="20" t="s">
        <v>41</v>
      </c>
      <c r="J25" s="54">
        <f>VLOOKUP(I25,'Basic Moves'!B$2:H$43,3,FALSE)</f>
        <v>6</v>
      </c>
      <c r="K25" s="54">
        <f>IF(OR(VLOOKUP(I25,'Basic Moves'!B$2:C$43,2,FALSE)=D25,VLOOKUP(I25,'Basic Moves'!B$2:C$43,2,FALSE)=E25),1,0)</f>
        <v>0</v>
      </c>
      <c r="L25" s="54">
        <f>VLOOKUP(I25,'Basic Moves'!B$2:H$43,5,FALSE)</f>
        <v>500</v>
      </c>
      <c r="M25" s="54">
        <f>VLOOKUP(I25,'Basic Moves'!B$2:H$43,7,FALSE)</f>
        <v>7</v>
      </c>
      <c r="N25" s="54">
        <f t="shared" si="0"/>
        <v>858</v>
      </c>
      <c r="O25" s="20"/>
      <c r="P25" s="20" t="s">
        <v>42</v>
      </c>
      <c r="Q25" s="54">
        <f>VLOOKUP(P25,'Charged Moves'!B$2:I$96,3,FALSE)</f>
        <v>55</v>
      </c>
      <c r="R25" s="54">
        <f>IF(OR(VLOOKUP(P25,'Charged Moves'!B$2:C$96,2,FALSE)=D25,VLOOKUP(P25,'Charged Moves'!B$2:C$96,2,FALSE)=E25),1,0)</f>
        <v>1</v>
      </c>
      <c r="S25" s="54">
        <f>VLOOKUP(P25,'Charged Moves'!B$2:I$96,8,FALSE)*100</f>
        <v>5</v>
      </c>
      <c r="T25" s="54">
        <f>VLOOKUP(P25,'Charged Moves'!B$2:I$96,6,FALSE)</f>
        <v>2900</v>
      </c>
      <c r="U25" s="54">
        <f>VLOOKUP(P25,'Charged Moves'!B$2:J$96,9,FALSE)</f>
        <v>50</v>
      </c>
      <c r="V25" s="54">
        <f t="shared" si="1"/>
        <v>10077.03125</v>
      </c>
      <c r="W25" s="54"/>
      <c r="X25" s="54"/>
      <c r="Y25" s="54"/>
      <c r="AB25" s="55"/>
      <c r="AD25" s="55"/>
    </row>
    <row r="26" spans="1:30" ht="14.25" customHeight="1">
      <c r="A26" s="10">
        <v>25</v>
      </c>
      <c r="B26" s="13">
        <f>VLOOKUP(C26,'Species Data'!A$2:E$152,2,FALSE)</f>
        <v>5</v>
      </c>
      <c r="C26" s="10" t="s">
        <v>46</v>
      </c>
      <c r="D26" s="24" t="s">
        <v>40</v>
      </c>
      <c r="E26" s="26"/>
      <c r="F26" s="13">
        <f>VLOOKUP($C26,'Species Data'!$A$2:$E$152,3,FALSE)+$Z$1</f>
        <v>131</v>
      </c>
      <c r="G26" s="13">
        <f>VLOOKUP($C26,'Species Data'!$A$2:$E$152,4,FALSE)+$Z$1</f>
        <v>175</v>
      </c>
      <c r="H26" s="13">
        <f>VLOOKUP($C26,'Species Data'!$A$2:$E$152,5,FALSE)+$Z$1</f>
        <v>155</v>
      </c>
      <c r="I26" s="20" t="s">
        <v>43</v>
      </c>
      <c r="J26" s="54">
        <f>VLOOKUP(I26,'Basic Moves'!B$2:H$43,3,FALSE)</f>
        <v>10</v>
      </c>
      <c r="K26" s="54">
        <f>IF(OR(VLOOKUP(I26,'Basic Moves'!B$2:C$43,2,FALSE)=D26,VLOOKUP(I26,'Basic Moves'!B$2:C$43,2,FALSE)=E26),1,0)</f>
        <v>1</v>
      </c>
      <c r="L26" s="54">
        <f>VLOOKUP(I26,'Basic Moves'!B$2:H$43,5,FALSE)</f>
        <v>1050</v>
      </c>
      <c r="M26" s="54">
        <f>VLOOKUP(I26,'Basic Moves'!B$2:H$43,7,FALSE)</f>
        <v>10</v>
      </c>
      <c r="N26" s="54">
        <f t="shared" si="0"/>
        <v>2187.5</v>
      </c>
      <c r="O26" s="20"/>
      <c r="P26" s="20" t="s">
        <v>47</v>
      </c>
      <c r="Q26" s="54">
        <f>VLOOKUP(P26,'Charged Moves'!B$2:I$96,3,FALSE)</f>
        <v>40</v>
      </c>
      <c r="R26" s="54">
        <f>IF(OR(VLOOKUP(P26,'Charged Moves'!B$2:C$96,2,FALSE)=D26,VLOOKUP(P26,'Charged Moves'!B$2:C$96,2,FALSE)=E26),1,0)</f>
        <v>1</v>
      </c>
      <c r="S26" s="54">
        <f>VLOOKUP(P26,'Charged Moves'!B$2:I$96,8,FALSE)*100</f>
        <v>5</v>
      </c>
      <c r="T26" s="54">
        <f>VLOOKUP(P26,'Charged Moves'!B$2:I$96,6,FALSE)</f>
        <v>2800</v>
      </c>
      <c r="U26" s="54">
        <f>VLOOKUP(P26,'Charged Moves'!B$2:J$96,9,FALSE)</f>
        <v>33</v>
      </c>
      <c r="V26" s="54">
        <f t="shared" si="1"/>
        <v>8968.75</v>
      </c>
      <c r="W26" s="54"/>
      <c r="X26" s="54"/>
      <c r="Y26" s="54"/>
      <c r="AB26" s="55"/>
      <c r="AD26" s="55"/>
    </row>
    <row r="27" spans="1:30" ht="14.25" customHeight="1">
      <c r="A27" s="10">
        <v>26</v>
      </c>
      <c r="B27" s="13">
        <f>VLOOKUP(C27,'Species Data'!A$2:E$152,2,FALSE)</f>
        <v>5</v>
      </c>
      <c r="C27" s="10" t="s">
        <v>46</v>
      </c>
      <c r="D27" s="24" t="s">
        <v>40</v>
      </c>
      <c r="E27" s="26"/>
      <c r="F27" s="13">
        <f>VLOOKUP($C27,'Species Data'!$A$2:$E$152,3,FALSE)+$Z$1</f>
        <v>131</v>
      </c>
      <c r="G27" s="13">
        <f>VLOOKUP($C27,'Species Data'!$A$2:$E$152,4,FALSE)+$Z$1</f>
        <v>175</v>
      </c>
      <c r="H27" s="13">
        <f>VLOOKUP($C27,'Species Data'!$A$2:$E$152,5,FALSE)+$Z$1</f>
        <v>155</v>
      </c>
      <c r="I27" s="20" t="s">
        <v>43</v>
      </c>
      <c r="J27" s="54">
        <f>VLOOKUP(I27,'Basic Moves'!B$2:H$43,3,FALSE)</f>
        <v>10</v>
      </c>
      <c r="K27" s="54">
        <f>IF(OR(VLOOKUP(I27,'Basic Moves'!B$2:C$43,2,FALSE)=D27,VLOOKUP(I27,'Basic Moves'!B$2:C$43,2,FALSE)=E27),1,0)</f>
        <v>1</v>
      </c>
      <c r="L27" s="54">
        <f>VLOOKUP(I27,'Basic Moves'!B$2:H$43,5,FALSE)</f>
        <v>1050</v>
      </c>
      <c r="M27" s="54">
        <f>VLOOKUP(I27,'Basic Moves'!B$2:H$43,7,FALSE)</f>
        <v>10</v>
      </c>
      <c r="N27" s="54">
        <f t="shared" si="0"/>
        <v>2187.5</v>
      </c>
      <c r="O27" s="20"/>
      <c r="P27" s="20" t="s">
        <v>44</v>
      </c>
      <c r="Q27" s="54">
        <f>VLOOKUP(P27,'Charged Moves'!B$2:I$96,3,FALSE)</f>
        <v>30</v>
      </c>
      <c r="R27" s="54">
        <f>IF(OR(VLOOKUP(P27,'Charged Moves'!B$2:C$96,2,FALSE)=D27,VLOOKUP(P27,'Charged Moves'!B$2:C$96,2,FALSE)=E27),1,0)</f>
        <v>1</v>
      </c>
      <c r="S27" s="54">
        <f>VLOOKUP(P27,'Charged Moves'!B$2:I$96,8,FALSE)*100</f>
        <v>5</v>
      </c>
      <c r="T27" s="54">
        <f>VLOOKUP(P27,'Charged Moves'!B$2:I$96,6,FALSE)</f>
        <v>2100</v>
      </c>
      <c r="U27" s="54">
        <f>VLOOKUP(P27,'Charged Moves'!B$2:J$96,9,FALSE)</f>
        <v>25</v>
      </c>
      <c r="V27" s="54">
        <f t="shared" si="1"/>
        <v>6726.5624999999991</v>
      </c>
      <c r="W27" s="54"/>
      <c r="X27" s="54"/>
      <c r="Y27" s="54"/>
      <c r="AB27" s="55"/>
      <c r="AD27" s="55"/>
    </row>
    <row r="28" spans="1:30" ht="14.25" customHeight="1">
      <c r="A28" s="10">
        <v>27</v>
      </c>
      <c r="B28" s="13">
        <f>VLOOKUP(C28,'Species Data'!A$2:E$152,2,FALSE)</f>
        <v>5</v>
      </c>
      <c r="C28" s="10" t="s">
        <v>46</v>
      </c>
      <c r="D28" s="24" t="s">
        <v>40</v>
      </c>
      <c r="E28" s="26"/>
      <c r="F28" s="13">
        <f>VLOOKUP($C28,'Species Data'!$A$2:$E$152,3,FALSE)+$Z$1</f>
        <v>131</v>
      </c>
      <c r="G28" s="13">
        <f>VLOOKUP($C28,'Species Data'!$A$2:$E$152,4,FALSE)+$Z$1</f>
        <v>175</v>
      </c>
      <c r="H28" s="13">
        <f>VLOOKUP($C28,'Species Data'!$A$2:$E$152,5,FALSE)+$Z$1</f>
        <v>155</v>
      </c>
      <c r="I28" s="20" t="s">
        <v>43</v>
      </c>
      <c r="J28" s="54">
        <f>VLOOKUP(I28,'Basic Moves'!B$2:H$43,3,FALSE)</f>
        <v>10</v>
      </c>
      <c r="K28" s="54">
        <f>IF(OR(VLOOKUP(I28,'Basic Moves'!B$2:C$43,2,FALSE)=D28,VLOOKUP(I28,'Basic Moves'!B$2:C$43,2,FALSE)=E28),1,0)</f>
        <v>1</v>
      </c>
      <c r="L28" s="54">
        <f>VLOOKUP(I28,'Basic Moves'!B$2:H$43,5,FALSE)</f>
        <v>1050</v>
      </c>
      <c r="M28" s="54">
        <f>VLOOKUP(I28,'Basic Moves'!B$2:H$43,7,FALSE)</f>
        <v>10</v>
      </c>
      <c r="N28" s="54">
        <f t="shared" si="0"/>
        <v>2187.5</v>
      </c>
      <c r="O28" s="20"/>
      <c r="P28" s="20" t="s">
        <v>42</v>
      </c>
      <c r="Q28" s="54">
        <f>VLOOKUP(P28,'Charged Moves'!B$2:I$96,3,FALSE)</f>
        <v>55</v>
      </c>
      <c r="R28" s="54">
        <f>IF(OR(VLOOKUP(P28,'Charged Moves'!B$2:C$96,2,FALSE)=D28,VLOOKUP(P28,'Charged Moves'!B$2:C$96,2,FALSE)=E28),1,0)</f>
        <v>1</v>
      </c>
      <c r="S28" s="54">
        <f>VLOOKUP(P28,'Charged Moves'!B$2:I$96,8,FALSE)*100</f>
        <v>5</v>
      </c>
      <c r="T28" s="54">
        <f>VLOOKUP(P28,'Charged Moves'!B$2:I$96,6,FALSE)</f>
        <v>2900</v>
      </c>
      <c r="U28" s="54">
        <f>VLOOKUP(P28,'Charged Moves'!B$2:J$96,9,FALSE)</f>
        <v>50</v>
      </c>
      <c r="V28" s="54">
        <f t="shared" si="1"/>
        <v>12332.031249999998</v>
      </c>
      <c r="W28" s="54"/>
      <c r="X28" s="54"/>
      <c r="Y28" s="54"/>
      <c r="AB28" s="55"/>
      <c r="AD28" s="55"/>
    </row>
    <row r="29" spans="1:30" ht="14.25" customHeight="1">
      <c r="A29" s="10">
        <v>28</v>
      </c>
      <c r="B29" s="13">
        <f>VLOOKUP(C29,'Species Data'!A$2:E$152,2,FALSE)</f>
        <v>5</v>
      </c>
      <c r="C29" s="10" t="s">
        <v>46</v>
      </c>
      <c r="D29" s="24" t="s">
        <v>40</v>
      </c>
      <c r="E29" s="26"/>
      <c r="F29" s="13">
        <f>VLOOKUP($C29,'Species Data'!$A$2:$E$152,3,FALSE)+$Z$1</f>
        <v>131</v>
      </c>
      <c r="G29" s="13">
        <f>VLOOKUP($C29,'Species Data'!$A$2:$E$152,4,FALSE)+$Z$1</f>
        <v>175</v>
      </c>
      <c r="H29" s="13">
        <f>VLOOKUP($C29,'Species Data'!$A$2:$E$152,5,FALSE)+$Z$1</f>
        <v>155</v>
      </c>
      <c r="I29" s="20" t="s">
        <v>41</v>
      </c>
      <c r="J29" s="54">
        <f>VLOOKUP(I29,'Basic Moves'!B$2:H$43,3,FALSE)</f>
        <v>6</v>
      </c>
      <c r="K29" s="54">
        <f>IF(OR(VLOOKUP(I29,'Basic Moves'!B$2:C$43,2,FALSE)=D29,VLOOKUP(I29,'Basic Moves'!B$2:C$43,2,FALSE)=E29),1,0)</f>
        <v>0</v>
      </c>
      <c r="L29" s="54">
        <f>VLOOKUP(I29,'Basic Moves'!B$2:H$43,5,FALSE)</f>
        <v>500</v>
      </c>
      <c r="M29" s="54">
        <f>VLOOKUP(I29,'Basic Moves'!B$2:H$43,7,FALSE)</f>
        <v>7</v>
      </c>
      <c r="N29" s="54">
        <f t="shared" si="0"/>
        <v>1050</v>
      </c>
      <c r="O29" s="20"/>
      <c r="P29" s="20" t="s">
        <v>47</v>
      </c>
      <c r="Q29" s="54">
        <f>VLOOKUP(P29,'Charged Moves'!B$2:I$96,3,FALSE)</f>
        <v>40</v>
      </c>
      <c r="R29" s="54">
        <f>IF(OR(VLOOKUP(P29,'Charged Moves'!B$2:C$96,2,FALSE)=D29,VLOOKUP(P29,'Charged Moves'!B$2:C$96,2,FALSE)=E29),1,0)</f>
        <v>1</v>
      </c>
      <c r="S29" s="54">
        <f>VLOOKUP(P29,'Charged Moves'!B$2:I$96,8,FALSE)*100</f>
        <v>5</v>
      </c>
      <c r="T29" s="54">
        <f>VLOOKUP(P29,'Charged Moves'!B$2:I$96,6,FALSE)</f>
        <v>2800</v>
      </c>
      <c r="U29" s="54">
        <f>VLOOKUP(P29,'Charged Moves'!B$2:J$96,9,FALSE)</f>
        <v>33</v>
      </c>
      <c r="V29" s="54">
        <f t="shared" si="1"/>
        <v>8968.75</v>
      </c>
      <c r="W29" s="54"/>
      <c r="X29" s="54"/>
      <c r="Y29" s="54"/>
      <c r="AB29" s="55"/>
      <c r="AD29" s="55"/>
    </row>
    <row r="30" spans="1:30" ht="14.25" customHeight="1">
      <c r="A30" s="10">
        <v>29</v>
      </c>
      <c r="B30" s="13">
        <f>VLOOKUP(C30,'Species Data'!A$2:E$152,2,FALSE)</f>
        <v>5</v>
      </c>
      <c r="C30" s="10" t="s">
        <v>46</v>
      </c>
      <c r="D30" s="24" t="s">
        <v>40</v>
      </c>
      <c r="E30" s="26"/>
      <c r="F30" s="13">
        <f>VLOOKUP($C30,'Species Data'!$A$2:$E$152,3,FALSE)+$Z$1</f>
        <v>131</v>
      </c>
      <c r="G30" s="13">
        <f>VLOOKUP($C30,'Species Data'!$A$2:$E$152,4,FALSE)+$Z$1</f>
        <v>175</v>
      </c>
      <c r="H30" s="13">
        <f>VLOOKUP($C30,'Species Data'!$A$2:$E$152,5,FALSE)+$Z$1</f>
        <v>155</v>
      </c>
      <c r="I30" s="20" t="s">
        <v>41</v>
      </c>
      <c r="J30" s="54">
        <f>VLOOKUP(I30,'Basic Moves'!B$2:H$43,3,FALSE)</f>
        <v>6</v>
      </c>
      <c r="K30" s="54">
        <f>IF(OR(VLOOKUP(I30,'Basic Moves'!B$2:C$43,2,FALSE)=D30,VLOOKUP(I30,'Basic Moves'!B$2:C$43,2,FALSE)=E30),1,0)</f>
        <v>0</v>
      </c>
      <c r="L30" s="54">
        <f>VLOOKUP(I30,'Basic Moves'!B$2:H$43,5,FALSE)</f>
        <v>500</v>
      </c>
      <c r="M30" s="54">
        <f>VLOOKUP(I30,'Basic Moves'!B$2:H$43,7,FALSE)</f>
        <v>7</v>
      </c>
      <c r="N30" s="54">
        <f t="shared" si="0"/>
        <v>1050</v>
      </c>
      <c r="O30" s="20"/>
      <c r="P30" s="20" t="s">
        <v>44</v>
      </c>
      <c r="Q30" s="54">
        <f>VLOOKUP(P30,'Charged Moves'!B$2:I$96,3,FALSE)</f>
        <v>30</v>
      </c>
      <c r="R30" s="54">
        <f>IF(OR(VLOOKUP(P30,'Charged Moves'!B$2:C$96,2,FALSE)=D30,VLOOKUP(P30,'Charged Moves'!B$2:C$96,2,FALSE)=E30),1,0)</f>
        <v>1</v>
      </c>
      <c r="S30" s="54">
        <f>VLOOKUP(P30,'Charged Moves'!B$2:I$96,8,FALSE)*100</f>
        <v>5</v>
      </c>
      <c r="T30" s="54">
        <f>VLOOKUP(P30,'Charged Moves'!B$2:I$96,6,FALSE)</f>
        <v>2100</v>
      </c>
      <c r="U30" s="54">
        <f>VLOOKUP(P30,'Charged Moves'!B$2:J$96,9,FALSE)</f>
        <v>25</v>
      </c>
      <c r="V30" s="54">
        <f t="shared" si="1"/>
        <v>6726.5624999999991</v>
      </c>
      <c r="W30" s="54"/>
      <c r="X30" s="54"/>
      <c r="Y30" s="54"/>
      <c r="AB30" s="55"/>
      <c r="AD30" s="55"/>
    </row>
    <row r="31" spans="1:30" ht="14.25" customHeight="1">
      <c r="A31" s="10">
        <v>30</v>
      </c>
      <c r="B31" s="13">
        <f>VLOOKUP(C31,'Species Data'!A$2:E$152,2,FALSE)</f>
        <v>5</v>
      </c>
      <c r="C31" s="10" t="s">
        <v>46</v>
      </c>
      <c r="D31" s="24" t="s">
        <v>40</v>
      </c>
      <c r="E31" s="26"/>
      <c r="F31" s="13">
        <f>VLOOKUP($C31,'Species Data'!$A$2:$E$152,3,FALSE)+$Z$1</f>
        <v>131</v>
      </c>
      <c r="G31" s="13">
        <f>VLOOKUP($C31,'Species Data'!$A$2:$E$152,4,FALSE)+$Z$1</f>
        <v>175</v>
      </c>
      <c r="H31" s="13">
        <f>VLOOKUP($C31,'Species Data'!$A$2:$E$152,5,FALSE)+$Z$1</f>
        <v>155</v>
      </c>
      <c r="I31" s="20" t="s">
        <v>41</v>
      </c>
      <c r="J31" s="54">
        <f>VLOOKUP(I31,'Basic Moves'!B$2:H$43,3,FALSE)</f>
        <v>6</v>
      </c>
      <c r="K31" s="54">
        <f>IF(OR(VLOOKUP(I31,'Basic Moves'!B$2:C$43,2,FALSE)=D31,VLOOKUP(I31,'Basic Moves'!B$2:C$43,2,FALSE)=E31),1,0)</f>
        <v>0</v>
      </c>
      <c r="L31" s="54">
        <f>VLOOKUP(I31,'Basic Moves'!B$2:H$43,5,FALSE)</f>
        <v>500</v>
      </c>
      <c r="M31" s="54">
        <f>VLOOKUP(I31,'Basic Moves'!B$2:H$43,7,FALSE)</f>
        <v>7</v>
      </c>
      <c r="N31" s="54">
        <f t="shared" si="0"/>
        <v>1050</v>
      </c>
      <c r="O31" s="20"/>
      <c r="P31" s="20" t="s">
        <v>42</v>
      </c>
      <c r="Q31" s="54">
        <f>VLOOKUP(P31,'Charged Moves'!B$2:I$96,3,FALSE)</f>
        <v>55</v>
      </c>
      <c r="R31" s="54">
        <f>IF(OR(VLOOKUP(P31,'Charged Moves'!B$2:C$96,2,FALSE)=D31,VLOOKUP(P31,'Charged Moves'!B$2:C$96,2,FALSE)=E31),1,0)</f>
        <v>1</v>
      </c>
      <c r="S31" s="54">
        <f>VLOOKUP(P31,'Charged Moves'!B$2:I$96,8,FALSE)*100</f>
        <v>5</v>
      </c>
      <c r="T31" s="54">
        <f>VLOOKUP(P31,'Charged Moves'!B$2:I$96,6,FALSE)</f>
        <v>2900</v>
      </c>
      <c r="U31" s="54">
        <f>VLOOKUP(P31,'Charged Moves'!B$2:J$96,9,FALSE)</f>
        <v>50</v>
      </c>
      <c r="V31" s="54">
        <f t="shared" si="1"/>
        <v>12332.031249999998</v>
      </c>
      <c r="W31" s="54"/>
      <c r="X31" s="54"/>
      <c r="Y31" s="54"/>
      <c r="AB31" s="55"/>
      <c r="AD31" s="55"/>
    </row>
    <row r="32" spans="1:30" ht="14.25" customHeight="1">
      <c r="A32" s="10">
        <v>31</v>
      </c>
      <c r="B32" s="13">
        <f>VLOOKUP(C32,'Species Data'!A$2:E$152,2,FALSE)</f>
        <v>6</v>
      </c>
      <c r="C32" s="10" t="s">
        <v>48</v>
      </c>
      <c r="D32" s="24" t="s">
        <v>40</v>
      </c>
      <c r="E32" s="27" t="s">
        <v>49</v>
      </c>
      <c r="F32" s="13">
        <f>VLOOKUP($C32,'Species Data'!$A$2:$E$152,3,FALSE)+$Z$1</f>
        <v>171</v>
      </c>
      <c r="G32" s="13">
        <f>VLOOKUP($C32,'Species Data'!$A$2:$E$152,4,FALSE)+$Z$1</f>
        <v>227</v>
      </c>
      <c r="H32" s="13">
        <f>VLOOKUP($C32,'Species Data'!$A$2:$E$152,5,FALSE)+$Z$1</f>
        <v>197</v>
      </c>
      <c r="I32" s="20" t="s">
        <v>43</v>
      </c>
      <c r="J32" s="54">
        <f>VLOOKUP(I32,'Basic Moves'!B$2:H$43,3,FALSE)</f>
        <v>10</v>
      </c>
      <c r="K32" s="54">
        <f>IF(OR(VLOOKUP(I32,'Basic Moves'!B$2:C$43,2,FALSE)=D32,VLOOKUP(I32,'Basic Moves'!B$2:C$43,2,FALSE)=E32),1,0)</f>
        <v>1</v>
      </c>
      <c r="L32" s="54">
        <f>VLOOKUP(I32,'Basic Moves'!B$2:H$43,5,FALSE)</f>
        <v>1050</v>
      </c>
      <c r="M32" s="54">
        <f>VLOOKUP(I32,'Basic Moves'!B$2:H$43,7,FALSE)</f>
        <v>10</v>
      </c>
      <c r="N32" s="54">
        <f t="shared" si="0"/>
        <v>2837.5</v>
      </c>
      <c r="O32" s="20"/>
      <c r="P32" s="20" t="s">
        <v>51</v>
      </c>
      <c r="Q32" s="54">
        <f>VLOOKUP(P32,'Charged Moves'!B$2:I$96,3,FALSE)</f>
        <v>100</v>
      </c>
      <c r="R32" s="54">
        <f>IF(OR(VLOOKUP(P32,'Charged Moves'!B$2:C$96,2,FALSE)=D32,VLOOKUP(P32,'Charged Moves'!B$2:C$96,2,FALSE)=E32),1,0)</f>
        <v>1</v>
      </c>
      <c r="S32" s="54">
        <f>VLOOKUP(P32,'Charged Moves'!B$2:I$96,8,FALSE)*100</f>
        <v>5</v>
      </c>
      <c r="T32" s="54">
        <f>VLOOKUP(P32,'Charged Moves'!B$2:I$96,6,FALSE)</f>
        <v>4100</v>
      </c>
      <c r="U32" s="54">
        <f>VLOOKUP(P32,'Charged Moves'!B$2:J$96,9,FALSE)</f>
        <v>100</v>
      </c>
      <c r="V32" s="54">
        <f t="shared" si="1"/>
        <v>29084.374999999996</v>
      </c>
      <c r="W32" s="54"/>
      <c r="X32" s="54"/>
      <c r="Y32" s="54"/>
      <c r="AB32" s="55"/>
      <c r="AD32" s="55"/>
    </row>
    <row r="33" spans="1:30" ht="14.25" customHeight="1">
      <c r="A33" s="10">
        <v>32</v>
      </c>
      <c r="B33" s="13">
        <f>VLOOKUP(C33,'Species Data'!A$2:E$152,2,FALSE)</f>
        <v>6</v>
      </c>
      <c r="C33" s="10" t="s">
        <v>48</v>
      </c>
      <c r="D33" s="24" t="s">
        <v>40</v>
      </c>
      <c r="E33" s="27" t="s">
        <v>49</v>
      </c>
      <c r="F33" s="13">
        <f>VLOOKUP($C33,'Species Data'!$A$2:$E$152,3,FALSE)+$Z$1</f>
        <v>171</v>
      </c>
      <c r="G33" s="13">
        <f>VLOOKUP($C33,'Species Data'!$A$2:$E$152,4,FALSE)+$Z$1</f>
        <v>227</v>
      </c>
      <c r="H33" s="13">
        <f>VLOOKUP($C33,'Species Data'!$A$2:$E$152,5,FALSE)+$Z$1</f>
        <v>197</v>
      </c>
      <c r="I33" s="20" t="s">
        <v>43</v>
      </c>
      <c r="J33" s="54">
        <f>VLOOKUP(I33,'Basic Moves'!B$2:H$43,3,FALSE)</f>
        <v>10</v>
      </c>
      <c r="K33" s="54">
        <f>IF(OR(VLOOKUP(I33,'Basic Moves'!B$2:C$43,2,FALSE)=D33,VLOOKUP(I33,'Basic Moves'!B$2:C$43,2,FALSE)=E33),1,0)</f>
        <v>1</v>
      </c>
      <c r="L33" s="54">
        <f>VLOOKUP(I33,'Basic Moves'!B$2:H$43,5,FALSE)</f>
        <v>1050</v>
      </c>
      <c r="M33" s="54">
        <f>VLOOKUP(I33,'Basic Moves'!B$2:H$43,7,FALSE)</f>
        <v>10</v>
      </c>
      <c r="N33" s="54">
        <f t="shared" si="0"/>
        <v>2837.5</v>
      </c>
      <c r="O33" s="20"/>
      <c r="P33" s="20" t="s">
        <v>52</v>
      </c>
      <c r="Q33" s="54">
        <f>VLOOKUP(P33,'Charged Moves'!B$2:I$96,3,FALSE)</f>
        <v>35</v>
      </c>
      <c r="R33" s="54">
        <f>IF(OR(VLOOKUP(P33,'Charged Moves'!B$2:C$96,2,FALSE)=D33,VLOOKUP(P33,'Charged Moves'!B$2:C$96,2,FALSE)=E33),1,0)</f>
        <v>0</v>
      </c>
      <c r="S33" s="54">
        <f>VLOOKUP(P33,'Charged Moves'!B$2:I$96,8,FALSE)*100</f>
        <v>25</v>
      </c>
      <c r="T33" s="54">
        <f>VLOOKUP(P33,'Charged Moves'!B$2:I$96,6,FALSE)</f>
        <v>1500</v>
      </c>
      <c r="U33" s="54">
        <f>VLOOKUP(P33,'Charged Moves'!B$2:J$96,9,FALSE)</f>
        <v>50</v>
      </c>
      <c r="V33" s="54">
        <f t="shared" si="1"/>
        <v>8938.125</v>
      </c>
      <c r="W33" s="54"/>
      <c r="X33" s="54"/>
      <c r="Y33" s="54"/>
      <c r="AB33" s="55"/>
      <c r="AD33" s="55"/>
    </row>
    <row r="34" spans="1:30" ht="14.25" customHeight="1">
      <c r="A34" s="10">
        <v>33</v>
      </c>
      <c r="B34" s="13">
        <f>VLOOKUP(C34,'Species Data'!A$2:E$152,2,FALSE)</f>
        <v>6</v>
      </c>
      <c r="C34" s="10" t="s">
        <v>48</v>
      </c>
      <c r="D34" s="24" t="s">
        <v>40</v>
      </c>
      <c r="E34" s="27" t="s">
        <v>49</v>
      </c>
      <c r="F34" s="13">
        <f>VLOOKUP($C34,'Species Data'!$A$2:$E$152,3,FALSE)+$Z$1</f>
        <v>171</v>
      </c>
      <c r="G34" s="13">
        <f>VLOOKUP($C34,'Species Data'!$A$2:$E$152,4,FALSE)+$Z$1</f>
        <v>227</v>
      </c>
      <c r="H34" s="13">
        <f>VLOOKUP($C34,'Species Data'!$A$2:$E$152,5,FALSE)+$Z$1</f>
        <v>197</v>
      </c>
      <c r="I34" s="20" t="s">
        <v>43</v>
      </c>
      <c r="J34" s="54">
        <f>VLOOKUP(I34,'Basic Moves'!B$2:H$43,3,FALSE)</f>
        <v>10</v>
      </c>
      <c r="K34" s="54">
        <f>IF(OR(VLOOKUP(I34,'Basic Moves'!B$2:C$43,2,FALSE)=D34,VLOOKUP(I34,'Basic Moves'!B$2:C$43,2,FALSE)=E34),1,0)</f>
        <v>1</v>
      </c>
      <c r="L34" s="54">
        <f>VLOOKUP(I34,'Basic Moves'!B$2:H$43,5,FALSE)</f>
        <v>1050</v>
      </c>
      <c r="M34" s="54">
        <f>VLOOKUP(I34,'Basic Moves'!B$2:H$43,7,FALSE)</f>
        <v>10</v>
      </c>
      <c r="N34" s="54">
        <f t="shared" si="0"/>
        <v>2837.5</v>
      </c>
      <c r="O34" s="20"/>
      <c r="P34" s="20" t="s">
        <v>42</v>
      </c>
      <c r="Q34" s="54">
        <f>VLOOKUP(P34,'Charged Moves'!B$2:I$96,3,FALSE)</f>
        <v>55</v>
      </c>
      <c r="R34" s="54">
        <f>IF(OR(VLOOKUP(P34,'Charged Moves'!B$2:C$96,2,FALSE)=D34,VLOOKUP(P34,'Charged Moves'!B$2:C$96,2,FALSE)=E34),1,0)</f>
        <v>1</v>
      </c>
      <c r="S34" s="54">
        <f>VLOOKUP(P34,'Charged Moves'!B$2:I$96,8,FALSE)*100</f>
        <v>5</v>
      </c>
      <c r="T34" s="54">
        <f>VLOOKUP(P34,'Charged Moves'!B$2:I$96,6,FALSE)</f>
        <v>2900</v>
      </c>
      <c r="U34" s="54">
        <f>VLOOKUP(P34,'Charged Moves'!B$2:J$96,9,FALSE)</f>
        <v>50</v>
      </c>
      <c r="V34" s="54">
        <f t="shared" si="1"/>
        <v>15996.406249999998</v>
      </c>
      <c r="W34" s="54"/>
      <c r="X34" s="54"/>
      <c r="Y34" s="54"/>
      <c r="AB34" s="55"/>
      <c r="AD34" s="55"/>
    </row>
    <row r="35" spans="1:30" ht="14.25" customHeight="1">
      <c r="A35" s="10">
        <v>34</v>
      </c>
      <c r="B35" s="13">
        <f>VLOOKUP(C35,'Species Data'!A$2:E$152,2,FALSE)</f>
        <v>6</v>
      </c>
      <c r="C35" s="10" t="s">
        <v>48</v>
      </c>
      <c r="D35" s="24" t="s">
        <v>40</v>
      </c>
      <c r="E35" s="27" t="s">
        <v>49</v>
      </c>
      <c r="F35" s="13">
        <f>VLOOKUP($C35,'Species Data'!$A$2:$E$152,3,FALSE)+$Z$1</f>
        <v>171</v>
      </c>
      <c r="G35" s="13">
        <f>VLOOKUP($C35,'Species Data'!$A$2:$E$152,4,FALSE)+$Z$1</f>
        <v>227</v>
      </c>
      <c r="H35" s="13">
        <f>VLOOKUP($C35,'Species Data'!$A$2:$E$152,5,FALSE)+$Z$1</f>
        <v>197</v>
      </c>
      <c r="I35" s="20" t="s">
        <v>50</v>
      </c>
      <c r="J35" s="54">
        <f>VLOOKUP(I35,'Basic Moves'!B$2:H$43,3,FALSE)</f>
        <v>9</v>
      </c>
      <c r="K35" s="54">
        <f>IF(OR(VLOOKUP(I35,'Basic Moves'!B$2:C$43,2,FALSE)=D35,VLOOKUP(I35,'Basic Moves'!B$2:C$43,2,FALSE)=E35),1,0)</f>
        <v>1</v>
      </c>
      <c r="L35" s="54">
        <f>VLOOKUP(I35,'Basic Moves'!B$2:H$43,5,FALSE)</f>
        <v>750</v>
      </c>
      <c r="M35" s="54">
        <f>VLOOKUP(I35,'Basic Moves'!B$2:H$43,7,FALSE)</f>
        <v>7</v>
      </c>
      <c r="N35" s="54">
        <f t="shared" si="0"/>
        <v>2553.75</v>
      </c>
      <c r="O35" s="20"/>
      <c r="P35" s="20" t="s">
        <v>51</v>
      </c>
      <c r="Q35" s="54">
        <f>VLOOKUP(P35,'Charged Moves'!B$2:I$96,3,FALSE)</f>
        <v>100</v>
      </c>
      <c r="R35" s="54">
        <f>IF(OR(VLOOKUP(P35,'Charged Moves'!B$2:C$96,2,FALSE)=D35,VLOOKUP(P35,'Charged Moves'!B$2:C$96,2,FALSE)=E35),1,0)</f>
        <v>1</v>
      </c>
      <c r="S35" s="54">
        <f>VLOOKUP(P35,'Charged Moves'!B$2:I$96,8,FALSE)*100</f>
        <v>5</v>
      </c>
      <c r="T35" s="54">
        <f>VLOOKUP(P35,'Charged Moves'!B$2:I$96,6,FALSE)</f>
        <v>4100</v>
      </c>
      <c r="U35" s="54">
        <f>VLOOKUP(P35,'Charged Moves'!B$2:J$96,9,FALSE)</f>
        <v>100</v>
      </c>
      <c r="V35" s="54">
        <f t="shared" si="1"/>
        <v>29084.374999999996</v>
      </c>
      <c r="W35" s="54"/>
      <c r="X35" s="54"/>
      <c r="Y35" s="54"/>
      <c r="AB35" s="55"/>
      <c r="AD35" s="55"/>
    </row>
    <row r="36" spans="1:30" ht="14.25" customHeight="1">
      <c r="A36" s="10">
        <v>35</v>
      </c>
      <c r="B36" s="13">
        <f>VLOOKUP(C36,'Species Data'!A$2:E$152,2,FALSE)</f>
        <v>6</v>
      </c>
      <c r="C36" s="10" t="s">
        <v>48</v>
      </c>
      <c r="D36" s="24" t="s">
        <v>40</v>
      </c>
      <c r="E36" s="27" t="s">
        <v>49</v>
      </c>
      <c r="F36" s="13">
        <f>VLOOKUP($C36,'Species Data'!$A$2:$E$152,3,FALSE)+$Z$1</f>
        <v>171</v>
      </c>
      <c r="G36" s="13">
        <f>VLOOKUP($C36,'Species Data'!$A$2:$E$152,4,FALSE)+$Z$1</f>
        <v>227</v>
      </c>
      <c r="H36" s="13">
        <f>VLOOKUP($C36,'Species Data'!$A$2:$E$152,5,FALSE)+$Z$1</f>
        <v>197</v>
      </c>
      <c r="I36" s="20" t="s">
        <v>50</v>
      </c>
      <c r="J36" s="54">
        <f>VLOOKUP(I36,'Basic Moves'!B$2:H$43,3,FALSE)</f>
        <v>9</v>
      </c>
      <c r="K36" s="54">
        <f>IF(OR(VLOOKUP(I36,'Basic Moves'!B$2:C$43,2,FALSE)=D36,VLOOKUP(I36,'Basic Moves'!B$2:C$43,2,FALSE)=E36),1,0)</f>
        <v>1</v>
      </c>
      <c r="L36" s="54">
        <f>VLOOKUP(I36,'Basic Moves'!B$2:H$43,5,FALSE)</f>
        <v>750</v>
      </c>
      <c r="M36" s="54">
        <f>VLOOKUP(I36,'Basic Moves'!B$2:H$43,7,FALSE)</f>
        <v>7</v>
      </c>
      <c r="N36" s="54">
        <f t="shared" si="0"/>
        <v>2553.75</v>
      </c>
      <c r="O36" s="20"/>
      <c r="P36" s="20" t="s">
        <v>52</v>
      </c>
      <c r="Q36" s="54">
        <f>VLOOKUP(P36,'Charged Moves'!B$2:I$96,3,FALSE)</f>
        <v>35</v>
      </c>
      <c r="R36" s="54">
        <f>IF(OR(VLOOKUP(P36,'Charged Moves'!B$2:C$96,2,FALSE)=D36,VLOOKUP(P36,'Charged Moves'!B$2:C$96,2,FALSE)=E36),1,0)</f>
        <v>0</v>
      </c>
      <c r="S36" s="54">
        <f>VLOOKUP(P36,'Charged Moves'!B$2:I$96,8,FALSE)*100</f>
        <v>25</v>
      </c>
      <c r="T36" s="54">
        <f>VLOOKUP(P36,'Charged Moves'!B$2:I$96,6,FALSE)</f>
        <v>1500</v>
      </c>
      <c r="U36" s="54">
        <f>VLOOKUP(P36,'Charged Moves'!B$2:J$96,9,FALSE)</f>
        <v>50</v>
      </c>
      <c r="V36" s="54">
        <f t="shared" si="1"/>
        <v>8938.125</v>
      </c>
      <c r="W36" s="54"/>
      <c r="X36" s="54"/>
      <c r="Y36" s="54"/>
      <c r="AB36" s="55"/>
      <c r="AD36" s="55"/>
    </row>
    <row r="37" spans="1:30" ht="14.25" customHeight="1">
      <c r="A37" s="10">
        <v>36</v>
      </c>
      <c r="B37" s="13">
        <f>VLOOKUP(C37,'Species Data'!A$2:E$152,2,FALSE)</f>
        <v>6</v>
      </c>
      <c r="C37" s="10" t="s">
        <v>48</v>
      </c>
      <c r="D37" s="24" t="s">
        <v>40</v>
      </c>
      <c r="E37" s="27" t="s">
        <v>49</v>
      </c>
      <c r="F37" s="13">
        <f>VLOOKUP($C37,'Species Data'!$A$2:$E$152,3,FALSE)+$Z$1</f>
        <v>171</v>
      </c>
      <c r="G37" s="13">
        <f>VLOOKUP($C37,'Species Data'!$A$2:$E$152,4,FALSE)+$Z$1</f>
        <v>227</v>
      </c>
      <c r="H37" s="13">
        <f>VLOOKUP($C37,'Species Data'!$A$2:$E$152,5,FALSE)+$Z$1</f>
        <v>197</v>
      </c>
      <c r="I37" s="20" t="s">
        <v>50</v>
      </c>
      <c r="J37" s="54">
        <f>VLOOKUP(I37,'Basic Moves'!B$2:H$43,3,FALSE)</f>
        <v>9</v>
      </c>
      <c r="K37" s="54">
        <f>IF(OR(VLOOKUP(I37,'Basic Moves'!B$2:C$43,2,FALSE)=D37,VLOOKUP(I37,'Basic Moves'!B$2:C$43,2,FALSE)=E37),1,0)</f>
        <v>1</v>
      </c>
      <c r="L37" s="54">
        <f>VLOOKUP(I37,'Basic Moves'!B$2:H$43,5,FALSE)</f>
        <v>750</v>
      </c>
      <c r="M37" s="54">
        <f>VLOOKUP(I37,'Basic Moves'!B$2:H$43,7,FALSE)</f>
        <v>7</v>
      </c>
      <c r="N37" s="54">
        <f t="shared" si="0"/>
        <v>2553.75</v>
      </c>
      <c r="O37" s="20"/>
      <c r="P37" s="20" t="s">
        <v>42</v>
      </c>
      <c r="Q37" s="54">
        <f>VLOOKUP(P37,'Charged Moves'!B$2:I$96,3,FALSE)</f>
        <v>55</v>
      </c>
      <c r="R37" s="54">
        <f>IF(OR(VLOOKUP(P37,'Charged Moves'!B$2:C$96,2,FALSE)=D37,VLOOKUP(P37,'Charged Moves'!B$2:C$96,2,FALSE)=E37),1,0)</f>
        <v>1</v>
      </c>
      <c r="S37" s="54">
        <f>VLOOKUP(P37,'Charged Moves'!B$2:I$96,8,FALSE)*100</f>
        <v>5</v>
      </c>
      <c r="T37" s="54">
        <f>VLOOKUP(P37,'Charged Moves'!B$2:I$96,6,FALSE)</f>
        <v>2900</v>
      </c>
      <c r="U37" s="54">
        <f>VLOOKUP(P37,'Charged Moves'!B$2:J$96,9,FALSE)</f>
        <v>50</v>
      </c>
      <c r="V37" s="54">
        <f t="shared" si="1"/>
        <v>15996.406249999998</v>
      </c>
      <c r="W37" s="54"/>
      <c r="X37" s="54"/>
      <c r="Y37" s="54"/>
      <c r="AB37" s="55"/>
      <c r="AD37" s="55"/>
    </row>
    <row r="38" spans="1:30" ht="14.25" customHeight="1">
      <c r="A38" s="10">
        <v>37</v>
      </c>
      <c r="B38" s="13">
        <f>VLOOKUP(C38,'Species Data'!A$2:E$152,2,FALSE)</f>
        <v>7</v>
      </c>
      <c r="C38" s="10" t="s">
        <v>53</v>
      </c>
      <c r="D38" s="28" t="s">
        <v>54</v>
      </c>
      <c r="E38" s="29"/>
      <c r="F38" s="13">
        <f>VLOOKUP($C38,'Species Data'!$A$2:$E$152,3,FALSE)+$Z$1</f>
        <v>103</v>
      </c>
      <c r="G38" s="13">
        <f>VLOOKUP($C38,'Species Data'!$A$2:$E$152,4,FALSE)+$Z$1</f>
        <v>127</v>
      </c>
      <c r="H38" s="13">
        <f>VLOOKUP($C38,'Species Data'!$A$2:$E$152,5,FALSE)+$Z$1</f>
        <v>157</v>
      </c>
      <c r="I38" s="20" t="s">
        <v>55</v>
      </c>
      <c r="J38" s="54">
        <f>VLOOKUP(I38,'Basic Moves'!B$2:H$43,3,FALSE)</f>
        <v>25</v>
      </c>
      <c r="K38" s="54">
        <f>IF(OR(VLOOKUP(I38,'Basic Moves'!B$2:C$43,2,FALSE)=D38,VLOOKUP(I38,'Basic Moves'!B$2:C$43,2,FALSE)=E38),1,0)</f>
        <v>1</v>
      </c>
      <c r="L38" s="54">
        <f>VLOOKUP(I38,'Basic Moves'!B$2:H$43,5,FALSE)</f>
        <v>2300</v>
      </c>
      <c r="M38" s="54">
        <f>VLOOKUP(I38,'Basic Moves'!B$2:H$43,7,FALSE)</f>
        <v>25</v>
      </c>
      <c r="N38" s="54">
        <f t="shared" si="0"/>
        <v>3968.75</v>
      </c>
      <c r="O38" s="20"/>
      <c r="P38" s="20" t="s">
        <v>57</v>
      </c>
      <c r="Q38" s="54">
        <f>VLOOKUP(P38,'Charged Moves'!B$2:I$96,3,FALSE)</f>
        <v>25</v>
      </c>
      <c r="R38" s="54">
        <f>IF(OR(VLOOKUP(P38,'Charged Moves'!B$2:C$96,2,FALSE)=D38,VLOOKUP(P38,'Charged Moves'!B$2:C$96,2,FALSE)=E38),1,0)</f>
        <v>1</v>
      </c>
      <c r="S38" s="54">
        <f>VLOOKUP(P38,'Charged Moves'!B$2:I$96,8,FALSE)*100</f>
        <v>5</v>
      </c>
      <c r="T38" s="54">
        <f>VLOOKUP(P38,'Charged Moves'!B$2:I$96,6,FALSE)</f>
        <v>2350</v>
      </c>
      <c r="U38" s="54">
        <f>VLOOKUP(P38,'Charged Moves'!B$2:J$96,9,FALSE)</f>
        <v>20</v>
      </c>
      <c r="V38" s="54">
        <f t="shared" si="1"/>
        <v>4067.9687499999995</v>
      </c>
      <c r="W38" s="54"/>
      <c r="X38" s="54"/>
      <c r="Y38" s="54"/>
      <c r="AB38" s="55"/>
      <c r="AD38" s="55"/>
    </row>
    <row r="39" spans="1:30" ht="14.25" customHeight="1">
      <c r="A39" s="10">
        <v>38</v>
      </c>
      <c r="B39" s="13">
        <f>VLOOKUP(C39,'Species Data'!A$2:E$152,2,FALSE)</f>
        <v>7</v>
      </c>
      <c r="C39" s="10" t="s">
        <v>53</v>
      </c>
      <c r="D39" s="28" t="s">
        <v>54</v>
      </c>
      <c r="E39" s="29"/>
      <c r="F39" s="13">
        <f>VLOOKUP($C39,'Species Data'!$A$2:$E$152,3,FALSE)+$Z$1</f>
        <v>103</v>
      </c>
      <c r="G39" s="13">
        <f>VLOOKUP($C39,'Species Data'!$A$2:$E$152,4,FALSE)+$Z$1</f>
        <v>127</v>
      </c>
      <c r="H39" s="13">
        <f>VLOOKUP($C39,'Species Data'!$A$2:$E$152,5,FALSE)+$Z$1</f>
        <v>157</v>
      </c>
      <c r="I39" s="20" t="s">
        <v>55</v>
      </c>
      <c r="J39" s="54">
        <f>VLOOKUP(I39,'Basic Moves'!B$2:H$43,3,FALSE)</f>
        <v>25</v>
      </c>
      <c r="K39" s="54">
        <f>IF(OR(VLOOKUP(I39,'Basic Moves'!B$2:C$43,2,FALSE)=D39,VLOOKUP(I39,'Basic Moves'!B$2:C$43,2,FALSE)=E39),1,0)</f>
        <v>1</v>
      </c>
      <c r="L39" s="54">
        <f>VLOOKUP(I39,'Basic Moves'!B$2:H$43,5,FALSE)</f>
        <v>2300</v>
      </c>
      <c r="M39" s="54">
        <f>VLOOKUP(I39,'Basic Moves'!B$2:H$43,7,FALSE)</f>
        <v>25</v>
      </c>
      <c r="N39" s="54">
        <f t="shared" si="0"/>
        <v>3968.75</v>
      </c>
      <c r="O39" s="20"/>
      <c r="P39" s="20" t="s">
        <v>56</v>
      </c>
      <c r="Q39" s="54">
        <f>VLOOKUP(P39,'Charged Moves'!B$2:I$96,3,FALSE)</f>
        <v>45</v>
      </c>
      <c r="R39" s="54">
        <f>IF(OR(VLOOKUP(P39,'Charged Moves'!B$2:C$96,2,FALSE)=D39,VLOOKUP(P39,'Charged Moves'!B$2:C$96,2,FALSE)=E39),1,0)</f>
        <v>1</v>
      </c>
      <c r="S39" s="54">
        <f>VLOOKUP(P39,'Charged Moves'!B$2:I$96,8,FALSE)*100</f>
        <v>5</v>
      </c>
      <c r="T39" s="54">
        <f>VLOOKUP(P39,'Charged Moves'!B$2:I$96,6,FALSE)</f>
        <v>2350</v>
      </c>
      <c r="U39" s="54">
        <f>VLOOKUP(P39,'Charged Moves'!B$2:J$96,9,FALSE)</f>
        <v>50</v>
      </c>
      <c r="V39" s="54">
        <f t="shared" si="1"/>
        <v>7322.3437499999991</v>
      </c>
      <c r="W39" s="54"/>
      <c r="X39" s="54"/>
      <c r="Y39" s="54"/>
      <c r="AB39" s="55"/>
      <c r="AD39" s="55"/>
    </row>
    <row r="40" spans="1:30" ht="14.25" customHeight="1">
      <c r="A40" s="10">
        <v>39</v>
      </c>
      <c r="B40" s="13">
        <f>VLOOKUP(C40,'Species Data'!A$2:E$152,2,FALSE)</f>
        <v>7</v>
      </c>
      <c r="C40" s="10" t="s">
        <v>53</v>
      </c>
      <c r="D40" s="28" t="s">
        <v>54</v>
      </c>
      <c r="E40" s="29"/>
      <c r="F40" s="13">
        <f>VLOOKUP($C40,'Species Data'!$A$2:$E$152,3,FALSE)+$Z$1</f>
        <v>103</v>
      </c>
      <c r="G40" s="13">
        <f>VLOOKUP($C40,'Species Data'!$A$2:$E$152,4,FALSE)+$Z$1</f>
        <v>127</v>
      </c>
      <c r="H40" s="13">
        <f>VLOOKUP($C40,'Species Data'!$A$2:$E$152,5,FALSE)+$Z$1</f>
        <v>157</v>
      </c>
      <c r="I40" s="20" t="s">
        <v>55</v>
      </c>
      <c r="J40" s="54">
        <f>VLOOKUP(I40,'Basic Moves'!B$2:H$43,3,FALSE)</f>
        <v>25</v>
      </c>
      <c r="K40" s="54">
        <f>IF(OR(VLOOKUP(I40,'Basic Moves'!B$2:C$43,2,FALSE)=D40,VLOOKUP(I40,'Basic Moves'!B$2:C$43,2,FALSE)=E40),1,0)</f>
        <v>1</v>
      </c>
      <c r="L40" s="54">
        <f>VLOOKUP(I40,'Basic Moves'!B$2:H$43,5,FALSE)</f>
        <v>2300</v>
      </c>
      <c r="M40" s="54">
        <f>VLOOKUP(I40,'Basic Moves'!B$2:H$43,7,FALSE)</f>
        <v>25</v>
      </c>
      <c r="N40" s="54">
        <f t="shared" si="0"/>
        <v>3968.75</v>
      </c>
      <c r="O40" s="20"/>
      <c r="P40" s="20" t="s">
        <v>58</v>
      </c>
      <c r="Q40" s="54">
        <f>VLOOKUP(P40,'Charged Moves'!B$2:I$96,3,FALSE)</f>
        <v>35</v>
      </c>
      <c r="R40" s="54">
        <f>IF(OR(VLOOKUP(P40,'Charged Moves'!B$2:C$96,2,FALSE)=D40,VLOOKUP(P40,'Charged Moves'!B$2:C$96,2,FALSE)=E40),1,0)</f>
        <v>1</v>
      </c>
      <c r="S40" s="54">
        <f>VLOOKUP(P40,'Charged Moves'!B$2:I$96,8,FALSE)*100</f>
        <v>5</v>
      </c>
      <c r="T40" s="54">
        <f>VLOOKUP(P40,'Charged Moves'!B$2:I$96,6,FALSE)</f>
        <v>3300</v>
      </c>
      <c r="U40" s="54">
        <f>VLOOKUP(P40,'Charged Moves'!B$2:J$96,9,FALSE)</f>
        <v>25</v>
      </c>
      <c r="V40" s="54">
        <f t="shared" si="1"/>
        <v>5695.1562499999991</v>
      </c>
      <c r="W40" s="54"/>
      <c r="X40" s="54"/>
      <c r="Y40" s="54"/>
      <c r="AB40" s="55"/>
      <c r="AD40" s="55"/>
    </row>
    <row r="41" spans="1:30" ht="14.25" customHeight="1">
      <c r="A41" s="10">
        <v>40</v>
      </c>
      <c r="B41" s="13">
        <f>VLOOKUP(C41,'Species Data'!A$2:E$152,2,FALSE)</f>
        <v>7</v>
      </c>
      <c r="C41" s="10" t="s">
        <v>53</v>
      </c>
      <c r="D41" s="28" t="s">
        <v>54</v>
      </c>
      <c r="E41" s="29"/>
      <c r="F41" s="13">
        <f>VLOOKUP($C41,'Species Data'!$A$2:$E$152,3,FALSE)+$Z$1</f>
        <v>103</v>
      </c>
      <c r="G41" s="13">
        <f>VLOOKUP($C41,'Species Data'!$A$2:$E$152,4,FALSE)+$Z$1</f>
        <v>127</v>
      </c>
      <c r="H41" s="13">
        <f>VLOOKUP($C41,'Species Data'!$A$2:$E$152,5,FALSE)+$Z$1</f>
        <v>157</v>
      </c>
      <c r="I41" s="20" t="s">
        <v>33</v>
      </c>
      <c r="J41" s="54">
        <f>VLOOKUP(I41,'Basic Moves'!B$2:H$43,3,FALSE)</f>
        <v>12</v>
      </c>
      <c r="K41" s="54">
        <f>IF(OR(VLOOKUP(I41,'Basic Moves'!B$2:C$43,2,FALSE)=D41,VLOOKUP(I41,'Basic Moves'!B$2:C$43,2,FALSE)=E41),1,0)</f>
        <v>0</v>
      </c>
      <c r="L41" s="54">
        <f>VLOOKUP(I41,'Basic Moves'!B$2:H$43,5,FALSE)</f>
        <v>1100</v>
      </c>
      <c r="M41" s="54">
        <f>VLOOKUP(I41,'Basic Moves'!B$2:H$43,7,FALSE)</f>
        <v>10</v>
      </c>
      <c r="N41" s="54">
        <f t="shared" si="0"/>
        <v>1524</v>
      </c>
      <c r="O41" s="20"/>
      <c r="P41" s="20" t="s">
        <v>57</v>
      </c>
      <c r="Q41" s="54">
        <f>VLOOKUP(P41,'Charged Moves'!B$2:I$96,3,FALSE)</f>
        <v>25</v>
      </c>
      <c r="R41" s="54">
        <f>IF(OR(VLOOKUP(P41,'Charged Moves'!B$2:C$96,2,FALSE)=D41,VLOOKUP(P41,'Charged Moves'!B$2:C$96,2,FALSE)=E41),1,0)</f>
        <v>1</v>
      </c>
      <c r="S41" s="54">
        <f>VLOOKUP(P41,'Charged Moves'!B$2:I$96,8,FALSE)*100</f>
        <v>5</v>
      </c>
      <c r="T41" s="54">
        <f>VLOOKUP(P41,'Charged Moves'!B$2:I$96,6,FALSE)</f>
        <v>2350</v>
      </c>
      <c r="U41" s="54">
        <f>VLOOKUP(P41,'Charged Moves'!B$2:J$96,9,FALSE)</f>
        <v>20</v>
      </c>
      <c r="V41" s="54">
        <f t="shared" si="1"/>
        <v>4067.9687499999995</v>
      </c>
      <c r="W41" s="54"/>
      <c r="X41" s="54"/>
      <c r="Y41" s="54"/>
      <c r="AB41" s="55"/>
      <c r="AD41" s="55"/>
    </row>
    <row r="42" spans="1:30" ht="14.25" customHeight="1">
      <c r="A42" s="10">
        <v>41</v>
      </c>
      <c r="B42" s="13">
        <f>VLOOKUP(C42,'Species Data'!A$2:E$152,2,FALSE)</f>
        <v>7</v>
      </c>
      <c r="C42" s="10" t="s">
        <v>53</v>
      </c>
      <c r="D42" s="28" t="s">
        <v>54</v>
      </c>
      <c r="E42" s="29"/>
      <c r="F42" s="13">
        <f>VLOOKUP($C42,'Species Data'!$A$2:$E$152,3,FALSE)+$Z$1</f>
        <v>103</v>
      </c>
      <c r="G42" s="13">
        <f>VLOOKUP($C42,'Species Data'!$A$2:$E$152,4,FALSE)+$Z$1</f>
        <v>127</v>
      </c>
      <c r="H42" s="13">
        <f>VLOOKUP($C42,'Species Data'!$A$2:$E$152,5,FALSE)+$Z$1</f>
        <v>157</v>
      </c>
      <c r="I42" s="20" t="s">
        <v>33</v>
      </c>
      <c r="J42" s="54">
        <f>VLOOKUP(I42,'Basic Moves'!B$2:H$43,3,FALSE)</f>
        <v>12</v>
      </c>
      <c r="K42" s="54">
        <f>IF(OR(VLOOKUP(I42,'Basic Moves'!B$2:C$43,2,FALSE)=D42,VLOOKUP(I42,'Basic Moves'!B$2:C$43,2,FALSE)=E42),1,0)</f>
        <v>0</v>
      </c>
      <c r="L42" s="54">
        <f>VLOOKUP(I42,'Basic Moves'!B$2:H$43,5,FALSE)</f>
        <v>1100</v>
      </c>
      <c r="M42" s="54">
        <f>VLOOKUP(I42,'Basic Moves'!B$2:H$43,7,FALSE)</f>
        <v>10</v>
      </c>
      <c r="N42" s="54">
        <f t="shared" si="0"/>
        <v>1524</v>
      </c>
      <c r="O42" s="20"/>
      <c r="P42" s="20" t="s">
        <v>56</v>
      </c>
      <c r="Q42" s="54">
        <f>VLOOKUP(P42,'Charged Moves'!B$2:I$96,3,FALSE)</f>
        <v>45</v>
      </c>
      <c r="R42" s="54">
        <f>IF(OR(VLOOKUP(P42,'Charged Moves'!B$2:C$96,2,FALSE)=D42,VLOOKUP(P42,'Charged Moves'!B$2:C$96,2,FALSE)=E42),1,0)</f>
        <v>1</v>
      </c>
      <c r="S42" s="54">
        <f>VLOOKUP(P42,'Charged Moves'!B$2:I$96,8,FALSE)*100</f>
        <v>5</v>
      </c>
      <c r="T42" s="54">
        <f>VLOOKUP(P42,'Charged Moves'!B$2:I$96,6,FALSE)</f>
        <v>2350</v>
      </c>
      <c r="U42" s="54">
        <f>VLOOKUP(P42,'Charged Moves'!B$2:J$96,9,FALSE)</f>
        <v>50</v>
      </c>
      <c r="V42" s="54">
        <f t="shared" si="1"/>
        <v>7322.3437499999991</v>
      </c>
      <c r="W42" s="54"/>
      <c r="X42" s="54"/>
      <c r="Y42" s="54"/>
      <c r="AB42" s="55"/>
      <c r="AD42" s="55"/>
    </row>
    <row r="43" spans="1:30" ht="14.25" customHeight="1">
      <c r="A43" s="10">
        <v>42</v>
      </c>
      <c r="B43" s="13">
        <f>VLOOKUP(C43,'Species Data'!A$2:E$152,2,FALSE)</f>
        <v>7</v>
      </c>
      <c r="C43" s="10" t="s">
        <v>53</v>
      </c>
      <c r="D43" s="28" t="s">
        <v>54</v>
      </c>
      <c r="E43" s="29"/>
      <c r="F43" s="13">
        <f>VLOOKUP($C43,'Species Data'!$A$2:$E$152,3,FALSE)+$Z$1</f>
        <v>103</v>
      </c>
      <c r="G43" s="13">
        <f>VLOOKUP($C43,'Species Data'!$A$2:$E$152,4,FALSE)+$Z$1</f>
        <v>127</v>
      </c>
      <c r="H43" s="13">
        <f>VLOOKUP($C43,'Species Data'!$A$2:$E$152,5,FALSE)+$Z$1</f>
        <v>157</v>
      </c>
      <c r="I43" s="20" t="s">
        <v>33</v>
      </c>
      <c r="J43" s="54">
        <f>VLOOKUP(I43,'Basic Moves'!B$2:H$43,3,FALSE)</f>
        <v>12</v>
      </c>
      <c r="K43" s="54">
        <f>IF(OR(VLOOKUP(I43,'Basic Moves'!B$2:C$43,2,FALSE)=D43,VLOOKUP(I43,'Basic Moves'!B$2:C$43,2,FALSE)=E43),1,0)</f>
        <v>0</v>
      </c>
      <c r="L43" s="54">
        <f>VLOOKUP(I43,'Basic Moves'!B$2:H$43,5,FALSE)</f>
        <v>1100</v>
      </c>
      <c r="M43" s="54">
        <f>VLOOKUP(I43,'Basic Moves'!B$2:H$43,7,FALSE)</f>
        <v>10</v>
      </c>
      <c r="N43" s="54">
        <f t="shared" si="0"/>
        <v>1524</v>
      </c>
      <c r="O43" s="20"/>
      <c r="P43" s="20" t="s">
        <v>58</v>
      </c>
      <c r="Q43" s="54">
        <f>VLOOKUP(P43,'Charged Moves'!B$2:I$96,3,FALSE)</f>
        <v>35</v>
      </c>
      <c r="R43" s="54">
        <f>IF(OR(VLOOKUP(P43,'Charged Moves'!B$2:C$96,2,FALSE)=D43,VLOOKUP(P43,'Charged Moves'!B$2:C$96,2,FALSE)=E43),1,0)</f>
        <v>1</v>
      </c>
      <c r="S43" s="54">
        <f>VLOOKUP(P43,'Charged Moves'!B$2:I$96,8,FALSE)*100</f>
        <v>5</v>
      </c>
      <c r="T43" s="54">
        <f>VLOOKUP(P43,'Charged Moves'!B$2:I$96,6,FALSE)</f>
        <v>3300</v>
      </c>
      <c r="U43" s="54">
        <f>VLOOKUP(P43,'Charged Moves'!B$2:J$96,9,FALSE)</f>
        <v>25</v>
      </c>
      <c r="V43" s="54">
        <f t="shared" si="1"/>
        <v>5695.1562499999991</v>
      </c>
      <c r="W43" s="54"/>
      <c r="X43" s="54"/>
      <c r="Y43" s="54"/>
      <c r="AB43" s="55"/>
      <c r="AD43" s="55"/>
    </row>
    <row r="44" spans="1:30" ht="14.25" customHeight="1">
      <c r="A44" s="10">
        <v>43</v>
      </c>
      <c r="B44" s="13">
        <f>VLOOKUP(C44,'Species Data'!A$2:E$152,2,FALSE)</f>
        <v>8</v>
      </c>
      <c r="C44" s="10" t="s">
        <v>59</v>
      </c>
      <c r="D44" s="28" t="s">
        <v>54</v>
      </c>
      <c r="E44" s="29"/>
      <c r="F44" s="13">
        <f>VLOOKUP($C44,'Species Data'!$A$2:$E$152,3,FALSE)+$Z$1</f>
        <v>133</v>
      </c>
      <c r="G44" s="13">
        <f>VLOOKUP($C44,'Species Data'!$A$2:$E$152,4,FALSE)+$Z$1</f>
        <v>159</v>
      </c>
      <c r="H44" s="13">
        <f>VLOOKUP($C44,'Species Data'!$A$2:$E$152,5,FALSE)+$Z$1</f>
        <v>191</v>
      </c>
      <c r="I44" s="20" t="s">
        <v>60</v>
      </c>
      <c r="J44" s="54">
        <f>VLOOKUP(I44,'Basic Moves'!B$2:H$43,3,FALSE)</f>
        <v>6</v>
      </c>
      <c r="K44" s="54">
        <f>IF(OR(VLOOKUP(I44,'Basic Moves'!B$2:C$43,2,FALSE)=D44,VLOOKUP(I44,'Basic Moves'!B$2:C$43,2,FALSE)=E44),1,0)</f>
        <v>1</v>
      </c>
      <c r="L44" s="54">
        <f>VLOOKUP(I44,'Basic Moves'!B$2:H$43,5,FALSE)</f>
        <v>500</v>
      </c>
      <c r="M44" s="54">
        <f>VLOOKUP(I44,'Basic Moves'!B$2:H$43,7,FALSE)</f>
        <v>7</v>
      </c>
      <c r="N44" s="54">
        <f t="shared" si="0"/>
        <v>1192.5</v>
      </c>
      <c r="O44" s="20"/>
      <c r="P44" s="20" t="s">
        <v>57</v>
      </c>
      <c r="Q44" s="54">
        <f>VLOOKUP(P44,'Charged Moves'!B$2:I$96,3,FALSE)</f>
        <v>25</v>
      </c>
      <c r="R44" s="54">
        <f>IF(OR(VLOOKUP(P44,'Charged Moves'!B$2:C$96,2,FALSE)=D44,VLOOKUP(P44,'Charged Moves'!B$2:C$96,2,FALSE)=E44),1,0)</f>
        <v>1</v>
      </c>
      <c r="S44" s="54">
        <f>VLOOKUP(P44,'Charged Moves'!B$2:I$96,8,FALSE)*100</f>
        <v>5</v>
      </c>
      <c r="T44" s="54">
        <f>VLOOKUP(P44,'Charged Moves'!B$2:I$96,6,FALSE)</f>
        <v>2350</v>
      </c>
      <c r="U44" s="54">
        <f>VLOOKUP(P44,'Charged Moves'!B$2:J$96,9,FALSE)</f>
        <v>20</v>
      </c>
      <c r="V44" s="54">
        <f t="shared" si="1"/>
        <v>5092.96875</v>
      </c>
      <c r="W44" s="54"/>
      <c r="X44" s="54"/>
      <c r="Y44" s="54"/>
      <c r="AB44" s="55"/>
      <c r="AD44" s="55"/>
    </row>
    <row r="45" spans="1:30" ht="14.25" customHeight="1">
      <c r="A45" s="10">
        <v>44</v>
      </c>
      <c r="B45" s="13">
        <f>VLOOKUP(C45,'Species Data'!A$2:E$152,2,FALSE)</f>
        <v>8</v>
      </c>
      <c r="C45" s="10" t="s">
        <v>59</v>
      </c>
      <c r="D45" s="28" t="s">
        <v>54</v>
      </c>
      <c r="E45" s="29"/>
      <c r="F45" s="13">
        <f>VLOOKUP($C45,'Species Data'!$A$2:$E$152,3,FALSE)+$Z$1</f>
        <v>133</v>
      </c>
      <c r="G45" s="13">
        <f>VLOOKUP($C45,'Species Data'!$A$2:$E$152,4,FALSE)+$Z$1</f>
        <v>159</v>
      </c>
      <c r="H45" s="13">
        <f>VLOOKUP($C45,'Species Data'!$A$2:$E$152,5,FALSE)+$Z$1</f>
        <v>191</v>
      </c>
      <c r="I45" s="20" t="s">
        <v>60</v>
      </c>
      <c r="J45" s="54">
        <f>VLOOKUP(I45,'Basic Moves'!B$2:H$43,3,FALSE)</f>
        <v>6</v>
      </c>
      <c r="K45" s="54">
        <f>IF(OR(VLOOKUP(I45,'Basic Moves'!B$2:C$43,2,FALSE)=D45,VLOOKUP(I45,'Basic Moves'!B$2:C$43,2,FALSE)=E45),1,0)</f>
        <v>1</v>
      </c>
      <c r="L45" s="54">
        <f>VLOOKUP(I45,'Basic Moves'!B$2:H$43,5,FALSE)</f>
        <v>500</v>
      </c>
      <c r="M45" s="54">
        <f>VLOOKUP(I45,'Basic Moves'!B$2:H$43,7,FALSE)</f>
        <v>7</v>
      </c>
      <c r="N45" s="54">
        <f t="shared" si="0"/>
        <v>1192.5</v>
      </c>
      <c r="O45" s="20"/>
      <c r="P45" s="20" t="s">
        <v>63</v>
      </c>
      <c r="Q45" s="54">
        <f>VLOOKUP(P45,'Charged Moves'!B$2:I$96,3,FALSE)</f>
        <v>65</v>
      </c>
      <c r="R45" s="54">
        <f>IF(OR(VLOOKUP(P45,'Charged Moves'!B$2:C$96,2,FALSE)=D45,VLOOKUP(P45,'Charged Moves'!B$2:C$96,2,FALSE)=E45),1,0)</f>
        <v>0</v>
      </c>
      <c r="S45" s="54">
        <f>VLOOKUP(P45,'Charged Moves'!B$2:I$96,8,FALSE)*100</f>
        <v>5</v>
      </c>
      <c r="T45" s="54">
        <f>VLOOKUP(P45,'Charged Moves'!B$2:I$96,6,FALSE)</f>
        <v>3650</v>
      </c>
      <c r="U45" s="54">
        <f>VLOOKUP(P45,'Charged Moves'!B$2:J$96,9,FALSE)</f>
        <v>50</v>
      </c>
      <c r="V45" s="54">
        <f t="shared" si="1"/>
        <v>10593.374999999998</v>
      </c>
      <c r="W45" s="54"/>
      <c r="X45" s="54"/>
      <c r="Y45" s="54"/>
      <c r="AB45" s="55"/>
      <c r="AD45" s="55"/>
    </row>
    <row r="46" spans="1:30" ht="14.25" customHeight="1">
      <c r="A46" s="10">
        <v>45</v>
      </c>
      <c r="B46" s="13">
        <f>VLOOKUP(C46,'Species Data'!A$2:E$152,2,FALSE)</f>
        <v>8</v>
      </c>
      <c r="C46" s="10" t="s">
        <v>59</v>
      </c>
      <c r="D46" s="28" t="s">
        <v>54</v>
      </c>
      <c r="E46" s="29"/>
      <c r="F46" s="13">
        <f>VLOOKUP($C46,'Species Data'!$A$2:$E$152,3,FALSE)+$Z$1</f>
        <v>133</v>
      </c>
      <c r="G46" s="13">
        <f>VLOOKUP($C46,'Species Data'!$A$2:$E$152,4,FALSE)+$Z$1</f>
        <v>159</v>
      </c>
      <c r="H46" s="13">
        <f>VLOOKUP($C46,'Species Data'!$A$2:$E$152,5,FALSE)+$Z$1</f>
        <v>191</v>
      </c>
      <c r="I46" s="20" t="s">
        <v>60</v>
      </c>
      <c r="J46" s="54">
        <f>VLOOKUP(I46,'Basic Moves'!B$2:H$43,3,FALSE)</f>
        <v>6</v>
      </c>
      <c r="K46" s="54">
        <f>IF(OR(VLOOKUP(I46,'Basic Moves'!B$2:C$43,2,FALSE)=D46,VLOOKUP(I46,'Basic Moves'!B$2:C$43,2,FALSE)=E46),1,0)</f>
        <v>1</v>
      </c>
      <c r="L46" s="54">
        <f>VLOOKUP(I46,'Basic Moves'!B$2:H$43,5,FALSE)</f>
        <v>500</v>
      </c>
      <c r="M46" s="54">
        <f>VLOOKUP(I46,'Basic Moves'!B$2:H$43,7,FALSE)</f>
        <v>7</v>
      </c>
      <c r="N46" s="54">
        <f t="shared" si="0"/>
        <v>1192.5</v>
      </c>
      <c r="O46" s="20"/>
      <c r="P46" s="20" t="s">
        <v>61</v>
      </c>
      <c r="Q46" s="54">
        <f>VLOOKUP(P46,'Charged Moves'!B$2:I$96,3,FALSE)</f>
        <v>90</v>
      </c>
      <c r="R46" s="54">
        <f>IF(OR(VLOOKUP(P46,'Charged Moves'!B$2:C$96,2,FALSE)=D46,VLOOKUP(P46,'Charged Moves'!B$2:C$96,2,FALSE)=E46),1,0)</f>
        <v>1</v>
      </c>
      <c r="S46" s="54">
        <f>VLOOKUP(P46,'Charged Moves'!B$2:I$96,8,FALSE)*100</f>
        <v>5</v>
      </c>
      <c r="T46" s="54">
        <f>VLOOKUP(P46,'Charged Moves'!B$2:I$96,6,FALSE)</f>
        <v>3800</v>
      </c>
      <c r="U46" s="54">
        <f>VLOOKUP(P46,'Charged Moves'!B$2:J$96,9,FALSE)</f>
        <v>100</v>
      </c>
      <c r="V46" s="54">
        <f t="shared" si="1"/>
        <v>18334.6875</v>
      </c>
      <c r="W46" s="54"/>
      <c r="X46" s="54"/>
      <c r="Y46" s="54"/>
      <c r="AB46" s="55"/>
      <c r="AD46" s="55"/>
    </row>
    <row r="47" spans="1:30" ht="14.25" customHeight="1">
      <c r="A47" s="10">
        <v>46</v>
      </c>
      <c r="B47" s="13">
        <f>VLOOKUP(C47,'Species Data'!A$2:E$152,2,FALSE)</f>
        <v>8</v>
      </c>
      <c r="C47" s="10" t="s">
        <v>59</v>
      </c>
      <c r="D47" s="28" t="s">
        <v>54</v>
      </c>
      <c r="E47" s="29"/>
      <c r="F47" s="13">
        <f>VLOOKUP($C47,'Species Data'!$A$2:$E$152,3,FALSE)+$Z$1</f>
        <v>133</v>
      </c>
      <c r="G47" s="13">
        <f>VLOOKUP($C47,'Species Data'!$A$2:$E$152,4,FALSE)+$Z$1</f>
        <v>159</v>
      </c>
      <c r="H47" s="13">
        <f>VLOOKUP($C47,'Species Data'!$A$2:$E$152,5,FALSE)+$Z$1</f>
        <v>191</v>
      </c>
      <c r="I47" s="20" t="s">
        <v>62</v>
      </c>
      <c r="J47" s="54">
        <f>VLOOKUP(I47,'Basic Moves'!B$2:H$43,3,FALSE)</f>
        <v>6</v>
      </c>
      <c r="K47" s="54">
        <f>IF(OR(VLOOKUP(I47,'Basic Moves'!B$2:C$43,2,FALSE)=D47,VLOOKUP(I47,'Basic Moves'!B$2:C$43,2,FALSE)=E47),1,0)</f>
        <v>0</v>
      </c>
      <c r="L47" s="54">
        <f>VLOOKUP(I47,'Basic Moves'!B$2:H$43,5,FALSE)</f>
        <v>500</v>
      </c>
      <c r="M47" s="54">
        <f>VLOOKUP(I47,'Basic Moves'!B$2:H$43,7,FALSE)</f>
        <v>7</v>
      </c>
      <c r="N47" s="54">
        <f t="shared" si="0"/>
        <v>954</v>
      </c>
      <c r="O47" s="20"/>
      <c r="P47" s="20" t="s">
        <v>57</v>
      </c>
      <c r="Q47" s="54">
        <f>VLOOKUP(P47,'Charged Moves'!B$2:I$96,3,FALSE)</f>
        <v>25</v>
      </c>
      <c r="R47" s="54">
        <f>IF(OR(VLOOKUP(P47,'Charged Moves'!B$2:C$96,2,FALSE)=D47,VLOOKUP(P47,'Charged Moves'!B$2:C$96,2,FALSE)=E47),1,0)</f>
        <v>1</v>
      </c>
      <c r="S47" s="54">
        <f>VLOOKUP(P47,'Charged Moves'!B$2:I$96,8,FALSE)*100</f>
        <v>5</v>
      </c>
      <c r="T47" s="54">
        <f>VLOOKUP(P47,'Charged Moves'!B$2:I$96,6,FALSE)</f>
        <v>2350</v>
      </c>
      <c r="U47" s="54">
        <f>VLOOKUP(P47,'Charged Moves'!B$2:J$96,9,FALSE)</f>
        <v>20</v>
      </c>
      <c r="V47" s="54">
        <f t="shared" si="1"/>
        <v>5092.96875</v>
      </c>
      <c r="W47" s="54"/>
      <c r="X47" s="54"/>
      <c r="Y47" s="54"/>
      <c r="AB47" s="55"/>
      <c r="AD47" s="55"/>
    </row>
    <row r="48" spans="1:30" ht="14.25" customHeight="1">
      <c r="A48" s="10">
        <v>47</v>
      </c>
      <c r="B48" s="13">
        <f>VLOOKUP(C48,'Species Data'!A$2:E$152,2,FALSE)</f>
        <v>8</v>
      </c>
      <c r="C48" s="10" t="s">
        <v>59</v>
      </c>
      <c r="D48" s="28" t="s">
        <v>54</v>
      </c>
      <c r="E48" s="29"/>
      <c r="F48" s="13">
        <f>VLOOKUP($C48,'Species Data'!$A$2:$E$152,3,FALSE)+$Z$1</f>
        <v>133</v>
      </c>
      <c r="G48" s="13">
        <f>VLOOKUP($C48,'Species Data'!$A$2:$E$152,4,FALSE)+$Z$1</f>
        <v>159</v>
      </c>
      <c r="H48" s="13">
        <f>VLOOKUP($C48,'Species Data'!$A$2:$E$152,5,FALSE)+$Z$1</f>
        <v>191</v>
      </c>
      <c r="I48" s="20" t="s">
        <v>62</v>
      </c>
      <c r="J48" s="54">
        <f>VLOOKUP(I48,'Basic Moves'!B$2:H$43,3,FALSE)</f>
        <v>6</v>
      </c>
      <c r="K48" s="54">
        <f>IF(OR(VLOOKUP(I48,'Basic Moves'!B$2:C$43,2,FALSE)=D48,VLOOKUP(I48,'Basic Moves'!B$2:C$43,2,FALSE)=E48),1,0)</f>
        <v>0</v>
      </c>
      <c r="L48" s="54">
        <f>VLOOKUP(I48,'Basic Moves'!B$2:H$43,5,FALSE)</f>
        <v>500</v>
      </c>
      <c r="M48" s="54">
        <f>VLOOKUP(I48,'Basic Moves'!B$2:H$43,7,FALSE)</f>
        <v>7</v>
      </c>
      <c r="N48" s="54">
        <f t="shared" si="0"/>
        <v>954</v>
      </c>
      <c r="O48" s="20"/>
      <c r="P48" s="20" t="s">
        <v>63</v>
      </c>
      <c r="Q48" s="54">
        <f>VLOOKUP(P48,'Charged Moves'!B$2:I$96,3,FALSE)</f>
        <v>65</v>
      </c>
      <c r="R48" s="54">
        <f>IF(OR(VLOOKUP(P48,'Charged Moves'!B$2:C$96,2,FALSE)=D48,VLOOKUP(P48,'Charged Moves'!B$2:C$96,2,FALSE)=E48),1,0)</f>
        <v>0</v>
      </c>
      <c r="S48" s="54">
        <f>VLOOKUP(P48,'Charged Moves'!B$2:I$96,8,FALSE)*100</f>
        <v>5</v>
      </c>
      <c r="T48" s="54">
        <f>VLOOKUP(P48,'Charged Moves'!B$2:I$96,6,FALSE)</f>
        <v>3650</v>
      </c>
      <c r="U48" s="54">
        <f>VLOOKUP(P48,'Charged Moves'!B$2:J$96,9,FALSE)</f>
        <v>50</v>
      </c>
      <c r="V48" s="54">
        <f t="shared" si="1"/>
        <v>10593.374999999998</v>
      </c>
      <c r="W48" s="54"/>
      <c r="X48" s="54"/>
      <c r="Y48" s="54"/>
      <c r="AB48" s="55"/>
      <c r="AD48" s="55"/>
    </row>
    <row r="49" spans="1:30" ht="14.25" customHeight="1">
      <c r="A49" s="10">
        <v>48</v>
      </c>
      <c r="B49" s="13">
        <f>VLOOKUP(C49,'Species Data'!A$2:E$152,2,FALSE)</f>
        <v>8</v>
      </c>
      <c r="C49" s="10" t="s">
        <v>59</v>
      </c>
      <c r="D49" s="28" t="s">
        <v>54</v>
      </c>
      <c r="E49" s="29"/>
      <c r="F49" s="13">
        <f>VLOOKUP($C49,'Species Data'!$A$2:$E$152,3,FALSE)+$Z$1</f>
        <v>133</v>
      </c>
      <c r="G49" s="13">
        <f>VLOOKUP($C49,'Species Data'!$A$2:$E$152,4,FALSE)+$Z$1</f>
        <v>159</v>
      </c>
      <c r="H49" s="13">
        <f>VLOOKUP($C49,'Species Data'!$A$2:$E$152,5,FALSE)+$Z$1</f>
        <v>191</v>
      </c>
      <c r="I49" s="20" t="s">
        <v>62</v>
      </c>
      <c r="J49" s="54">
        <f>VLOOKUP(I49,'Basic Moves'!B$2:H$43,3,FALSE)</f>
        <v>6</v>
      </c>
      <c r="K49" s="54">
        <f>IF(OR(VLOOKUP(I49,'Basic Moves'!B$2:C$43,2,FALSE)=D49,VLOOKUP(I49,'Basic Moves'!B$2:C$43,2,FALSE)=E49),1,0)</f>
        <v>0</v>
      </c>
      <c r="L49" s="54">
        <f>VLOOKUP(I49,'Basic Moves'!B$2:H$43,5,FALSE)</f>
        <v>500</v>
      </c>
      <c r="M49" s="54">
        <f>VLOOKUP(I49,'Basic Moves'!B$2:H$43,7,FALSE)</f>
        <v>7</v>
      </c>
      <c r="N49" s="54">
        <f t="shared" si="0"/>
        <v>954</v>
      </c>
      <c r="O49" s="20"/>
      <c r="P49" s="20" t="s">
        <v>61</v>
      </c>
      <c r="Q49" s="54">
        <f>VLOOKUP(P49,'Charged Moves'!B$2:I$96,3,FALSE)</f>
        <v>90</v>
      </c>
      <c r="R49" s="54">
        <f>IF(OR(VLOOKUP(P49,'Charged Moves'!B$2:C$96,2,FALSE)=D49,VLOOKUP(P49,'Charged Moves'!B$2:C$96,2,FALSE)=E49),1,0)</f>
        <v>1</v>
      </c>
      <c r="S49" s="54">
        <f>VLOOKUP(P49,'Charged Moves'!B$2:I$96,8,FALSE)*100</f>
        <v>5</v>
      </c>
      <c r="T49" s="54">
        <f>VLOOKUP(P49,'Charged Moves'!B$2:I$96,6,FALSE)</f>
        <v>3800</v>
      </c>
      <c r="U49" s="54">
        <f>VLOOKUP(P49,'Charged Moves'!B$2:J$96,9,FALSE)</f>
        <v>100</v>
      </c>
      <c r="V49" s="54">
        <f t="shared" si="1"/>
        <v>18334.6875</v>
      </c>
      <c r="W49" s="54"/>
      <c r="X49" s="54"/>
      <c r="Y49" s="54"/>
      <c r="AB49" s="55"/>
      <c r="AD49" s="55"/>
    </row>
    <row r="50" spans="1:30" ht="14.25" customHeight="1">
      <c r="A50" s="10">
        <v>49</v>
      </c>
      <c r="B50" s="13">
        <f>VLOOKUP(C50,'Species Data'!A$2:E$152,2,FALSE)</f>
        <v>9</v>
      </c>
      <c r="C50" s="10" t="s">
        <v>64</v>
      </c>
      <c r="D50" s="28" t="s">
        <v>54</v>
      </c>
      <c r="E50" s="29"/>
      <c r="F50" s="13">
        <f>VLOOKUP($C50,'Species Data'!$A$2:$E$152,3,FALSE)+$Z$1</f>
        <v>173</v>
      </c>
      <c r="G50" s="13">
        <f>VLOOKUP($C50,'Species Data'!$A$2:$E$152,4,FALSE)+$Z$1</f>
        <v>201</v>
      </c>
      <c r="H50" s="13">
        <f>VLOOKUP($C50,'Species Data'!$A$2:$E$152,5,FALSE)+$Z$1</f>
        <v>237</v>
      </c>
      <c r="I50" s="20" t="s">
        <v>60</v>
      </c>
      <c r="J50" s="54">
        <f>VLOOKUP(I50,'Basic Moves'!B$2:H$43,3,FALSE)</f>
        <v>6</v>
      </c>
      <c r="K50" s="54">
        <f>IF(OR(VLOOKUP(I50,'Basic Moves'!B$2:C$43,2,FALSE)=D50,VLOOKUP(I50,'Basic Moves'!B$2:C$43,2,FALSE)=E50),1,0)</f>
        <v>1</v>
      </c>
      <c r="L50" s="54">
        <f>VLOOKUP(I50,'Basic Moves'!B$2:H$43,5,FALSE)</f>
        <v>500</v>
      </c>
      <c r="M50" s="54">
        <f>VLOOKUP(I50,'Basic Moves'!B$2:H$43,7,FALSE)</f>
        <v>7</v>
      </c>
      <c r="N50" s="54">
        <f t="shared" si="0"/>
        <v>1507.5</v>
      </c>
      <c r="O50" s="20"/>
      <c r="P50" s="20" t="s">
        <v>65</v>
      </c>
      <c r="Q50" s="54">
        <f>VLOOKUP(P50,'Charged Moves'!B$2:I$96,3,FALSE)</f>
        <v>60</v>
      </c>
      <c r="R50" s="54">
        <f>IF(OR(VLOOKUP(P50,'Charged Moves'!B$2:C$96,2,FALSE)=D50,VLOOKUP(P50,'Charged Moves'!B$2:C$96,2,FALSE)=E50),1,0)</f>
        <v>0</v>
      </c>
      <c r="S50" s="54">
        <f>VLOOKUP(P50,'Charged Moves'!B$2:I$96,8,FALSE)*100</f>
        <v>5</v>
      </c>
      <c r="T50" s="54">
        <f>VLOOKUP(P50,'Charged Moves'!B$2:I$96,6,FALSE)</f>
        <v>3900</v>
      </c>
      <c r="U50" s="54">
        <f>VLOOKUP(P50,'Charged Moves'!B$2:J$96,9,FALSE)</f>
        <v>33</v>
      </c>
      <c r="V50" s="54">
        <f t="shared" si="1"/>
        <v>12361.499999999998</v>
      </c>
      <c r="W50" s="54"/>
      <c r="X50" s="54"/>
      <c r="Y50" s="54"/>
      <c r="AB50" s="55"/>
      <c r="AD50" s="55"/>
    </row>
    <row r="51" spans="1:30" ht="14.25" customHeight="1">
      <c r="A51" s="10">
        <v>50</v>
      </c>
      <c r="B51" s="13">
        <f>VLOOKUP(C51,'Species Data'!A$2:E$152,2,FALSE)</f>
        <v>9</v>
      </c>
      <c r="C51" s="10" t="s">
        <v>64</v>
      </c>
      <c r="D51" s="28" t="s">
        <v>54</v>
      </c>
      <c r="E51" s="29"/>
      <c r="F51" s="13">
        <f>VLOOKUP($C51,'Species Data'!$A$2:$E$152,3,FALSE)+$Z$1</f>
        <v>173</v>
      </c>
      <c r="G51" s="13">
        <f>VLOOKUP($C51,'Species Data'!$A$2:$E$152,4,FALSE)+$Z$1</f>
        <v>201</v>
      </c>
      <c r="H51" s="13">
        <f>VLOOKUP($C51,'Species Data'!$A$2:$E$152,5,FALSE)+$Z$1</f>
        <v>237</v>
      </c>
      <c r="I51" s="20" t="s">
        <v>60</v>
      </c>
      <c r="J51" s="54">
        <f>VLOOKUP(I51,'Basic Moves'!B$2:H$43,3,FALSE)</f>
        <v>6</v>
      </c>
      <c r="K51" s="54">
        <f>IF(OR(VLOOKUP(I51,'Basic Moves'!B$2:C$43,2,FALSE)=D51,VLOOKUP(I51,'Basic Moves'!B$2:C$43,2,FALSE)=E51),1,0)</f>
        <v>1</v>
      </c>
      <c r="L51" s="54">
        <f>VLOOKUP(I51,'Basic Moves'!B$2:H$43,5,FALSE)</f>
        <v>500</v>
      </c>
      <c r="M51" s="54">
        <f>VLOOKUP(I51,'Basic Moves'!B$2:H$43,7,FALSE)</f>
        <v>7</v>
      </c>
      <c r="N51" s="54">
        <f t="shared" si="0"/>
        <v>1507.5</v>
      </c>
      <c r="O51" s="20"/>
      <c r="P51" s="20" t="s">
        <v>63</v>
      </c>
      <c r="Q51" s="54">
        <f>VLOOKUP(P51,'Charged Moves'!B$2:I$96,3,FALSE)</f>
        <v>65</v>
      </c>
      <c r="R51" s="54">
        <f>IF(OR(VLOOKUP(P51,'Charged Moves'!B$2:C$96,2,FALSE)=D51,VLOOKUP(P51,'Charged Moves'!B$2:C$96,2,FALSE)=E51),1,0)</f>
        <v>0</v>
      </c>
      <c r="S51" s="54">
        <f>VLOOKUP(P51,'Charged Moves'!B$2:I$96,8,FALSE)*100</f>
        <v>5</v>
      </c>
      <c r="T51" s="54">
        <f>VLOOKUP(P51,'Charged Moves'!B$2:I$96,6,FALSE)</f>
        <v>3650</v>
      </c>
      <c r="U51" s="54">
        <f>VLOOKUP(P51,'Charged Moves'!B$2:J$96,9,FALSE)</f>
        <v>50</v>
      </c>
      <c r="V51" s="54">
        <f t="shared" si="1"/>
        <v>13391.624999999998</v>
      </c>
      <c r="W51" s="54"/>
      <c r="X51" s="54"/>
      <c r="Y51" s="54"/>
      <c r="AB51" s="55"/>
      <c r="AD51" s="55"/>
    </row>
    <row r="52" spans="1:30" ht="14.25" customHeight="1">
      <c r="A52" s="10">
        <v>51</v>
      </c>
      <c r="B52" s="13">
        <f>VLOOKUP(C52,'Species Data'!A$2:E$152,2,FALSE)</f>
        <v>9</v>
      </c>
      <c r="C52" s="10" t="s">
        <v>64</v>
      </c>
      <c r="D52" s="28" t="s">
        <v>54</v>
      </c>
      <c r="E52" s="29"/>
      <c r="F52" s="13">
        <f>VLOOKUP($C52,'Species Data'!$A$2:$E$152,3,FALSE)+$Z$1</f>
        <v>173</v>
      </c>
      <c r="G52" s="13">
        <f>VLOOKUP($C52,'Species Data'!$A$2:$E$152,4,FALSE)+$Z$1</f>
        <v>201</v>
      </c>
      <c r="H52" s="13">
        <f>VLOOKUP($C52,'Species Data'!$A$2:$E$152,5,FALSE)+$Z$1</f>
        <v>237</v>
      </c>
      <c r="I52" s="20" t="s">
        <v>60</v>
      </c>
      <c r="J52" s="54">
        <f>VLOOKUP(I52,'Basic Moves'!B$2:H$43,3,FALSE)</f>
        <v>6</v>
      </c>
      <c r="K52" s="54">
        <f>IF(OR(VLOOKUP(I52,'Basic Moves'!B$2:C$43,2,FALSE)=D52,VLOOKUP(I52,'Basic Moves'!B$2:C$43,2,FALSE)=E52),1,0)</f>
        <v>1</v>
      </c>
      <c r="L52" s="54">
        <f>VLOOKUP(I52,'Basic Moves'!B$2:H$43,5,FALSE)</f>
        <v>500</v>
      </c>
      <c r="M52" s="54">
        <f>VLOOKUP(I52,'Basic Moves'!B$2:H$43,7,FALSE)</f>
        <v>7</v>
      </c>
      <c r="N52" s="54">
        <f t="shared" si="0"/>
        <v>1507.5</v>
      </c>
      <c r="O52" s="20"/>
      <c r="P52" s="20" t="s">
        <v>61</v>
      </c>
      <c r="Q52" s="54">
        <f>VLOOKUP(P52,'Charged Moves'!B$2:I$96,3,FALSE)</f>
        <v>90</v>
      </c>
      <c r="R52" s="54">
        <f>IF(OR(VLOOKUP(P52,'Charged Moves'!B$2:C$96,2,FALSE)=D52,VLOOKUP(P52,'Charged Moves'!B$2:C$96,2,FALSE)=E52),1,0)</f>
        <v>1</v>
      </c>
      <c r="S52" s="54">
        <f>VLOOKUP(P52,'Charged Moves'!B$2:I$96,8,FALSE)*100</f>
        <v>5</v>
      </c>
      <c r="T52" s="54">
        <f>VLOOKUP(P52,'Charged Moves'!B$2:I$96,6,FALSE)</f>
        <v>3800</v>
      </c>
      <c r="U52" s="54">
        <f>VLOOKUP(P52,'Charged Moves'!B$2:J$96,9,FALSE)</f>
        <v>100</v>
      </c>
      <c r="V52" s="54">
        <f t="shared" si="1"/>
        <v>23177.812499999996</v>
      </c>
      <c r="W52" s="54"/>
      <c r="X52" s="54"/>
      <c r="Y52" s="54"/>
      <c r="AB52" s="55"/>
      <c r="AD52" s="55"/>
    </row>
    <row r="53" spans="1:30" ht="14.25" customHeight="1">
      <c r="A53" s="10">
        <v>52</v>
      </c>
      <c r="B53" s="13">
        <f>VLOOKUP(C53,'Species Data'!A$2:E$152,2,FALSE)</f>
        <v>9</v>
      </c>
      <c r="C53" s="10" t="s">
        <v>64</v>
      </c>
      <c r="D53" s="28" t="s">
        <v>54</v>
      </c>
      <c r="E53" s="29"/>
      <c r="F53" s="13">
        <f>VLOOKUP($C53,'Species Data'!$A$2:$E$152,3,FALSE)+$Z$1</f>
        <v>173</v>
      </c>
      <c r="G53" s="13">
        <f>VLOOKUP($C53,'Species Data'!$A$2:$E$152,4,FALSE)+$Z$1</f>
        <v>201</v>
      </c>
      <c r="H53" s="13">
        <f>VLOOKUP($C53,'Species Data'!$A$2:$E$152,5,FALSE)+$Z$1</f>
        <v>237</v>
      </c>
      <c r="I53" s="20" t="s">
        <v>62</v>
      </c>
      <c r="J53" s="54">
        <f>VLOOKUP(I53,'Basic Moves'!B$2:H$43,3,FALSE)</f>
        <v>6</v>
      </c>
      <c r="K53" s="54">
        <f>IF(OR(VLOOKUP(I53,'Basic Moves'!B$2:C$43,2,FALSE)=D53,VLOOKUP(I53,'Basic Moves'!B$2:C$43,2,FALSE)=E53),1,0)</f>
        <v>0</v>
      </c>
      <c r="L53" s="54">
        <f>VLOOKUP(I53,'Basic Moves'!B$2:H$43,5,FALSE)</f>
        <v>500</v>
      </c>
      <c r="M53" s="54">
        <f>VLOOKUP(I53,'Basic Moves'!B$2:H$43,7,FALSE)</f>
        <v>7</v>
      </c>
      <c r="N53" s="54">
        <f t="shared" si="0"/>
        <v>1206</v>
      </c>
      <c r="O53" s="20"/>
      <c r="P53" s="20" t="s">
        <v>65</v>
      </c>
      <c r="Q53" s="54">
        <f>VLOOKUP(P53,'Charged Moves'!B$2:I$96,3,FALSE)</f>
        <v>60</v>
      </c>
      <c r="R53" s="54">
        <f>IF(OR(VLOOKUP(P53,'Charged Moves'!B$2:C$96,2,FALSE)=D53,VLOOKUP(P53,'Charged Moves'!B$2:C$96,2,FALSE)=E53),1,0)</f>
        <v>0</v>
      </c>
      <c r="S53" s="54">
        <f>VLOOKUP(P53,'Charged Moves'!B$2:I$96,8,FALSE)*100</f>
        <v>5</v>
      </c>
      <c r="T53" s="54">
        <f>VLOOKUP(P53,'Charged Moves'!B$2:I$96,6,FALSE)</f>
        <v>3900</v>
      </c>
      <c r="U53" s="54">
        <f>VLOOKUP(P53,'Charged Moves'!B$2:J$96,9,FALSE)</f>
        <v>33</v>
      </c>
      <c r="V53" s="54">
        <f t="shared" si="1"/>
        <v>12361.499999999998</v>
      </c>
      <c r="W53" s="54"/>
      <c r="X53" s="54"/>
      <c r="Y53" s="54"/>
      <c r="AB53" s="55"/>
      <c r="AD53" s="55"/>
    </row>
    <row r="54" spans="1:30" ht="14.25" customHeight="1">
      <c r="A54" s="10">
        <v>53</v>
      </c>
      <c r="B54" s="13">
        <f>VLOOKUP(C54,'Species Data'!A$2:E$152,2,FALSE)</f>
        <v>9</v>
      </c>
      <c r="C54" s="10" t="s">
        <v>64</v>
      </c>
      <c r="D54" s="28" t="s">
        <v>54</v>
      </c>
      <c r="E54" s="29"/>
      <c r="F54" s="13">
        <f>VLOOKUP($C54,'Species Data'!$A$2:$E$152,3,FALSE)+$Z$1</f>
        <v>173</v>
      </c>
      <c r="G54" s="13">
        <f>VLOOKUP($C54,'Species Data'!$A$2:$E$152,4,FALSE)+$Z$1</f>
        <v>201</v>
      </c>
      <c r="H54" s="13">
        <f>VLOOKUP($C54,'Species Data'!$A$2:$E$152,5,FALSE)+$Z$1</f>
        <v>237</v>
      </c>
      <c r="I54" s="20" t="s">
        <v>62</v>
      </c>
      <c r="J54" s="54">
        <f>VLOOKUP(I54,'Basic Moves'!B$2:H$43,3,FALSE)</f>
        <v>6</v>
      </c>
      <c r="K54" s="54">
        <f>IF(OR(VLOOKUP(I54,'Basic Moves'!B$2:C$43,2,FALSE)=D54,VLOOKUP(I54,'Basic Moves'!B$2:C$43,2,FALSE)=E54),1,0)</f>
        <v>0</v>
      </c>
      <c r="L54" s="54">
        <f>VLOOKUP(I54,'Basic Moves'!B$2:H$43,5,FALSE)</f>
        <v>500</v>
      </c>
      <c r="M54" s="54">
        <f>VLOOKUP(I54,'Basic Moves'!B$2:H$43,7,FALSE)</f>
        <v>7</v>
      </c>
      <c r="N54" s="54">
        <f t="shared" si="0"/>
        <v>1206</v>
      </c>
      <c r="O54" s="20"/>
      <c r="P54" s="20" t="s">
        <v>63</v>
      </c>
      <c r="Q54" s="54">
        <f>VLOOKUP(P54,'Charged Moves'!B$2:I$96,3,FALSE)</f>
        <v>65</v>
      </c>
      <c r="R54" s="54">
        <f>IF(OR(VLOOKUP(P54,'Charged Moves'!B$2:C$96,2,FALSE)=D54,VLOOKUP(P54,'Charged Moves'!B$2:C$96,2,FALSE)=E54),1,0)</f>
        <v>0</v>
      </c>
      <c r="S54" s="54">
        <f>VLOOKUP(P54,'Charged Moves'!B$2:I$96,8,FALSE)*100</f>
        <v>5</v>
      </c>
      <c r="T54" s="54">
        <f>VLOOKUP(P54,'Charged Moves'!B$2:I$96,6,FALSE)</f>
        <v>3650</v>
      </c>
      <c r="U54" s="54">
        <f>VLOOKUP(P54,'Charged Moves'!B$2:J$96,9,FALSE)</f>
        <v>50</v>
      </c>
      <c r="V54" s="54">
        <f t="shared" si="1"/>
        <v>13391.624999999998</v>
      </c>
      <c r="W54" s="54"/>
      <c r="X54" s="54"/>
      <c r="Y54" s="54"/>
      <c r="AB54" s="55"/>
      <c r="AD54" s="55"/>
    </row>
    <row r="55" spans="1:30" ht="14.25" customHeight="1">
      <c r="A55" s="10">
        <v>54</v>
      </c>
      <c r="B55" s="13">
        <f>VLOOKUP(C55,'Species Data'!A$2:E$152,2,FALSE)</f>
        <v>9</v>
      </c>
      <c r="C55" s="10" t="s">
        <v>64</v>
      </c>
      <c r="D55" s="28" t="s">
        <v>54</v>
      </c>
      <c r="E55" s="29"/>
      <c r="F55" s="13">
        <f>VLOOKUP($C55,'Species Data'!$A$2:$E$152,3,FALSE)+$Z$1</f>
        <v>173</v>
      </c>
      <c r="G55" s="13">
        <f>VLOOKUP($C55,'Species Data'!$A$2:$E$152,4,FALSE)+$Z$1</f>
        <v>201</v>
      </c>
      <c r="H55" s="13">
        <f>VLOOKUP($C55,'Species Data'!$A$2:$E$152,5,FALSE)+$Z$1</f>
        <v>237</v>
      </c>
      <c r="I55" s="20" t="s">
        <v>62</v>
      </c>
      <c r="J55" s="54">
        <f>VLOOKUP(I55,'Basic Moves'!B$2:H$43,3,FALSE)</f>
        <v>6</v>
      </c>
      <c r="K55" s="54">
        <f>IF(OR(VLOOKUP(I55,'Basic Moves'!B$2:C$43,2,FALSE)=D55,VLOOKUP(I55,'Basic Moves'!B$2:C$43,2,FALSE)=E55),1,0)</f>
        <v>0</v>
      </c>
      <c r="L55" s="54">
        <f>VLOOKUP(I55,'Basic Moves'!B$2:H$43,5,FALSE)</f>
        <v>500</v>
      </c>
      <c r="M55" s="54">
        <f>VLOOKUP(I55,'Basic Moves'!B$2:H$43,7,FALSE)</f>
        <v>7</v>
      </c>
      <c r="N55" s="54">
        <f t="shared" si="0"/>
        <v>1206</v>
      </c>
      <c r="O55" s="20"/>
      <c r="P55" s="20" t="s">
        <v>61</v>
      </c>
      <c r="Q55" s="54">
        <f>VLOOKUP(P55,'Charged Moves'!B$2:I$96,3,FALSE)</f>
        <v>90</v>
      </c>
      <c r="R55" s="54">
        <f>IF(OR(VLOOKUP(P55,'Charged Moves'!B$2:C$96,2,FALSE)=D55,VLOOKUP(P55,'Charged Moves'!B$2:C$96,2,FALSE)=E55),1,0)</f>
        <v>1</v>
      </c>
      <c r="S55" s="54">
        <f>VLOOKUP(P55,'Charged Moves'!B$2:I$96,8,FALSE)*100</f>
        <v>5</v>
      </c>
      <c r="T55" s="54">
        <f>VLOOKUP(P55,'Charged Moves'!B$2:I$96,6,FALSE)</f>
        <v>3800</v>
      </c>
      <c r="U55" s="54">
        <f>VLOOKUP(P55,'Charged Moves'!B$2:J$96,9,FALSE)</f>
        <v>100</v>
      </c>
      <c r="V55" s="54">
        <f t="shared" si="1"/>
        <v>23177.812499999996</v>
      </c>
      <c r="W55" s="54"/>
      <c r="X55" s="54"/>
      <c r="Y55" s="54"/>
      <c r="AB55" s="55"/>
      <c r="AD55" s="55"/>
    </row>
    <row r="56" spans="1:30" ht="14.25" customHeight="1">
      <c r="A56" s="10">
        <v>55</v>
      </c>
      <c r="B56" s="13">
        <f>VLOOKUP(C56,'Species Data'!A$2:E$152,2,FALSE)</f>
        <v>10</v>
      </c>
      <c r="C56" s="10" t="s">
        <v>66</v>
      </c>
      <c r="D56" s="30" t="s">
        <v>67</v>
      </c>
      <c r="E56" s="31"/>
      <c r="F56" s="13">
        <f>VLOOKUP($C56,'Species Data'!$A$2:$E$152,3,FALSE)+$Z$1</f>
        <v>105</v>
      </c>
      <c r="G56" s="13">
        <f>VLOOKUP($C56,'Species Data'!$A$2:$E$152,4,FALSE)+$Z$1</f>
        <v>77</v>
      </c>
      <c r="H56" s="13">
        <f>VLOOKUP($C56,'Species Data'!$A$2:$E$152,5,FALSE)+$Z$1</f>
        <v>81</v>
      </c>
      <c r="I56" s="20" t="s">
        <v>68</v>
      </c>
      <c r="J56" s="54">
        <f>VLOOKUP(I56,'Basic Moves'!B$2:H$43,3,FALSE)</f>
        <v>5</v>
      </c>
      <c r="K56" s="54">
        <f>IF(OR(VLOOKUP(I56,'Basic Moves'!B$2:C$43,2,FALSE)=D56,VLOOKUP(I56,'Basic Moves'!B$2:C$43,2,FALSE)=E56),1,0)</f>
        <v>1</v>
      </c>
      <c r="L56" s="54">
        <f>VLOOKUP(I56,'Basic Moves'!B$2:H$43,5,FALSE)</f>
        <v>450</v>
      </c>
      <c r="M56" s="54">
        <f>VLOOKUP(I56,'Basic Moves'!B$2:H$43,7,FALSE)</f>
        <v>7</v>
      </c>
      <c r="N56" s="54">
        <f t="shared" si="0"/>
        <v>481.25</v>
      </c>
      <c r="O56" s="20"/>
      <c r="P56" s="20" t="s">
        <v>69</v>
      </c>
      <c r="Q56" s="54">
        <f>VLOOKUP(P56,'Charged Moves'!B$2:I$96,3,FALSE)</f>
        <v>15</v>
      </c>
      <c r="R56" s="54">
        <f>IF(OR(VLOOKUP(P56,'Charged Moves'!B$2:C$96,2,FALSE)=D56,VLOOKUP(P56,'Charged Moves'!B$2:C$96,2,FALSE)=E56),1,0)</f>
        <v>0</v>
      </c>
      <c r="S56" s="54">
        <f>VLOOKUP(P56,'Charged Moves'!B$2:I$96,8,FALSE)*100</f>
        <v>0</v>
      </c>
      <c r="T56" s="54">
        <f>VLOOKUP(P56,'Charged Moves'!B$2:I$96,6,FALSE)</f>
        <v>1695</v>
      </c>
      <c r="U56" s="54">
        <f>VLOOKUP(P56,'Charged Moves'!B$2:J$96,9,FALSE)</f>
        <v>20</v>
      </c>
      <c r="V56" s="54">
        <f t="shared" si="1"/>
        <v>1155</v>
      </c>
      <c r="W56" s="54"/>
      <c r="X56" s="54"/>
      <c r="Y56" s="54"/>
      <c r="AB56" s="55"/>
      <c r="AD56" s="55"/>
    </row>
    <row r="57" spans="1:30" ht="14.25" customHeight="1">
      <c r="A57" s="10">
        <v>56</v>
      </c>
      <c r="B57" s="13">
        <f>VLOOKUP(C57,'Species Data'!A$2:E$152,2,FALSE)</f>
        <v>10</v>
      </c>
      <c r="C57" s="10" t="s">
        <v>66</v>
      </c>
      <c r="D57" s="30" t="s">
        <v>67</v>
      </c>
      <c r="E57" s="31"/>
      <c r="F57" s="13">
        <f>VLOOKUP($C57,'Species Data'!$A$2:$E$152,3,FALSE)+$Z$1</f>
        <v>105</v>
      </c>
      <c r="G57" s="13">
        <f>VLOOKUP($C57,'Species Data'!$A$2:$E$152,4,FALSE)+$Z$1</f>
        <v>77</v>
      </c>
      <c r="H57" s="13">
        <f>VLOOKUP($C57,'Species Data'!$A$2:$E$152,5,FALSE)+$Z$1</f>
        <v>81</v>
      </c>
      <c r="I57" s="20" t="s">
        <v>33</v>
      </c>
      <c r="J57" s="54">
        <f>VLOOKUP(I57,'Basic Moves'!B$2:H$43,3,FALSE)</f>
        <v>12</v>
      </c>
      <c r="K57" s="54">
        <f>IF(OR(VLOOKUP(I57,'Basic Moves'!B$2:C$43,2,FALSE)=D57,VLOOKUP(I57,'Basic Moves'!B$2:C$43,2,FALSE)=E57),1,0)</f>
        <v>0</v>
      </c>
      <c r="L57" s="54">
        <f>VLOOKUP(I57,'Basic Moves'!B$2:H$43,5,FALSE)</f>
        <v>1100</v>
      </c>
      <c r="M57" s="54">
        <f>VLOOKUP(I57,'Basic Moves'!B$2:H$43,7,FALSE)</f>
        <v>10</v>
      </c>
      <c r="N57" s="54">
        <f t="shared" si="0"/>
        <v>924</v>
      </c>
      <c r="O57" s="20"/>
      <c r="P57" s="20" t="s">
        <v>69</v>
      </c>
      <c r="Q57" s="54">
        <f>VLOOKUP(P57,'Charged Moves'!B$2:I$96,3,FALSE)</f>
        <v>15</v>
      </c>
      <c r="R57" s="54">
        <f>IF(OR(VLOOKUP(P57,'Charged Moves'!B$2:C$96,2,FALSE)=D57,VLOOKUP(P57,'Charged Moves'!B$2:C$96,2,FALSE)=E57),1,0)</f>
        <v>0</v>
      </c>
      <c r="S57" s="54">
        <f>VLOOKUP(P57,'Charged Moves'!B$2:I$96,8,FALSE)*100</f>
        <v>0</v>
      </c>
      <c r="T57" s="54">
        <f>VLOOKUP(P57,'Charged Moves'!B$2:I$96,6,FALSE)</f>
        <v>1695</v>
      </c>
      <c r="U57" s="54">
        <f>VLOOKUP(P57,'Charged Moves'!B$2:J$96,9,FALSE)</f>
        <v>20</v>
      </c>
      <c r="V57" s="54">
        <f t="shared" si="1"/>
        <v>1155</v>
      </c>
      <c r="W57" s="54"/>
      <c r="X57" s="54"/>
      <c r="Y57" s="54"/>
      <c r="AB57" s="55"/>
      <c r="AD57" s="55"/>
    </row>
    <row r="58" spans="1:30" ht="14.25" customHeight="1">
      <c r="A58" s="10">
        <v>57</v>
      </c>
      <c r="B58" s="13">
        <f>VLOOKUP(C58,'Species Data'!A$2:E$152,2,FALSE)</f>
        <v>11</v>
      </c>
      <c r="C58" s="10" t="s">
        <v>70</v>
      </c>
      <c r="D58" s="30" t="s">
        <v>67</v>
      </c>
      <c r="E58" s="31"/>
      <c r="F58" s="13">
        <f>VLOOKUP($C58,'Species Data'!$A$2:$E$152,3,FALSE)+$Z$1</f>
        <v>115</v>
      </c>
      <c r="G58" s="13">
        <f>VLOOKUP($C58,'Species Data'!$A$2:$E$152,4,FALSE)+$Z$1</f>
        <v>71</v>
      </c>
      <c r="H58" s="13">
        <f>VLOOKUP($C58,'Species Data'!$A$2:$E$152,5,FALSE)+$Z$1</f>
        <v>101</v>
      </c>
      <c r="I58" s="20" t="s">
        <v>68</v>
      </c>
      <c r="J58" s="54">
        <f>VLOOKUP(I58,'Basic Moves'!B$2:H$43,3,FALSE)</f>
        <v>5</v>
      </c>
      <c r="K58" s="54">
        <f>IF(OR(VLOOKUP(I58,'Basic Moves'!B$2:C$43,2,FALSE)=D58,VLOOKUP(I58,'Basic Moves'!B$2:C$43,2,FALSE)=E58),1,0)</f>
        <v>1</v>
      </c>
      <c r="L58" s="54">
        <f>VLOOKUP(I58,'Basic Moves'!B$2:H$43,5,FALSE)</f>
        <v>450</v>
      </c>
      <c r="M58" s="54">
        <f>VLOOKUP(I58,'Basic Moves'!B$2:H$43,7,FALSE)</f>
        <v>7</v>
      </c>
      <c r="N58" s="54">
        <f t="shared" si="0"/>
        <v>443.75</v>
      </c>
      <c r="O58" s="20"/>
      <c r="P58" s="20" t="s">
        <v>69</v>
      </c>
      <c r="Q58" s="54">
        <f>VLOOKUP(P58,'Charged Moves'!B$2:I$96,3,FALSE)</f>
        <v>15</v>
      </c>
      <c r="R58" s="54">
        <f>IF(OR(VLOOKUP(P58,'Charged Moves'!B$2:C$96,2,FALSE)=D58,VLOOKUP(P58,'Charged Moves'!B$2:C$96,2,FALSE)=E58),1,0)</f>
        <v>0</v>
      </c>
      <c r="S58" s="54">
        <f>VLOOKUP(P58,'Charged Moves'!B$2:I$96,8,FALSE)*100</f>
        <v>0</v>
      </c>
      <c r="T58" s="54">
        <f>VLOOKUP(P58,'Charged Moves'!B$2:I$96,6,FALSE)</f>
        <v>1695</v>
      </c>
      <c r="U58" s="54">
        <f>VLOOKUP(P58,'Charged Moves'!B$2:J$96,9,FALSE)</f>
        <v>20</v>
      </c>
      <c r="V58" s="54">
        <f t="shared" si="1"/>
        <v>1065</v>
      </c>
      <c r="W58" s="54"/>
      <c r="X58" s="54"/>
      <c r="Y58" s="54"/>
      <c r="AB58" s="55"/>
      <c r="AD58" s="55"/>
    </row>
    <row r="59" spans="1:30" ht="14.25" customHeight="1">
      <c r="A59" s="10">
        <v>58</v>
      </c>
      <c r="B59" s="13">
        <f>VLOOKUP(C59,'Species Data'!A$2:E$152,2,FALSE)</f>
        <v>11</v>
      </c>
      <c r="C59" s="10" t="s">
        <v>70</v>
      </c>
      <c r="D59" s="30" t="s">
        <v>67</v>
      </c>
      <c r="E59" s="31"/>
      <c r="F59" s="13">
        <f>VLOOKUP($C59,'Species Data'!$A$2:$E$152,3,FALSE)+$Z$1</f>
        <v>115</v>
      </c>
      <c r="G59" s="13">
        <f>VLOOKUP($C59,'Species Data'!$A$2:$E$152,4,FALSE)+$Z$1</f>
        <v>71</v>
      </c>
      <c r="H59" s="13">
        <f>VLOOKUP($C59,'Species Data'!$A$2:$E$152,5,FALSE)+$Z$1</f>
        <v>101</v>
      </c>
      <c r="I59" s="20" t="s">
        <v>33</v>
      </c>
      <c r="J59" s="54">
        <f>VLOOKUP(I59,'Basic Moves'!B$2:H$43,3,FALSE)</f>
        <v>12</v>
      </c>
      <c r="K59" s="54">
        <f>IF(OR(VLOOKUP(I59,'Basic Moves'!B$2:C$43,2,FALSE)=D59,VLOOKUP(I59,'Basic Moves'!B$2:C$43,2,FALSE)=E59),1,0)</f>
        <v>0</v>
      </c>
      <c r="L59" s="54">
        <f>VLOOKUP(I59,'Basic Moves'!B$2:H$43,5,FALSE)</f>
        <v>1100</v>
      </c>
      <c r="M59" s="54">
        <f>VLOOKUP(I59,'Basic Moves'!B$2:H$43,7,FALSE)</f>
        <v>10</v>
      </c>
      <c r="N59" s="54">
        <f t="shared" si="0"/>
        <v>852</v>
      </c>
      <c r="O59" s="20"/>
      <c r="P59" s="20" t="s">
        <v>69</v>
      </c>
      <c r="Q59" s="54">
        <f>VLOOKUP(P59,'Charged Moves'!B$2:I$96,3,FALSE)</f>
        <v>15</v>
      </c>
      <c r="R59" s="54">
        <f>IF(OR(VLOOKUP(P59,'Charged Moves'!B$2:C$96,2,FALSE)=D59,VLOOKUP(P59,'Charged Moves'!B$2:C$96,2,FALSE)=E59),1,0)</f>
        <v>0</v>
      </c>
      <c r="S59" s="54">
        <f>VLOOKUP(P59,'Charged Moves'!B$2:I$96,8,FALSE)*100</f>
        <v>0</v>
      </c>
      <c r="T59" s="54">
        <f>VLOOKUP(P59,'Charged Moves'!B$2:I$96,6,FALSE)</f>
        <v>1695</v>
      </c>
      <c r="U59" s="54">
        <f>VLOOKUP(P59,'Charged Moves'!B$2:J$96,9,FALSE)</f>
        <v>20</v>
      </c>
      <c r="V59" s="54">
        <f t="shared" si="1"/>
        <v>1065</v>
      </c>
      <c r="W59" s="54"/>
      <c r="X59" s="54"/>
      <c r="Y59" s="54"/>
      <c r="AB59" s="55"/>
      <c r="AD59" s="55"/>
    </row>
    <row r="60" spans="1:30" ht="14.25" customHeight="1">
      <c r="A60" s="10">
        <v>59</v>
      </c>
      <c r="B60" s="13">
        <f>VLOOKUP(C60,'Species Data'!A$2:E$152,2,FALSE)</f>
        <v>12</v>
      </c>
      <c r="C60" s="10" t="s">
        <v>71</v>
      </c>
      <c r="D60" s="30" t="s">
        <v>67</v>
      </c>
      <c r="E60" s="27" t="s">
        <v>49</v>
      </c>
      <c r="F60" s="13">
        <f>VLOOKUP($C60,'Species Data'!$A$2:$E$152,3,FALSE)+$Z$1</f>
        <v>135</v>
      </c>
      <c r="G60" s="13">
        <f>VLOOKUP($C60,'Species Data'!$A$2:$E$152,4,FALSE)+$Z$1</f>
        <v>159</v>
      </c>
      <c r="H60" s="13">
        <f>VLOOKUP($C60,'Species Data'!$A$2:$E$152,5,FALSE)+$Z$1</f>
        <v>159</v>
      </c>
      <c r="I60" s="20" t="s">
        <v>68</v>
      </c>
      <c r="J60" s="54">
        <f>VLOOKUP(I60,'Basic Moves'!B$2:H$43,3,FALSE)</f>
        <v>5</v>
      </c>
      <c r="K60" s="54">
        <f>IF(OR(VLOOKUP(I60,'Basic Moves'!B$2:C$43,2,FALSE)=D60,VLOOKUP(I60,'Basic Moves'!B$2:C$43,2,FALSE)=E60),1,0)</f>
        <v>1</v>
      </c>
      <c r="L60" s="54">
        <f>VLOOKUP(I60,'Basic Moves'!B$2:H$43,5,FALSE)</f>
        <v>450</v>
      </c>
      <c r="M60" s="54">
        <f>VLOOKUP(I60,'Basic Moves'!B$2:H$43,7,FALSE)</f>
        <v>7</v>
      </c>
      <c r="N60" s="54">
        <f t="shared" si="0"/>
        <v>993.75</v>
      </c>
      <c r="O60" s="20"/>
      <c r="P60" s="20" t="s">
        <v>72</v>
      </c>
      <c r="Q60" s="54">
        <f>VLOOKUP(P60,'Charged Moves'!B$2:I$96,3,FALSE)</f>
        <v>75</v>
      </c>
      <c r="R60" s="54">
        <f>IF(OR(VLOOKUP(P60,'Charged Moves'!B$2:C$96,2,FALSE)=D60,VLOOKUP(P60,'Charged Moves'!B$2:C$96,2,FALSE)=E60),1,0)</f>
        <v>1</v>
      </c>
      <c r="S60" s="54">
        <f>VLOOKUP(P60,'Charged Moves'!B$2:I$96,8,FALSE)*100</f>
        <v>5</v>
      </c>
      <c r="T60" s="54">
        <f>VLOOKUP(P60,'Charged Moves'!B$2:I$96,6,FALSE)</f>
        <v>4250</v>
      </c>
      <c r="U60" s="54">
        <f>VLOOKUP(P60,'Charged Moves'!B$2:J$96,9,FALSE)</f>
        <v>50</v>
      </c>
      <c r="V60" s="54">
        <f t="shared" si="1"/>
        <v>15278.906249999998</v>
      </c>
      <c r="W60" s="54"/>
      <c r="X60" s="54"/>
      <c r="Y60" s="54"/>
      <c r="AB60" s="55"/>
      <c r="AD60" s="55"/>
    </row>
    <row r="61" spans="1:30" ht="14.25" customHeight="1">
      <c r="A61" s="10">
        <v>60</v>
      </c>
      <c r="B61" s="13">
        <f>VLOOKUP(C61,'Species Data'!A$2:E$152,2,FALSE)</f>
        <v>12</v>
      </c>
      <c r="C61" s="10" t="s">
        <v>71</v>
      </c>
      <c r="D61" s="30" t="s">
        <v>67</v>
      </c>
      <c r="E61" s="27" t="s">
        <v>49</v>
      </c>
      <c r="F61" s="13">
        <f>VLOOKUP($C61,'Species Data'!$A$2:$E$152,3,FALSE)+$Z$1</f>
        <v>135</v>
      </c>
      <c r="G61" s="13">
        <f>VLOOKUP($C61,'Species Data'!$A$2:$E$152,4,FALSE)+$Z$1</f>
        <v>159</v>
      </c>
      <c r="H61" s="13">
        <f>VLOOKUP($C61,'Species Data'!$A$2:$E$152,5,FALSE)+$Z$1</f>
        <v>159</v>
      </c>
      <c r="I61" s="20" t="s">
        <v>68</v>
      </c>
      <c r="J61" s="54">
        <f>VLOOKUP(I61,'Basic Moves'!B$2:H$43,3,FALSE)</f>
        <v>5</v>
      </c>
      <c r="K61" s="54">
        <f>IF(OR(VLOOKUP(I61,'Basic Moves'!B$2:C$43,2,FALSE)=D61,VLOOKUP(I61,'Basic Moves'!B$2:C$43,2,FALSE)=E61),1,0)</f>
        <v>1</v>
      </c>
      <c r="L61" s="54">
        <f>VLOOKUP(I61,'Basic Moves'!B$2:H$43,5,FALSE)</f>
        <v>450</v>
      </c>
      <c r="M61" s="54">
        <f>VLOOKUP(I61,'Basic Moves'!B$2:H$43,7,FALSE)</f>
        <v>7</v>
      </c>
      <c r="N61" s="54">
        <f t="shared" si="0"/>
        <v>993.75</v>
      </c>
      <c r="O61" s="20"/>
      <c r="P61" s="20" t="s">
        <v>73</v>
      </c>
      <c r="Q61" s="54">
        <f>VLOOKUP(P61,'Charged Moves'!B$2:I$96,3,FALSE)</f>
        <v>55</v>
      </c>
      <c r="R61" s="54">
        <f>IF(OR(VLOOKUP(P61,'Charged Moves'!B$2:C$96,2,FALSE)=D61,VLOOKUP(P61,'Charged Moves'!B$2:C$96,2,FALSE)=E61),1,0)</f>
        <v>0</v>
      </c>
      <c r="S61" s="54">
        <f>VLOOKUP(P61,'Charged Moves'!B$2:I$96,8,FALSE)*100</f>
        <v>5</v>
      </c>
      <c r="T61" s="54">
        <f>VLOOKUP(P61,'Charged Moves'!B$2:I$96,6,FALSE)</f>
        <v>2800</v>
      </c>
      <c r="U61" s="54">
        <f>VLOOKUP(P61,'Charged Moves'!B$2:J$96,9,FALSE)</f>
        <v>50</v>
      </c>
      <c r="V61" s="54">
        <f t="shared" si="1"/>
        <v>8963.625</v>
      </c>
      <c r="W61" s="54"/>
      <c r="X61" s="54"/>
      <c r="Y61" s="54"/>
      <c r="AB61" s="55"/>
      <c r="AD61" s="55"/>
    </row>
    <row r="62" spans="1:30" ht="14.25" customHeight="1">
      <c r="A62" s="10">
        <v>61</v>
      </c>
      <c r="B62" s="13">
        <f>VLOOKUP(C62,'Species Data'!A$2:E$152,2,FALSE)</f>
        <v>12</v>
      </c>
      <c r="C62" s="10" t="s">
        <v>71</v>
      </c>
      <c r="D62" s="30" t="s">
        <v>67</v>
      </c>
      <c r="E62" s="27" t="s">
        <v>49</v>
      </c>
      <c r="F62" s="13">
        <f>VLOOKUP($C62,'Species Data'!$A$2:$E$152,3,FALSE)+$Z$1</f>
        <v>135</v>
      </c>
      <c r="G62" s="13">
        <f>VLOOKUP($C62,'Species Data'!$A$2:$E$152,4,FALSE)+$Z$1</f>
        <v>159</v>
      </c>
      <c r="H62" s="13">
        <f>VLOOKUP($C62,'Species Data'!$A$2:$E$152,5,FALSE)+$Z$1</f>
        <v>159</v>
      </c>
      <c r="I62" s="20" t="s">
        <v>68</v>
      </c>
      <c r="J62" s="54">
        <f>VLOOKUP(I62,'Basic Moves'!B$2:H$43,3,FALSE)</f>
        <v>5</v>
      </c>
      <c r="K62" s="54">
        <f>IF(OR(VLOOKUP(I62,'Basic Moves'!B$2:C$43,2,FALSE)=D62,VLOOKUP(I62,'Basic Moves'!B$2:C$43,2,FALSE)=E62),1,0)</f>
        <v>1</v>
      </c>
      <c r="L62" s="54">
        <f>VLOOKUP(I62,'Basic Moves'!B$2:H$43,5,FALSE)</f>
        <v>450</v>
      </c>
      <c r="M62" s="54">
        <f>VLOOKUP(I62,'Basic Moves'!B$2:H$43,7,FALSE)</f>
        <v>7</v>
      </c>
      <c r="N62" s="54">
        <f t="shared" si="0"/>
        <v>993.75</v>
      </c>
      <c r="O62" s="20"/>
      <c r="P62" s="20" t="s">
        <v>74</v>
      </c>
      <c r="Q62" s="54">
        <f>VLOOKUP(P62,'Charged Moves'!B$2:I$96,3,FALSE)</f>
        <v>45</v>
      </c>
      <c r="R62" s="54">
        <f>IF(OR(VLOOKUP(P62,'Charged Moves'!B$2:C$96,2,FALSE)=D62,VLOOKUP(P62,'Charged Moves'!B$2:C$96,2,FALSE)=E62),1,0)</f>
        <v>1</v>
      </c>
      <c r="S62" s="54">
        <f>VLOOKUP(P62,'Charged Moves'!B$2:I$96,8,FALSE)*100</f>
        <v>5</v>
      </c>
      <c r="T62" s="54">
        <f>VLOOKUP(P62,'Charged Moves'!B$2:I$96,6,FALSE)</f>
        <v>3100</v>
      </c>
      <c r="U62" s="54">
        <f>VLOOKUP(P62,'Charged Moves'!B$2:J$96,9,FALSE)</f>
        <v>33</v>
      </c>
      <c r="V62" s="54">
        <f t="shared" si="1"/>
        <v>9167.34375</v>
      </c>
      <c r="W62" s="54"/>
      <c r="X62" s="54"/>
      <c r="Y62" s="54"/>
      <c r="AB62" s="55"/>
      <c r="AD62" s="55"/>
    </row>
    <row r="63" spans="1:30" ht="14.25" customHeight="1">
      <c r="A63" s="10">
        <v>62</v>
      </c>
      <c r="B63" s="13">
        <f>VLOOKUP(C63,'Species Data'!A$2:E$152,2,FALSE)</f>
        <v>12</v>
      </c>
      <c r="C63" s="10" t="s">
        <v>71</v>
      </c>
      <c r="D63" s="30" t="s">
        <v>67</v>
      </c>
      <c r="E63" s="27" t="s">
        <v>49</v>
      </c>
      <c r="F63" s="13">
        <f>VLOOKUP($C63,'Species Data'!$A$2:$E$152,3,FALSE)+$Z$1</f>
        <v>135</v>
      </c>
      <c r="G63" s="13">
        <f>VLOOKUP($C63,'Species Data'!$A$2:$E$152,4,FALSE)+$Z$1</f>
        <v>159</v>
      </c>
      <c r="H63" s="13">
        <f>VLOOKUP($C63,'Species Data'!$A$2:$E$152,5,FALSE)+$Z$1</f>
        <v>159</v>
      </c>
      <c r="I63" s="20" t="s">
        <v>75</v>
      </c>
      <c r="J63" s="54">
        <f>VLOOKUP(I63,'Basic Moves'!B$2:H$43,3,FALSE)</f>
        <v>15</v>
      </c>
      <c r="K63" s="54">
        <f>IF(OR(VLOOKUP(I63,'Basic Moves'!B$2:C$43,2,FALSE)=D63,VLOOKUP(I63,'Basic Moves'!B$2:C$43,2,FALSE)=E63),1,0)</f>
        <v>0</v>
      </c>
      <c r="L63" s="54">
        <f>VLOOKUP(I63,'Basic Moves'!B$2:H$43,5,FALSE)</f>
        <v>1510</v>
      </c>
      <c r="M63" s="54">
        <f>VLOOKUP(I63,'Basic Moves'!B$2:H$43,7,FALSE)</f>
        <v>14</v>
      </c>
      <c r="N63" s="54">
        <f t="shared" si="0"/>
        <v>2385</v>
      </c>
      <c r="O63" s="20"/>
      <c r="P63" s="20" t="s">
        <v>72</v>
      </c>
      <c r="Q63" s="54">
        <f>VLOOKUP(P63,'Charged Moves'!B$2:I$96,3,FALSE)</f>
        <v>75</v>
      </c>
      <c r="R63" s="54">
        <f>IF(OR(VLOOKUP(P63,'Charged Moves'!B$2:C$96,2,FALSE)=D63,VLOOKUP(P63,'Charged Moves'!B$2:C$96,2,FALSE)=E63),1,0)</f>
        <v>1</v>
      </c>
      <c r="S63" s="54">
        <f>VLOOKUP(P63,'Charged Moves'!B$2:I$96,8,FALSE)*100</f>
        <v>5</v>
      </c>
      <c r="T63" s="54">
        <f>VLOOKUP(P63,'Charged Moves'!B$2:I$96,6,FALSE)</f>
        <v>4250</v>
      </c>
      <c r="U63" s="54">
        <f>VLOOKUP(P63,'Charged Moves'!B$2:J$96,9,FALSE)</f>
        <v>50</v>
      </c>
      <c r="V63" s="54">
        <f t="shared" si="1"/>
        <v>15278.906249999998</v>
      </c>
      <c r="W63" s="54"/>
      <c r="X63" s="54"/>
      <c r="Y63" s="54"/>
      <c r="AB63" s="55"/>
      <c r="AD63" s="55"/>
    </row>
    <row r="64" spans="1:30" ht="14.25" customHeight="1">
      <c r="A64" s="10">
        <v>63</v>
      </c>
      <c r="B64" s="13">
        <f>VLOOKUP(C64,'Species Data'!A$2:E$152,2,FALSE)</f>
        <v>12</v>
      </c>
      <c r="C64" s="10" t="s">
        <v>71</v>
      </c>
      <c r="D64" s="30" t="s">
        <v>67</v>
      </c>
      <c r="E64" s="27" t="s">
        <v>49</v>
      </c>
      <c r="F64" s="13">
        <f>VLOOKUP($C64,'Species Data'!$A$2:$E$152,3,FALSE)+$Z$1</f>
        <v>135</v>
      </c>
      <c r="G64" s="13">
        <f>VLOOKUP($C64,'Species Data'!$A$2:$E$152,4,FALSE)+$Z$1</f>
        <v>159</v>
      </c>
      <c r="H64" s="13">
        <f>VLOOKUP($C64,'Species Data'!$A$2:$E$152,5,FALSE)+$Z$1</f>
        <v>159</v>
      </c>
      <c r="I64" s="20" t="s">
        <v>75</v>
      </c>
      <c r="J64" s="54">
        <f>VLOOKUP(I64,'Basic Moves'!B$2:H$43,3,FALSE)</f>
        <v>15</v>
      </c>
      <c r="K64" s="54">
        <f>IF(OR(VLOOKUP(I64,'Basic Moves'!B$2:C$43,2,FALSE)=D64,VLOOKUP(I64,'Basic Moves'!B$2:C$43,2,FALSE)=E64),1,0)</f>
        <v>0</v>
      </c>
      <c r="L64" s="54">
        <f>VLOOKUP(I64,'Basic Moves'!B$2:H$43,5,FALSE)</f>
        <v>1510</v>
      </c>
      <c r="M64" s="54">
        <f>VLOOKUP(I64,'Basic Moves'!B$2:H$43,7,FALSE)</f>
        <v>14</v>
      </c>
      <c r="N64" s="54">
        <f t="shared" si="0"/>
        <v>2385</v>
      </c>
      <c r="O64" s="20"/>
      <c r="P64" s="20" t="s">
        <v>73</v>
      </c>
      <c r="Q64" s="54">
        <f>VLOOKUP(P64,'Charged Moves'!B$2:I$96,3,FALSE)</f>
        <v>55</v>
      </c>
      <c r="R64" s="54">
        <f>IF(OR(VLOOKUP(P64,'Charged Moves'!B$2:C$96,2,FALSE)=D64,VLOOKUP(P64,'Charged Moves'!B$2:C$96,2,FALSE)=E64),1,0)</f>
        <v>0</v>
      </c>
      <c r="S64" s="54">
        <f>VLOOKUP(P64,'Charged Moves'!B$2:I$96,8,FALSE)*100</f>
        <v>5</v>
      </c>
      <c r="T64" s="54">
        <f>VLOOKUP(P64,'Charged Moves'!B$2:I$96,6,FALSE)</f>
        <v>2800</v>
      </c>
      <c r="U64" s="54">
        <f>VLOOKUP(P64,'Charged Moves'!B$2:J$96,9,FALSE)</f>
        <v>50</v>
      </c>
      <c r="V64" s="54">
        <f t="shared" si="1"/>
        <v>8963.625</v>
      </c>
      <c r="W64" s="54"/>
      <c r="X64" s="54"/>
      <c r="Y64" s="54"/>
      <c r="AB64" s="55"/>
      <c r="AD64" s="55"/>
    </row>
    <row r="65" spans="1:30" ht="14.25" customHeight="1">
      <c r="A65" s="10">
        <v>64</v>
      </c>
      <c r="B65" s="13">
        <f>VLOOKUP(C65,'Species Data'!A$2:E$152,2,FALSE)</f>
        <v>12</v>
      </c>
      <c r="C65" s="10" t="s">
        <v>71</v>
      </c>
      <c r="D65" s="30" t="s">
        <v>67</v>
      </c>
      <c r="E65" s="27" t="s">
        <v>49</v>
      </c>
      <c r="F65" s="13">
        <f>VLOOKUP($C65,'Species Data'!$A$2:$E$152,3,FALSE)+$Z$1</f>
        <v>135</v>
      </c>
      <c r="G65" s="13">
        <f>VLOOKUP($C65,'Species Data'!$A$2:$E$152,4,FALSE)+$Z$1</f>
        <v>159</v>
      </c>
      <c r="H65" s="13">
        <f>VLOOKUP($C65,'Species Data'!$A$2:$E$152,5,FALSE)+$Z$1</f>
        <v>159</v>
      </c>
      <c r="I65" s="20" t="s">
        <v>75</v>
      </c>
      <c r="J65" s="54">
        <f>VLOOKUP(I65,'Basic Moves'!B$2:H$43,3,FALSE)</f>
        <v>15</v>
      </c>
      <c r="K65" s="54">
        <f>IF(OR(VLOOKUP(I65,'Basic Moves'!B$2:C$43,2,FALSE)=D65,VLOOKUP(I65,'Basic Moves'!B$2:C$43,2,FALSE)=E65),1,0)</f>
        <v>0</v>
      </c>
      <c r="L65" s="54">
        <f>VLOOKUP(I65,'Basic Moves'!B$2:H$43,5,FALSE)</f>
        <v>1510</v>
      </c>
      <c r="M65" s="54">
        <f>VLOOKUP(I65,'Basic Moves'!B$2:H$43,7,FALSE)</f>
        <v>14</v>
      </c>
      <c r="N65" s="54">
        <f t="shared" si="0"/>
        <v>2385</v>
      </c>
      <c r="O65" s="20"/>
      <c r="P65" s="20" t="s">
        <v>74</v>
      </c>
      <c r="Q65" s="54">
        <f>VLOOKUP(P65,'Charged Moves'!B$2:I$96,3,FALSE)</f>
        <v>45</v>
      </c>
      <c r="R65" s="54">
        <f>IF(OR(VLOOKUP(P65,'Charged Moves'!B$2:C$96,2,FALSE)=D65,VLOOKUP(P65,'Charged Moves'!B$2:C$96,2,FALSE)=E65),1,0)</f>
        <v>1</v>
      </c>
      <c r="S65" s="54">
        <f>VLOOKUP(P65,'Charged Moves'!B$2:I$96,8,FALSE)*100</f>
        <v>5</v>
      </c>
      <c r="T65" s="54">
        <f>VLOOKUP(P65,'Charged Moves'!B$2:I$96,6,FALSE)</f>
        <v>3100</v>
      </c>
      <c r="U65" s="54">
        <f>VLOOKUP(P65,'Charged Moves'!B$2:J$96,9,FALSE)</f>
        <v>33</v>
      </c>
      <c r="V65" s="54">
        <f t="shared" si="1"/>
        <v>9167.34375</v>
      </c>
      <c r="W65" s="54"/>
      <c r="X65" s="54"/>
      <c r="Y65" s="54"/>
      <c r="AB65" s="55"/>
      <c r="AD65" s="55"/>
    </row>
    <row r="66" spans="1:30" ht="14.25" customHeight="1">
      <c r="A66" s="10">
        <v>65</v>
      </c>
      <c r="B66" s="13">
        <f>VLOOKUP(C66,'Species Data'!A$2:E$152,2,FALSE)</f>
        <v>13</v>
      </c>
      <c r="C66" s="10" t="s">
        <v>76</v>
      </c>
      <c r="D66" s="30" t="s">
        <v>67</v>
      </c>
      <c r="E66" s="16" t="s">
        <v>28</v>
      </c>
      <c r="F66" s="13">
        <f>VLOOKUP($C66,'Species Data'!$A$2:$E$152,3,FALSE)+$Z$1</f>
        <v>95</v>
      </c>
      <c r="G66" s="13">
        <f>VLOOKUP($C66,'Species Data'!$A$2:$E$152,4,FALSE)+$Z$1</f>
        <v>83</v>
      </c>
      <c r="H66" s="13">
        <f>VLOOKUP($C66,'Species Data'!$A$2:$E$152,5,FALSE)+$Z$1</f>
        <v>79</v>
      </c>
      <c r="I66" s="20" t="s">
        <v>68</v>
      </c>
      <c r="J66" s="54">
        <f>VLOOKUP(I66,'Basic Moves'!B$2:H$43,3,FALSE)</f>
        <v>5</v>
      </c>
      <c r="K66" s="54">
        <f>IF(OR(VLOOKUP(I66,'Basic Moves'!B$2:C$43,2,FALSE)=D66,VLOOKUP(I66,'Basic Moves'!B$2:C$43,2,FALSE)=E66),1,0)</f>
        <v>1</v>
      </c>
      <c r="L66" s="54">
        <f>VLOOKUP(I66,'Basic Moves'!B$2:H$43,5,FALSE)</f>
        <v>450</v>
      </c>
      <c r="M66" s="54">
        <f>VLOOKUP(I66,'Basic Moves'!B$2:H$43,7,FALSE)</f>
        <v>7</v>
      </c>
      <c r="N66" s="54">
        <f t="shared" si="0"/>
        <v>518.75</v>
      </c>
      <c r="O66" s="20"/>
      <c r="P66" s="20" t="s">
        <v>69</v>
      </c>
      <c r="Q66" s="54">
        <f>VLOOKUP(P66,'Charged Moves'!B$2:I$96,3,FALSE)</f>
        <v>15</v>
      </c>
      <c r="R66" s="54">
        <f>IF(OR(VLOOKUP(P66,'Charged Moves'!B$2:C$96,2,FALSE)=D66,VLOOKUP(P66,'Charged Moves'!B$2:C$96,2,FALSE)=E66),1,0)</f>
        <v>0</v>
      </c>
      <c r="S66" s="54">
        <f>VLOOKUP(P66,'Charged Moves'!B$2:I$96,8,FALSE)*100</f>
        <v>0</v>
      </c>
      <c r="T66" s="54">
        <f>VLOOKUP(P66,'Charged Moves'!B$2:I$96,6,FALSE)</f>
        <v>1695</v>
      </c>
      <c r="U66" s="54">
        <f>VLOOKUP(P66,'Charged Moves'!B$2:J$96,9,FALSE)</f>
        <v>20</v>
      </c>
      <c r="V66" s="54">
        <f t="shared" si="1"/>
        <v>1245</v>
      </c>
      <c r="W66" s="54"/>
      <c r="X66" s="54"/>
      <c r="Y66" s="54"/>
      <c r="AB66" s="55"/>
      <c r="AD66" s="55"/>
    </row>
    <row r="67" spans="1:30" ht="14.25" customHeight="1">
      <c r="A67" s="10">
        <v>66</v>
      </c>
      <c r="B67" s="13">
        <f>VLOOKUP(C67,'Species Data'!A$2:E$152,2,FALSE)</f>
        <v>13</v>
      </c>
      <c r="C67" s="10" t="s">
        <v>76</v>
      </c>
      <c r="D67" s="30" t="s">
        <v>67</v>
      </c>
      <c r="E67" s="16" t="s">
        <v>28</v>
      </c>
      <c r="F67" s="13">
        <f>VLOOKUP($C67,'Species Data'!$A$2:$E$152,3,FALSE)+$Z$1</f>
        <v>95</v>
      </c>
      <c r="G67" s="13">
        <f>VLOOKUP($C67,'Species Data'!$A$2:$E$152,4,FALSE)+$Z$1</f>
        <v>83</v>
      </c>
      <c r="H67" s="13">
        <f>VLOOKUP($C67,'Species Data'!$A$2:$E$152,5,FALSE)+$Z$1</f>
        <v>79</v>
      </c>
      <c r="I67" s="20" t="s">
        <v>77</v>
      </c>
      <c r="J67" s="54">
        <f>VLOOKUP(I67,'Basic Moves'!B$2:H$43,3,FALSE)</f>
        <v>6</v>
      </c>
      <c r="K67" s="54">
        <f>IF(OR(VLOOKUP(I67,'Basic Moves'!B$2:C$43,2,FALSE)=D67,VLOOKUP(I67,'Basic Moves'!B$2:C$43,2,FALSE)=E67),1,0)</f>
        <v>1</v>
      </c>
      <c r="L67" s="54">
        <f>VLOOKUP(I67,'Basic Moves'!B$2:H$43,5,FALSE)</f>
        <v>575</v>
      </c>
      <c r="M67" s="54">
        <f>VLOOKUP(I67,'Basic Moves'!B$2:H$43,7,FALSE)</f>
        <v>8</v>
      </c>
      <c r="N67" s="54">
        <f t="shared" si="0"/>
        <v>622.5</v>
      </c>
      <c r="O67" s="20"/>
      <c r="P67" s="20" t="s">
        <v>69</v>
      </c>
      <c r="Q67" s="54">
        <f>VLOOKUP(P67,'Charged Moves'!B$2:I$96,3,FALSE)</f>
        <v>15</v>
      </c>
      <c r="R67" s="54">
        <f>IF(OR(VLOOKUP(P67,'Charged Moves'!B$2:C$96,2,FALSE)=D67,VLOOKUP(P67,'Charged Moves'!B$2:C$96,2,FALSE)=E67),1,0)</f>
        <v>0</v>
      </c>
      <c r="S67" s="54">
        <f>VLOOKUP(P67,'Charged Moves'!B$2:I$96,8,FALSE)*100</f>
        <v>0</v>
      </c>
      <c r="T67" s="54">
        <f>VLOOKUP(P67,'Charged Moves'!B$2:I$96,6,FALSE)</f>
        <v>1695</v>
      </c>
      <c r="U67" s="54">
        <f>VLOOKUP(P67,'Charged Moves'!B$2:J$96,9,FALSE)</f>
        <v>20</v>
      </c>
      <c r="V67" s="54">
        <f t="shared" si="1"/>
        <v>1245</v>
      </c>
      <c r="W67" s="54"/>
      <c r="X67" s="54"/>
      <c r="Y67" s="54"/>
      <c r="AB67" s="55"/>
      <c r="AD67" s="55"/>
    </row>
    <row r="68" spans="1:30" ht="14.25" customHeight="1">
      <c r="A68" s="10">
        <v>67</v>
      </c>
      <c r="B68" s="13">
        <f>VLOOKUP(C68,'Species Data'!A$2:E$152,2,FALSE)</f>
        <v>14</v>
      </c>
      <c r="C68" s="10" t="s">
        <v>78</v>
      </c>
      <c r="D68" s="30" t="s">
        <v>67</v>
      </c>
      <c r="E68" s="16" t="s">
        <v>28</v>
      </c>
      <c r="F68" s="13">
        <f>VLOOKUP($C68,'Species Data'!$A$2:$E$152,3,FALSE)+$Z$1</f>
        <v>105</v>
      </c>
      <c r="G68" s="13">
        <f>VLOOKUP($C68,'Species Data'!$A$2:$E$152,4,FALSE)+$Z$1</f>
        <v>77</v>
      </c>
      <c r="H68" s="13">
        <f>VLOOKUP($C68,'Species Data'!$A$2:$E$152,5,FALSE)+$Z$1</f>
        <v>97</v>
      </c>
      <c r="I68" s="20" t="s">
        <v>68</v>
      </c>
      <c r="J68" s="54">
        <f>VLOOKUP(I68,'Basic Moves'!B$2:H$43,3,FALSE)</f>
        <v>5</v>
      </c>
      <c r="K68" s="54">
        <f>IF(OR(VLOOKUP(I68,'Basic Moves'!B$2:C$43,2,FALSE)=D68,VLOOKUP(I68,'Basic Moves'!B$2:C$43,2,FALSE)=E68),1,0)</f>
        <v>1</v>
      </c>
      <c r="L68" s="54">
        <f>VLOOKUP(I68,'Basic Moves'!B$2:H$43,5,FALSE)</f>
        <v>450</v>
      </c>
      <c r="M68" s="54">
        <f>VLOOKUP(I68,'Basic Moves'!B$2:H$43,7,FALSE)</f>
        <v>7</v>
      </c>
      <c r="N68" s="54">
        <f t="shared" si="0"/>
        <v>481.25</v>
      </c>
      <c r="O68" s="20"/>
      <c r="P68" s="20" t="s">
        <v>69</v>
      </c>
      <c r="Q68" s="54">
        <f>VLOOKUP(P68,'Charged Moves'!B$2:I$96,3,FALSE)</f>
        <v>15</v>
      </c>
      <c r="R68" s="54">
        <f>IF(OR(VLOOKUP(P68,'Charged Moves'!B$2:C$96,2,FALSE)=D68,VLOOKUP(P68,'Charged Moves'!B$2:C$96,2,FALSE)=E68),1,0)</f>
        <v>0</v>
      </c>
      <c r="S68" s="54">
        <f>VLOOKUP(P68,'Charged Moves'!B$2:I$96,8,FALSE)*100</f>
        <v>0</v>
      </c>
      <c r="T68" s="54">
        <f>VLOOKUP(P68,'Charged Moves'!B$2:I$96,6,FALSE)</f>
        <v>1695</v>
      </c>
      <c r="U68" s="54">
        <f>VLOOKUP(P68,'Charged Moves'!B$2:J$96,9,FALSE)</f>
        <v>20</v>
      </c>
      <c r="V68" s="54">
        <f t="shared" si="1"/>
        <v>1155</v>
      </c>
      <c r="W68" s="54"/>
      <c r="X68" s="54"/>
      <c r="Y68" s="54"/>
      <c r="AB68" s="55"/>
      <c r="AD68" s="55"/>
    </row>
    <row r="69" spans="1:30" ht="14.25" customHeight="1">
      <c r="A69" s="10">
        <v>68</v>
      </c>
      <c r="B69" s="13">
        <f>VLOOKUP(C69,'Species Data'!A$2:E$152,2,FALSE)</f>
        <v>14</v>
      </c>
      <c r="C69" s="10" t="s">
        <v>78</v>
      </c>
      <c r="D69" s="30" t="s">
        <v>67</v>
      </c>
      <c r="E69" s="16" t="s">
        <v>28</v>
      </c>
      <c r="F69" s="13">
        <f>VLOOKUP($C69,'Species Data'!$A$2:$E$152,3,FALSE)+$Z$1</f>
        <v>105</v>
      </c>
      <c r="G69" s="13">
        <f>VLOOKUP($C69,'Species Data'!$A$2:$E$152,4,FALSE)+$Z$1</f>
        <v>77</v>
      </c>
      <c r="H69" s="13">
        <f>VLOOKUP($C69,'Species Data'!$A$2:$E$152,5,FALSE)+$Z$1</f>
        <v>97</v>
      </c>
      <c r="I69" s="20" t="s">
        <v>77</v>
      </c>
      <c r="J69" s="54">
        <f>VLOOKUP(I69,'Basic Moves'!B$2:H$43,3,FALSE)</f>
        <v>6</v>
      </c>
      <c r="K69" s="54">
        <f>IF(OR(VLOOKUP(I69,'Basic Moves'!B$2:C$43,2,FALSE)=D69,VLOOKUP(I69,'Basic Moves'!B$2:C$43,2,FALSE)=E69),1,0)</f>
        <v>1</v>
      </c>
      <c r="L69" s="54">
        <f>VLOOKUP(I69,'Basic Moves'!B$2:H$43,5,FALSE)</f>
        <v>575</v>
      </c>
      <c r="M69" s="54">
        <f>VLOOKUP(I69,'Basic Moves'!B$2:H$43,7,FALSE)</f>
        <v>8</v>
      </c>
      <c r="N69" s="54">
        <f t="shared" si="0"/>
        <v>577.5</v>
      </c>
      <c r="O69" s="20"/>
      <c r="P69" s="20" t="s">
        <v>69</v>
      </c>
      <c r="Q69" s="54">
        <f>VLOOKUP(P69,'Charged Moves'!B$2:I$96,3,FALSE)</f>
        <v>15</v>
      </c>
      <c r="R69" s="54">
        <f>IF(OR(VLOOKUP(P69,'Charged Moves'!B$2:C$96,2,FALSE)=D69,VLOOKUP(P69,'Charged Moves'!B$2:C$96,2,FALSE)=E69),1,0)</f>
        <v>0</v>
      </c>
      <c r="S69" s="54">
        <f>VLOOKUP(P69,'Charged Moves'!B$2:I$96,8,FALSE)*100</f>
        <v>0</v>
      </c>
      <c r="T69" s="54">
        <f>VLOOKUP(P69,'Charged Moves'!B$2:I$96,6,FALSE)</f>
        <v>1695</v>
      </c>
      <c r="U69" s="54">
        <f>VLOOKUP(P69,'Charged Moves'!B$2:J$96,9,FALSE)</f>
        <v>20</v>
      </c>
      <c r="V69" s="54">
        <f t="shared" si="1"/>
        <v>1155</v>
      </c>
      <c r="W69" s="54"/>
      <c r="X69" s="54"/>
      <c r="Y69" s="54"/>
      <c r="AB69" s="55"/>
      <c r="AD69" s="55"/>
    </row>
    <row r="70" spans="1:30" ht="14.25" customHeight="1">
      <c r="A70" s="10">
        <v>69</v>
      </c>
      <c r="B70" s="13">
        <f>VLOOKUP(C70,'Species Data'!A$2:E$152,2,FALSE)</f>
        <v>15</v>
      </c>
      <c r="C70" s="10" t="s">
        <v>79</v>
      </c>
      <c r="D70" s="30" t="s">
        <v>67</v>
      </c>
      <c r="E70" s="16" t="s">
        <v>28</v>
      </c>
      <c r="F70" s="13">
        <f>VLOOKUP($C70,'Species Data'!$A$2:$E$152,3,FALSE)+$Z$1</f>
        <v>145</v>
      </c>
      <c r="G70" s="13">
        <f>VLOOKUP($C70,'Species Data'!$A$2:$E$152,4,FALSE)+$Z$1</f>
        <v>159</v>
      </c>
      <c r="H70" s="13">
        <f>VLOOKUP($C70,'Species Data'!$A$2:$E$152,5,FALSE)+$Z$1</f>
        <v>145</v>
      </c>
      <c r="I70" s="20" t="s">
        <v>68</v>
      </c>
      <c r="J70" s="54">
        <f>VLOOKUP(I70,'Basic Moves'!B$2:H$43,3,FALSE)</f>
        <v>5</v>
      </c>
      <c r="K70" s="54">
        <f>IF(OR(VLOOKUP(I70,'Basic Moves'!B$2:C$43,2,FALSE)=D70,VLOOKUP(I70,'Basic Moves'!B$2:C$43,2,FALSE)=E70),1,0)</f>
        <v>1</v>
      </c>
      <c r="L70" s="54">
        <f>VLOOKUP(I70,'Basic Moves'!B$2:H$43,5,FALSE)</f>
        <v>450</v>
      </c>
      <c r="M70" s="54">
        <f>VLOOKUP(I70,'Basic Moves'!B$2:H$43,7,FALSE)</f>
        <v>7</v>
      </c>
      <c r="N70" s="54">
        <f t="shared" si="0"/>
        <v>993.75</v>
      </c>
      <c r="O70" s="20"/>
      <c r="P70" s="20" t="s">
        <v>30</v>
      </c>
      <c r="Q70" s="54">
        <f>VLOOKUP(P70,'Charged Moves'!B$2:I$96,3,FALSE)</f>
        <v>55</v>
      </c>
      <c r="R70" s="54">
        <f>IF(OR(VLOOKUP(P70,'Charged Moves'!B$2:C$96,2,FALSE)=D70,VLOOKUP(P70,'Charged Moves'!B$2:C$96,2,FALSE)=E70),1,0)</f>
        <v>1</v>
      </c>
      <c r="S70" s="54">
        <f>VLOOKUP(P70,'Charged Moves'!B$2:I$96,8,FALSE)*100</f>
        <v>5</v>
      </c>
      <c r="T70" s="54">
        <f>VLOOKUP(P70,'Charged Moves'!B$2:I$96,6,FALSE)</f>
        <v>2600</v>
      </c>
      <c r="U70" s="54">
        <f>VLOOKUP(P70,'Charged Moves'!B$2:J$96,9,FALSE)</f>
        <v>50</v>
      </c>
      <c r="V70" s="54">
        <f t="shared" si="1"/>
        <v>11204.531249999998</v>
      </c>
      <c r="W70" s="54"/>
      <c r="X70" s="54"/>
      <c r="Y70" s="54"/>
      <c r="AB70" s="55"/>
      <c r="AD70" s="55"/>
    </row>
    <row r="71" spans="1:30" ht="14.25" customHeight="1">
      <c r="A71" s="10">
        <v>70</v>
      </c>
      <c r="B71" s="13">
        <f>VLOOKUP(C71,'Species Data'!A$2:E$152,2,FALSE)</f>
        <v>15</v>
      </c>
      <c r="C71" s="10" t="s">
        <v>79</v>
      </c>
      <c r="D71" s="30" t="s">
        <v>67</v>
      </c>
      <c r="E71" s="16" t="s">
        <v>28</v>
      </c>
      <c r="F71" s="13">
        <f>VLOOKUP($C71,'Species Data'!$A$2:$E$152,3,FALSE)+$Z$1</f>
        <v>145</v>
      </c>
      <c r="G71" s="13">
        <f>VLOOKUP($C71,'Species Data'!$A$2:$E$152,4,FALSE)+$Z$1</f>
        <v>159</v>
      </c>
      <c r="H71" s="13">
        <f>VLOOKUP($C71,'Species Data'!$A$2:$E$152,5,FALSE)+$Z$1</f>
        <v>145</v>
      </c>
      <c r="I71" s="20" t="s">
        <v>68</v>
      </c>
      <c r="J71" s="54">
        <f>VLOOKUP(I71,'Basic Moves'!B$2:H$43,3,FALSE)</f>
        <v>5</v>
      </c>
      <c r="K71" s="54">
        <f>IF(OR(VLOOKUP(I71,'Basic Moves'!B$2:C$43,2,FALSE)=D71,VLOOKUP(I71,'Basic Moves'!B$2:C$43,2,FALSE)=E71),1,0)</f>
        <v>1</v>
      </c>
      <c r="L71" s="54">
        <f>VLOOKUP(I71,'Basic Moves'!B$2:H$43,5,FALSE)</f>
        <v>450</v>
      </c>
      <c r="M71" s="54">
        <f>VLOOKUP(I71,'Basic Moves'!B$2:H$43,7,FALSE)</f>
        <v>7</v>
      </c>
      <c r="N71" s="54">
        <f t="shared" si="0"/>
        <v>993.75</v>
      </c>
      <c r="O71" s="20"/>
      <c r="P71" s="20" t="s">
        <v>82</v>
      </c>
      <c r="Q71" s="54">
        <f>VLOOKUP(P71,'Charged Moves'!B$2:I$96,3,FALSE)</f>
        <v>30</v>
      </c>
      <c r="R71" s="54">
        <f>IF(OR(VLOOKUP(P71,'Charged Moves'!B$2:C$96,2,FALSE)=D71,VLOOKUP(P71,'Charged Moves'!B$2:C$96,2,FALSE)=E71),1,0)</f>
        <v>0</v>
      </c>
      <c r="S71" s="54">
        <f>VLOOKUP(P71,'Charged Moves'!B$2:I$96,8,FALSE)*100</f>
        <v>5</v>
      </c>
      <c r="T71" s="54">
        <f>VLOOKUP(P71,'Charged Moves'!B$2:I$96,6,FALSE)</f>
        <v>2900</v>
      </c>
      <c r="U71" s="54">
        <f>VLOOKUP(P71,'Charged Moves'!B$2:J$96,9,FALSE)</f>
        <v>25</v>
      </c>
      <c r="V71" s="54">
        <f t="shared" si="1"/>
        <v>4889.25</v>
      </c>
      <c r="W71" s="54"/>
      <c r="X71" s="54"/>
      <c r="Y71" s="54"/>
      <c r="AB71" s="55"/>
      <c r="AD71" s="55"/>
    </row>
    <row r="72" spans="1:30" ht="14.25" customHeight="1">
      <c r="A72" s="10">
        <v>71</v>
      </c>
      <c r="B72" s="13">
        <f>VLOOKUP(C72,'Species Data'!A$2:E$152,2,FALSE)</f>
        <v>15</v>
      </c>
      <c r="C72" s="10" t="s">
        <v>79</v>
      </c>
      <c r="D72" s="30" t="s">
        <v>67</v>
      </c>
      <c r="E72" s="16" t="s">
        <v>28</v>
      </c>
      <c r="F72" s="13">
        <f>VLOOKUP($C72,'Species Data'!$A$2:$E$152,3,FALSE)+$Z$1</f>
        <v>145</v>
      </c>
      <c r="G72" s="13">
        <f>VLOOKUP($C72,'Species Data'!$A$2:$E$152,4,FALSE)+$Z$1</f>
        <v>159</v>
      </c>
      <c r="H72" s="13">
        <f>VLOOKUP($C72,'Species Data'!$A$2:$E$152,5,FALSE)+$Z$1</f>
        <v>145</v>
      </c>
      <c r="I72" s="20" t="s">
        <v>68</v>
      </c>
      <c r="J72" s="54">
        <f>VLOOKUP(I72,'Basic Moves'!B$2:H$43,3,FALSE)</f>
        <v>5</v>
      </c>
      <c r="K72" s="54">
        <f>IF(OR(VLOOKUP(I72,'Basic Moves'!B$2:C$43,2,FALSE)=D72,VLOOKUP(I72,'Basic Moves'!B$2:C$43,2,FALSE)=E72),1,0)</f>
        <v>1</v>
      </c>
      <c r="L72" s="54">
        <f>VLOOKUP(I72,'Basic Moves'!B$2:H$43,5,FALSE)</f>
        <v>450</v>
      </c>
      <c r="M72" s="54">
        <f>VLOOKUP(I72,'Basic Moves'!B$2:H$43,7,FALSE)</f>
        <v>7</v>
      </c>
      <c r="N72" s="54">
        <f t="shared" si="0"/>
        <v>993.75</v>
      </c>
      <c r="O72" s="20"/>
      <c r="P72" s="20" t="s">
        <v>81</v>
      </c>
      <c r="Q72" s="54">
        <f>VLOOKUP(P72,'Charged Moves'!B$2:I$96,3,FALSE)</f>
        <v>35</v>
      </c>
      <c r="R72" s="54">
        <f>IF(OR(VLOOKUP(P72,'Charged Moves'!B$2:C$96,2,FALSE)=D72,VLOOKUP(P72,'Charged Moves'!B$2:C$96,2,FALSE)=E72),1,0)</f>
        <v>1</v>
      </c>
      <c r="S72" s="54">
        <f>VLOOKUP(P72,'Charged Moves'!B$2:I$96,8,FALSE)*100</f>
        <v>5</v>
      </c>
      <c r="T72" s="54">
        <f>VLOOKUP(P72,'Charged Moves'!B$2:I$96,6,FALSE)</f>
        <v>2100</v>
      </c>
      <c r="U72" s="54">
        <f>VLOOKUP(P72,'Charged Moves'!B$2:J$96,9,FALSE)</f>
        <v>33</v>
      </c>
      <c r="V72" s="54">
        <f t="shared" si="1"/>
        <v>7130.1562499999991</v>
      </c>
      <c r="W72" s="54"/>
      <c r="X72" s="54"/>
      <c r="Y72" s="54"/>
      <c r="AB72" s="55"/>
      <c r="AD72" s="55"/>
    </row>
    <row r="73" spans="1:30" ht="14.25" customHeight="1">
      <c r="A73" s="10">
        <v>72</v>
      </c>
      <c r="B73" s="13">
        <f>VLOOKUP(C73,'Species Data'!A$2:E$152,2,FALSE)</f>
        <v>15</v>
      </c>
      <c r="C73" s="10" t="s">
        <v>79</v>
      </c>
      <c r="D73" s="30" t="s">
        <v>67</v>
      </c>
      <c r="E73" s="16" t="s">
        <v>28</v>
      </c>
      <c r="F73" s="13">
        <f>VLOOKUP($C73,'Species Data'!$A$2:$E$152,3,FALSE)+$Z$1</f>
        <v>145</v>
      </c>
      <c r="G73" s="13">
        <f>VLOOKUP($C73,'Species Data'!$A$2:$E$152,4,FALSE)+$Z$1</f>
        <v>159</v>
      </c>
      <c r="H73" s="13">
        <f>VLOOKUP($C73,'Species Data'!$A$2:$E$152,5,FALSE)+$Z$1</f>
        <v>145</v>
      </c>
      <c r="I73" s="20" t="s">
        <v>80</v>
      </c>
      <c r="J73" s="54">
        <f>VLOOKUP(I73,'Basic Moves'!B$2:H$43,3,FALSE)</f>
        <v>12</v>
      </c>
      <c r="K73" s="54">
        <f>IF(OR(VLOOKUP(I73,'Basic Moves'!B$2:C$43,2,FALSE)=D73,VLOOKUP(I73,'Basic Moves'!B$2:C$43,2,FALSE)=E73),1,0)</f>
        <v>1</v>
      </c>
      <c r="L73" s="54">
        <f>VLOOKUP(I73,'Basic Moves'!B$2:H$43,5,FALSE)</f>
        <v>1050</v>
      </c>
      <c r="M73" s="54">
        <f>VLOOKUP(I73,'Basic Moves'!B$2:H$43,7,FALSE)</f>
        <v>10</v>
      </c>
      <c r="N73" s="54">
        <f t="shared" si="0"/>
        <v>2385</v>
      </c>
      <c r="O73" s="20"/>
      <c r="P73" s="20" t="s">
        <v>30</v>
      </c>
      <c r="Q73" s="54">
        <f>VLOOKUP(P73,'Charged Moves'!B$2:I$96,3,FALSE)</f>
        <v>55</v>
      </c>
      <c r="R73" s="54">
        <f>IF(OR(VLOOKUP(P73,'Charged Moves'!B$2:C$96,2,FALSE)=D73,VLOOKUP(P73,'Charged Moves'!B$2:C$96,2,FALSE)=E73),1,0)</f>
        <v>1</v>
      </c>
      <c r="S73" s="54">
        <f>VLOOKUP(P73,'Charged Moves'!B$2:I$96,8,FALSE)*100</f>
        <v>5</v>
      </c>
      <c r="T73" s="54">
        <f>VLOOKUP(P73,'Charged Moves'!B$2:I$96,6,FALSE)</f>
        <v>2600</v>
      </c>
      <c r="U73" s="54">
        <f>VLOOKUP(P73,'Charged Moves'!B$2:J$96,9,FALSE)</f>
        <v>50</v>
      </c>
      <c r="V73" s="54">
        <f t="shared" si="1"/>
        <v>11204.531249999998</v>
      </c>
      <c r="W73" s="54"/>
      <c r="X73" s="54"/>
      <c r="Y73" s="54"/>
      <c r="AB73" s="55"/>
      <c r="AD73" s="55"/>
    </row>
    <row r="74" spans="1:30" ht="14.25" customHeight="1">
      <c r="A74" s="10">
        <v>73</v>
      </c>
      <c r="B74" s="13">
        <f>VLOOKUP(C74,'Species Data'!A$2:E$152,2,FALSE)</f>
        <v>15</v>
      </c>
      <c r="C74" s="10" t="s">
        <v>79</v>
      </c>
      <c r="D74" s="30" t="s">
        <v>67</v>
      </c>
      <c r="E74" s="16" t="s">
        <v>28</v>
      </c>
      <c r="F74" s="13">
        <f>VLOOKUP($C74,'Species Data'!$A$2:$E$152,3,FALSE)+$Z$1</f>
        <v>145</v>
      </c>
      <c r="G74" s="13">
        <f>VLOOKUP($C74,'Species Data'!$A$2:$E$152,4,FALSE)+$Z$1</f>
        <v>159</v>
      </c>
      <c r="H74" s="13">
        <f>VLOOKUP($C74,'Species Data'!$A$2:$E$152,5,FALSE)+$Z$1</f>
        <v>145</v>
      </c>
      <c r="I74" s="20" t="s">
        <v>80</v>
      </c>
      <c r="J74" s="54">
        <f>VLOOKUP(I74,'Basic Moves'!B$2:H$43,3,FALSE)</f>
        <v>12</v>
      </c>
      <c r="K74" s="54">
        <f>IF(OR(VLOOKUP(I74,'Basic Moves'!B$2:C$43,2,FALSE)=D74,VLOOKUP(I74,'Basic Moves'!B$2:C$43,2,FALSE)=E74),1,0)</f>
        <v>1</v>
      </c>
      <c r="L74" s="54">
        <f>VLOOKUP(I74,'Basic Moves'!B$2:H$43,5,FALSE)</f>
        <v>1050</v>
      </c>
      <c r="M74" s="54">
        <f>VLOOKUP(I74,'Basic Moves'!B$2:H$43,7,FALSE)</f>
        <v>10</v>
      </c>
      <c r="N74" s="54">
        <f t="shared" si="0"/>
        <v>2385</v>
      </c>
      <c r="O74" s="20"/>
      <c r="P74" s="20" t="s">
        <v>82</v>
      </c>
      <c r="Q74" s="54">
        <f>VLOOKUP(P74,'Charged Moves'!B$2:I$96,3,FALSE)</f>
        <v>30</v>
      </c>
      <c r="R74" s="54">
        <f>IF(OR(VLOOKUP(P74,'Charged Moves'!B$2:C$96,2,FALSE)=D74,VLOOKUP(P74,'Charged Moves'!B$2:C$96,2,FALSE)=E74),1,0)</f>
        <v>0</v>
      </c>
      <c r="S74" s="54">
        <f>VLOOKUP(P74,'Charged Moves'!B$2:I$96,8,FALSE)*100</f>
        <v>5</v>
      </c>
      <c r="T74" s="54">
        <f>VLOOKUP(P74,'Charged Moves'!B$2:I$96,6,FALSE)</f>
        <v>2900</v>
      </c>
      <c r="U74" s="54">
        <f>VLOOKUP(P74,'Charged Moves'!B$2:J$96,9,FALSE)</f>
        <v>25</v>
      </c>
      <c r="V74" s="54">
        <f t="shared" si="1"/>
        <v>4889.25</v>
      </c>
      <c r="W74" s="54"/>
      <c r="X74" s="54"/>
      <c r="Y74" s="54"/>
      <c r="AB74" s="55"/>
      <c r="AD74" s="55"/>
    </row>
    <row r="75" spans="1:30" ht="14.25" customHeight="1">
      <c r="A75" s="10">
        <v>74</v>
      </c>
      <c r="B75" s="13">
        <f>VLOOKUP(C75,'Species Data'!A$2:E$152,2,FALSE)</f>
        <v>15</v>
      </c>
      <c r="C75" s="10" t="s">
        <v>79</v>
      </c>
      <c r="D75" s="30" t="s">
        <v>67</v>
      </c>
      <c r="E75" s="16" t="s">
        <v>28</v>
      </c>
      <c r="F75" s="13">
        <f>VLOOKUP($C75,'Species Data'!$A$2:$E$152,3,FALSE)+$Z$1</f>
        <v>145</v>
      </c>
      <c r="G75" s="13">
        <f>VLOOKUP($C75,'Species Data'!$A$2:$E$152,4,FALSE)+$Z$1</f>
        <v>159</v>
      </c>
      <c r="H75" s="13">
        <f>VLOOKUP($C75,'Species Data'!$A$2:$E$152,5,FALSE)+$Z$1</f>
        <v>145</v>
      </c>
      <c r="I75" s="20" t="s">
        <v>80</v>
      </c>
      <c r="J75" s="54">
        <f>VLOOKUP(I75,'Basic Moves'!B$2:H$43,3,FALSE)</f>
        <v>12</v>
      </c>
      <c r="K75" s="54">
        <f>IF(OR(VLOOKUP(I75,'Basic Moves'!B$2:C$43,2,FALSE)=D75,VLOOKUP(I75,'Basic Moves'!B$2:C$43,2,FALSE)=E75),1,0)</f>
        <v>1</v>
      </c>
      <c r="L75" s="54">
        <f>VLOOKUP(I75,'Basic Moves'!B$2:H$43,5,FALSE)</f>
        <v>1050</v>
      </c>
      <c r="M75" s="54">
        <f>VLOOKUP(I75,'Basic Moves'!B$2:H$43,7,FALSE)</f>
        <v>10</v>
      </c>
      <c r="N75" s="54">
        <f t="shared" si="0"/>
        <v>2385</v>
      </c>
      <c r="O75" s="20"/>
      <c r="P75" s="20" t="s">
        <v>81</v>
      </c>
      <c r="Q75" s="54">
        <f>VLOOKUP(P75,'Charged Moves'!B$2:I$96,3,FALSE)</f>
        <v>35</v>
      </c>
      <c r="R75" s="54">
        <f>IF(OR(VLOOKUP(P75,'Charged Moves'!B$2:C$96,2,FALSE)=D75,VLOOKUP(P75,'Charged Moves'!B$2:C$96,2,FALSE)=E75),1,0)</f>
        <v>1</v>
      </c>
      <c r="S75" s="54">
        <f>VLOOKUP(P75,'Charged Moves'!B$2:I$96,8,FALSE)*100</f>
        <v>5</v>
      </c>
      <c r="T75" s="54">
        <f>VLOOKUP(P75,'Charged Moves'!B$2:I$96,6,FALSE)</f>
        <v>2100</v>
      </c>
      <c r="U75" s="54">
        <f>VLOOKUP(P75,'Charged Moves'!B$2:J$96,9,FALSE)</f>
        <v>33</v>
      </c>
      <c r="V75" s="54">
        <f t="shared" si="1"/>
        <v>7130.1562499999991</v>
      </c>
      <c r="W75" s="54"/>
      <c r="X75" s="54"/>
      <c r="Y75" s="54"/>
      <c r="AB75" s="55"/>
      <c r="AD75" s="55"/>
    </row>
    <row r="76" spans="1:30" ht="14.25" customHeight="1">
      <c r="A76" s="10">
        <v>75</v>
      </c>
      <c r="B76" s="13">
        <f>VLOOKUP(C76,'Species Data'!A$2:E$152,2,FALSE)</f>
        <v>16</v>
      </c>
      <c r="C76" s="10" t="s">
        <v>83</v>
      </c>
      <c r="D76" s="32" t="s">
        <v>84</v>
      </c>
      <c r="E76" s="27" t="s">
        <v>49</v>
      </c>
      <c r="F76" s="13">
        <f>VLOOKUP($C76,'Species Data'!$A$2:$E$152,3,FALSE)+$Z$1</f>
        <v>95</v>
      </c>
      <c r="G76" s="13">
        <f>VLOOKUP($C76,'Species Data'!$A$2:$E$152,4,FALSE)+$Z$1</f>
        <v>109</v>
      </c>
      <c r="H76" s="13">
        <f>VLOOKUP($C76,'Species Data'!$A$2:$E$152,5,FALSE)+$Z$1</f>
        <v>105</v>
      </c>
      <c r="I76" s="20" t="s">
        <v>87</v>
      </c>
      <c r="J76" s="54">
        <f>VLOOKUP(I76,'Basic Moves'!B$2:H$43,3,FALSE)</f>
        <v>10</v>
      </c>
      <c r="K76" s="54">
        <f>IF(OR(VLOOKUP(I76,'Basic Moves'!B$2:C$43,2,FALSE)=D76,VLOOKUP(I76,'Basic Moves'!B$2:C$43,2,FALSE)=E76),1,0)</f>
        <v>1</v>
      </c>
      <c r="L76" s="54">
        <f>VLOOKUP(I76,'Basic Moves'!B$2:H$43,5,FALSE)</f>
        <v>1330</v>
      </c>
      <c r="M76" s="54">
        <f>VLOOKUP(I76,'Basic Moves'!B$2:H$43,7,FALSE)</f>
        <v>12</v>
      </c>
      <c r="N76" s="54">
        <f t="shared" si="0"/>
        <v>1362.5</v>
      </c>
      <c r="O76" s="20"/>
      <c r="P76" s="20" t="s">
        <v>85</v>
      </c>
      <c r="Q76" s="54">
        <f>VLOOKUP(P76,'Charged Moves'!B$2:I$96,3,FALSE)</f>
        <v>25</v>
      </c>
      <c r="R76" s="54">
        <f>IF(OR(VLOOKUP(P76,'Charged Moves'!B$2:C$96,2,FALSE)=D76,VLOOKUP(P76,'Charged Moves'!B$2:C$96,2,FALSE)=E76),1,0)</f>
        <v>0</v>
      </c>
      <c r="S76" s="54">
        <f>VLOOKUP(P76,'Charged Moves'!B$2:I$96,8,FALSE)*100</f>
        <v>5</v>
      </c>
      <c r="T76" s="54">
        <f>VLOOKUP(P76,'Charged Moves'!B$2:I$96,6,FALSE)</f>
        <v>2700</v>
      </c>
      <c r="U76" s="54">
        <f>VLOOKUP(P76,'Charged Moves'!B$2:J$96,9,FALSE)</f>
        <v>20</v>
      </c>
      <c r="V76" s="54">
        <f t="shared" si="1"/>
        <v>2793.1249999999995</v>
      </c>
      <c r="W76" s="54"/>
      <c r="X76" s="54"/>
      <c r="Y76" s="54"/>
      <c r="AB76" s="55"/>
      <c r="AD76" s="55"/>
    </row>
    <row r="77" spans="1:30" ht="14.25" customHeight="1">
      <c r="A77" s="10">
        <v>76</v>
      </c>
      <c r="B77" s="13">
        <f>VLOOKUP(C77,'Species Data'!A$2:E$152,2,FALSE)</f>
        <v>16</v>
      </c>
      <c r="C77" s="10" t="s">
        <v>83</v>
      </c>
      <c r="D77" s="32" t="s">
        <v>84</v>
      </c>
      <c r="E77" s="27" t="s">
        <v>49</v>
      </c>
      <c r="F77" s="13">
        <f>VLOOKUP($C77,'Species Data'!$A$2:$E$152,3,FALSE)+$Z$1</f>
        <v>95</v>
      </c>
      <c r="G77" s="13">
        <f>VLOOKUP($C77,'Species Data'!$A$2:$E$152,4,FALSE)+$Z$1</f>
        <v>109</v>
      </c>
      <c r="H77" s="13">
        <f>VLOOKUP($C77,'Species Data'!$A$2:$E$152,5,FALSE)+$Z$1</f>
        <v>105</v>
      </c>
      <c r="I77" s="20" t="s">
        <v>87</v>
      </c>
      <c r="J77" s="54">
        <f>VLOOKUP(I77,'Basic Moves'!B$2:H$43,3,FALSE)</f>
        <v>10</v>
      </c>
      <c r="K77" s="54">
        <f>IF(OR(VLOOKUP(I77,'Basic Moves'!B$2:C$43,2,FALSE)=D77,VLOOKUP(I77,'Basic Moves'!B$2:C$43,2,FALSE)=E77),1,0)</f>
        <v>1</v>
      </c>
      <c r="L77" s="54">
        <f>VLOOKUP(I77,'Basic Moves'!B$2:H$43,5,FALSE)</f>
        <v>1330</v>
      </c>
      <c r="M77" s="54">
        <f>VLOOKUP(I77,'Basic Moves'!B$2:H$43,7,FALSE)</f>
        <v>12</v>
      </c>
      <c r="N77" s="54">
        <f t="shared" si="0"/>
        <v>1362.5</v>
      </c>
      <c r="O77" s="20"/>
      <c r="P77" s="20" t="s">
        <v>82</v>
      </c>
      <c r="Q77" s="54">
        <f>VLOOKUP(P77,'Charged Moves'!B$2:I$96,3,FALSE)</f>
        <v>30</v>
      </c>
      <c r="R77" s="54">
        <f>IF(OR(VLOOKUP(P77,'Charged Moves'!B$2:C$96,2,FALSE)=D77,VLOOKUP(P77,'Charged Moves'!B$2:C$96,2,FALSE)=E77),1,0)</f>
        <v>1</v>
      </c>
      <c r="S77" s="54">
        <f>VLOOKUP(P77,'Charged Moves'!B$2:I$96,8,FALSE)*100</f>
        <v>5</v>
      </c>
      <c r="T77" s="54">
        <f>VLOOKUP(P77,'Charged Moves'!B$2:I$96,6,FALSE)</f>
        <v>2900</v>
      </c>
      <c r="U77" s="54">
        <f>VLOOKUP(P77,'Charged Moves'!B$2:J$96,9,FALSE)</f>
        <v>25</v>
      </c>
      <c r="V77" s="54">
        <f t="shared" si="1"/>
        <v>4189.6875</v>
      </c>
      <c r="W77" s="54"/>
      <c r="X77" s="54"/>
      <c r="Y77" s="54"/>
      <c r="AB77" s="55"/>
      <c r="AD77" s="55"/>
    </row>
    <row r="78" spans="1:30" ht="14.25" customHeight="1">
      <c r="A78" s="10">
        <v>77</v>
      </c>
      <c r="B78" s="13">
        <f>VLOOKUP(C78,'Species Data'!A$2:E$152,2,FALSE)</f>
        <v>16</v>
      </c>
      <c r="C78" s="10" t="s">
        <v>83</v>
      </c>
      <c r="D78" s="32" t="s">
        <v>84</v>
      </c>
      <c r="E78" s="27" t="s">
        <v>49</v>
      </c>
      <c r="F78" s="13">
        <f>VLOOKUP($C78,'Species Data'!$A$2:$E$152,3,FALSE)+$Z$1</f>
        <v>95</v>
      </c>
      <c r="G78" s="13">
        <f>VLOOKUP($C78,'Species Data'!$A$2:$E$152,4,FALSE)+$Z$1</f>
        <v>109</v>
      </c>
      <c r="H78" s="13">
        <f>VLOOKUP($C78,'Species Data'!$A$2:$E$152,5,FALSE)+$Z$1</f>
        <v>105</v>
      </c>
      <c r="I78" s="20" t="s">
        <v>87</v>
      </c>
      <c r="J78" s="54">
        <f>VLOOKUP(I78,'Basic Moves'!B$2:H$43,3,FALSE)</f>
        <v>10</v>
      </c>
      <c r="K78" s="54">
        <f>IF(OR(VLOOKUP(I78,'Basic Moves'!B$2:C$43,2,FALSE)=D78,VLOOKUP(I78,'Basic Moves'!B$2:C$43,2,FALSE)=E78),1,0)</f>
        <v>1</v>
      </c>
      <c r="L78" s="54">
        <f>VLOOKUP(I78,'Basic Moves'!B$2:H$43,5,FALSE)</f>
        <v>1330</v>
      </c>
      <c r="M78" s="54">
        <f>VLOOKUP(I78,'Basic Moves'!B$2:H$43,7,FALSE)</f>
        <v>12</v>
      </c>
      <c r="N78" s="54">
        <f t="shared" si="0"/>
        <v>1362.5</v>
      </c>
      <c r="O78" s="20"/>
      <c r="P78" s="20" t="s">
        <v>86</v>
      </c>
      <c r="Q78" s="54">
        <f>VLOOKUP(P78,'Charged Moves'!B$2:I$96,3,FALSE)</f>
        <v>30</v>
      </c>
      <c r="R78" s="54">
        <f>IF(OR(VLOOKUP(P78,'Charged Moves'!B$2:C$96,2,FALSE)=D78,VLOOKUP(P78,'Charged Moves'!B$2:C$96,2,FALSE)=E78),1,0)</f>
        <v>1</v>
      </c>
      <c r="S78" s="54">
        <f>VLOOKUP(P78,'Charged Moves'!B$2:I$96,8,FALSE)*100</f>
        <v>25</v>
      </c>
      <c r="T78" s="54">
        <f>VLOOKUP(P78,'Charged Moves'!B$2:I$96,6,FALSE)</f>
        <v>3300</v>
      </c>
      <c r="U78" s="54">
        <f>VLOOKUP(P78,'Charged Moves'!B$2:J$96,9,FALSE)</f>
        <v>25</v>
      </c>
      <c r="V78" s="54">
        <f t="shared" si="1"/>
        <v>4598.4375</v>
      </c>
      <c r="W78" s="54"/>
      <c r="X78" s="54"/>
      <c r="Y78" s="54"/>
      <c r="AB78" s="55"/>
      <c r="AD78" s="55"/>
    </row>
    <row r="79" spans="1:30" ht="14.25" customHeight="1">
      <c r="A79" s="10">
        <v>78</v>
      </c>
      <c r="B79" s="13">
        <f>VLOOKUP(C79,'Species Data'!A$2:E$152,2,FALSE)</f>
        <v>16</v>
      </c>
      <c r="C79" s="10" t="s">
        <v>83</v>
      </c>
      <c r="D79" s="32" t="s">
        <v>84</v>
      </c>
      <c r="E79" s="27" t="s">
        <v>49</v>
      </c>
      <c r="F79" s="13">
        <f>VLOOKUP($C79,'Species Data'!$A$2:$E$152,3,FALSE)+$Z$1</f>
        <v>95</v>
      </c>
      <c r="G79" s="13">
        <f>VLOOKUP($C79,'Species Data'!$A$2:$E$152,4,FALSE)+$Z$1</f>
        <v>109</v>
      </c>
      <c r="H79" s="13">
        <f>VLOOKUP($C79,'Species Data'!$A$2:$E$152,5,FALSE)+$Z$1</f>
        <v>105</v>
      </c>
      <c r="I79" s="20" t="s">
        <v>33</v>
      </c>
      <c r="J79" s="54">
        <f>VLOOKUP(I79,'Basic Moves'!B$2:H$43,3,FALSE)</f>
        <v>12</v>
      </c>
      <c r="K79" s="54">
        <f>IF(OR(VLOOKUP(I79,'Basic Moves'!B$2:C$43,2,FALSE)=D79,VLOOKUP(I79,'Basic Moves'!B$2:C$43,2,FALSE)=E79),1,0)</f>
        <v>1</v>
      </c>
      <c r="L79" s="54">
        <f>VLOOKUP(I79,'Basic Moves'!B$2:H$43,5,FALSE)</f>
        <v>1100</v>
      </c>
      <c r="M79" s="54">
        <f>VLOOKUP(I79,'Basic Moves'!B$2:H$43,7,FALSE)</f>
        <v>10</v>
      </c>
      <c r="N79" s="54">
        <f t="shared" si="0"/>
        <v>1635</v>
      </c>
      <c r="O79" s="20"/>
      <c r="P79" s="20" t="s">
        <v>85</v>
      </c>
      <c r="Q79" s="54">
        <f>VLOOKUP(P79,'Charged Moves'!B$2:I$96,3,FALSE)</f>
        <v>25</v>
      </c>
      <c r="R79" s="54">
        <f>IF(OR(VLOOKUP(P79,'Charged Moves'!B$2:C$96,2,FALSE)=D79,VLOOKUP(P79,'Charged Moves'!B$2:C$96,2,FALSE)=E79),1,0)</f>
        <v>0</v>
      </c>
      <c r="S79" s="54">
        <f>VLOOKUP(P79,'Charged Moves'!B$2:I$96,8,FALSE)*100</f>
        <v>5</v>
      </c>
      <c r="T79" s="54">
        <f>VLOOKUP(P79,'Charged Moves'!B$2:I$96,6,FALSE)</f>
        <v>2700</v>
      </c>
      <c r="U79" s="54">
        <f>VLOOKUP(P79,'Charged Moves'!B$2:J$96,9,FALSE)</f>
        <v>20</v>
      </c>
      <c r="V79" s="54">
        <f t="shared" si="1"/>
        <v>2793.1249999999995</v>
      </c>
      <c r="W79" s="54"/>
      <c r="X79" s="54"/>
      <c r="Y79" s="54"/>
      <c r="AB79" s="55"/>
      <c r="AD79" s="55"/>
    </row>
    <row r="80" spans="1:30" ht="14.25" customHeight="1">
      <c r="A80" s="10">
        <v>79</v>
      </c>
      <c r="B80" s="13">
        <f>VLOOKUP(C80,'Species Data'!A$2:E$152,2,FALSE)</f>
        <v>16</v>
      </c>
      <c r="C80" s="10" t="s">
        <v>83</v>
      </c>
      <c r="D80" s="32" t="s">
        <v>84</v>
      </c>
      <c r="E80" s="27" t="s">
        <v>49</v>
      </c>
      <c r="F80" s="13">
        <f>VLOOKUP($C80,'Species Data'!$A$2:$E$152,3,FALSE)+$Z$1</f>
        <v>95</v>
      </c>
      <c r="G80" s="13">
        <f>VLOOKUP($C80,'Species Data'!$A$2:$E$152,4,FALSE)+$Z$1</f>
        <v>109</v>
      </c>
      <c r="H80" s="13">
        <f>VLOOKUP($C80,'Species Data'!$A$2:$E$152,5,FALSE)+$Z$1</f>
        <v>105</v>
      </c>
      <c r="I80" s="20" t="s">
        <v>33</v>
      </c>
      <c r="J80" s="54">
        <f>VLOOKUP(I80,'Basic Moves'!B$2:H$43,3,FALSE)</f>
        <v>12</v>
      </c>
      <c r="K80" s="54">
        <f>IF(OR(VLOOKUP(I80,'Basic Moves'!B$2:C$43,2,FALSE)=D80,VLOOKUP(I80,'Basic Moves'!B$2:C$43,2,FALSE)=E80),1,0)</f>
        <v>1</v>
      </c>
      <c r="L80" s="54">
        <f>VLOOKUP(I80,'Basic Moves'!B$2:H$43,5,FALSE)</f>
        <v>1100</v>
      </c>
      <c r="M80" s="54">
        <f>VLOOKUP(I80,'Basic Moves'!B$2:H$43,7,FALSE)</f>
        <v>10</v>
      </c>
      <c r="N80" s="54">
        <f t="shared" si="0"/>
        <v>1635</v>
      </c>
      <c r="O80" s="20"/>
      <c r="P80" s="20" t="s">
        <v>82</v>
      </c>
      <c r="Q80" s="54">
        <f>VLOOKUP(P80,'Charged Moves'!B$2:I$96,3,FALSE)</f>
        <v>30</v>
      </c>
      <c r="R80" s="54">
        <f>IF(OR(VLOOKUP(P80,'Charged Moves'!B$2:C$96,2,FALSE)=D80,VLOOKUP(P80,'Charged Moves'!B$2:C$96,2,FALSE)=E80),1,0)</f>
        <v>1</v>
      </c>
      <c r="S80" s="54">
        <f>VLOOKUP(P80,'Charged Moves'!B$2:I$96,8,FALSE)*100</f>
        <v>5</v>
      </c>
      <c r="T80" s="54">
        <f>VLOOKUP(P80,'Charged Moves'!B$2:I$96,6,FALSE)</f>
        <v>2900</v>
      </c>
      <c r="U80" s="54">
        <f>VLOOKUP(P80,'Charged Moves'!B$2:J$96,9,FALSE)</f>
        <v>25</v>
      </c>
      <c r="V80" s="54">
        <f t="shared" si="1"/>
        <v>4189.6875</v>
      </c>
      <c r="W80" s="54"/>
      <c r="X80" s="54"/>
      <c r="Y80" s="54"/>
      <c r="AB80" s="55"/>
      <c r="AD80" s="55"/>
    </row>
    <row r="81" spans="1:30" ht="14.25" customHeight="1">
      <c r="A81" s="10">
        <v>80</v>
      </c>
      <c r="B81" s="13">
        <f>VLOOKUP(C81,'Species Data'!A$2:E$152,2,FALSE)</f>
        <v>16</v>
      </c>
      <c r="C81" s="10" t="s">
        <v>83</v>
      </c>
      <c r="D81" s="32" t="s">
        <v>84</v>
      </c>
      <c r="E81" s="27" t="s">
        <v>49</v>
      </c>
      <c r="F81" s="13">
        <f>VLOOKUP($C81,'Species Data'!$A$2:$E$152,3,FALSE)+$Z$1</f>
        <v>95</v>
      </c>
      <c r="G81" s="13">
        <f>VLOOKUP($C81,'Species Data'!$A$2:$E$152,4,FALSE)+$Z$1</f>
        <v>109</v>
      </c>
      <c r="H81" s="13">
        <f>VLOOKUP($C81,'Species Data'!$A$2:$E$152,5,FALSE)+$Z$1</f>
        <v>105</v>
      </c>
      <c r="I81" s="20" t="s">
        <v>33</v>
      </c>
      <c r="J81" s="54">
        <f>VLOOKUP(I81,'Basic Moves'!B$2:H$43,3,FALSE)</f>
        <v>12</v>
      </c>
      <c r="K81" s="54">
        <f>IF(OR(VLOOKUP(I81,'Basic Moves'!B$2:C$43,2,FALSE)=D81,VLOOKUP(I81,'Basic Moves'!B$2:C$43,2,FALSE)=E81),1,0)</f>
        <v>1</v>
      </c>
      <c r="L81" s="54">
        <f>VLOOKUP(I81,'Basic Moves'!B$2:H$43,5,FALSE)</f>
        <v>1100</v>
      </c>
      <c r="M81" s="54">
        <f>VLOOKUP(I81,'Basic Moves'!B$2:H$43,7,FALSE)</f>
        <v>10</v>
      </c>
      <c r="N81" s="54">
        <f t="shared" si="0"/>
        <v>1635</v>
      </c>
      <c r="O81" s="20"/>
      <c r="P81" s="20" t="s">
        <v>86</v>
      </c>
      <c r="Q81" s="54">
        <f>VLOOKUP(P81,'Charged Moves'!B$2:I$96,3,FALSE)</f>
        <v>30</v>
      </c>
      <c r="R81" s="54">
        <f>IF(OR(VLOOKUP(P81,'Charged Moves'!B$2:C$96,2,FALSE)=D81,VLOOKUP(P81,'Charged Moves'!B$2:C$96,2,FALSE)=E81),1,0)</f>
        <v>1</v>
      </c>
      <c r="S81" s="54">
        <f>VLOOKUP(P81,'Charged Moves'!B$2:I$96,8,FALSE)*100</f>
        <v>25</v>
      </c>
      <c r="T81" s="54">
        <f>VLOOKUP(P81,'Charged Moves'!B$2:I$96,6,FALSE)</f>
        <v>3300</v>
      </c>
      <c r="U81" s="54">
        <f>VLOOKUP(P81,'Charged Moves'!B$2:J$96,9,FALSE)</f>
        <v>25</v>
      </c>
      <c r="V81" s="54">
        <f t="shared" si="1"/>
        <v>4598.4375</v>
      </c>
      <c r="W81" s="54"/>
      <c r="X81" s="54"/>
      <c r="Y81" s="54"/>
      <c r="AB81" s="55"/>
      <c r="AD81" s="55"/>
    </row>
    <row r="82" spans="1:30" ht="14.25" customHeight="1">
      <c r="A82" s="10">
        <v>81</v>
      </c>
      <c r="B82" s="13">
        <f>VLOOKUP(C82,'Species Data'!A$2:E$152,2,FALSE)</f>
        <v>17</v>
      </c>
      <c r="C82" s="10" t="s">
        <v>88</v>
      </c>
      <c r="D82" s="32" t="s">
        <v>84</v>
      </c>
      <c r="E82" s="27" t="s">
        <v>49</v>
      </c>
      <c r="F82" s="13">
        <f>VLOOKUP($C82,'Species Data'!$A$2:$E$152,3,FALSE)+$Z$1</f>
        <v>141</v>
      </c>
      <c r="G82" s="13">
        <f>VLOOKUP($C82,'Species Data'!$A$2:$E$152,4,FALSE)+$Z$1</f>
        <v>141</v>
      </c>
      <c r="H82" s="13">
        <f>VLOOKUP($C82,'Species Data'!$A$2:$E$152,5,FALSE)+$Z$1</f>
        <v>137</v>
      </c>
      <c r="I82" s="20" t="s">
        <v>50</v>
      </c>
      <c r="J82" s="54">
        <f>VLOOKUP(I82,'Basic Moves'!B$2:H$43,3,FALSE)</f>
        <v>9</v>
      </c>
      <c r="K82" s="54">
        <f>IF(OR(VLOOKUP(I82,'Basic Moves'!B$2:C$43,2,FALSE)=D82,VLOOKUP(I82,'Basic Moves'!B$2:C$43,2,FALSE)=E82),1,0)</f>
        <v>1</v>
      </c>
      <c r="L82" s="54">
        <f>VLOOKUP(I82,'Basic Moves'!B$2:H$43,5,FALSE)</f>
        <v>750</v>
      </c>
      <c r="M82" s="54">
        <f>VLOOKUP(I82,'Basic Moves'!B$2:H$43,7,FALSE)</f>
        <v>7</v>
      </c>
      <c r="N82" s="54">
        <f t="shared" si="0"/>
        <v>1586.25</v>
      </c>
      <c r="O82" s="20"/>
      <c r="P82" s="20" t="s">
        <v>85</v>
      </c>
      <c r="Q82" s="54">
        <f>VLOOKUP(P82,'Charged Moves'!B$2:I$96,3,FALSE)</f>
        <v>25</v>
      </c>
      <c r="R82" s="54">
        <f>IF(OR(VLOOKUP(P82,'Charged Moves'!B$2:C$96,2,FALSE)=D82,VLOOKUP(P82,'Charged Moves'!B$2:C$96,2,FALSE)=E82),1,0)</f>
        <v>0</v>
      </c>
      <c r="S82" s="54">
        <f>VLOOKUP(P82,'Charged Moves'!B$2:I$96,8,FALSE)*100</f>
        <v>5</v>
      </c>
      <c r="T82" s="54">
        <f>VLOOKUP(P82,'Charged Moves'!B$2:I$96,6,FALSE)</f>
        <v>2700</v>
      </c>
      <c r="U82" s="54">
        <f>VLOOKUP(P82,'Charged Moves'!B$2:J$96,9,FALSE)</f>
        <v>20</v>
      </c>
      <c r="V82" s="54">
        <f t="shared" si="1"/>
        <v>3613.1249999999995</v>
      </c>
      <c r="W82" s="54"/>
      <c r="X82" s="54"/>
      <c r="Y82" s="54"/>
      <c r="AB82" s="55"/>
      <c r="AD82" s="55"/>
    </row>
    <row r="83" spans="1:30" ht="14.25" customHeight="1">
      <c r="A83" s="10">
        <v>82</v>
      </c>
      <c r="B83" s="13">
        <f>VLOOKUP(C83,'Species Data'!A$2:E$152,2,FALSE)</f>
        <v>17</v>
      </c>
      <c r="C83" s="10" t="s">
        <v>88</v>
      </c>
      <c r="D83" s="32" t="s">
        <v>84</v>
      </c>
      <c r="E83" s="27" t="s">
        <v>49</v>
      </c>
      <c r="F83" s="13">
        <f>VLOOKUP($C83,'Species Data'!$A$2:$E$152,3,FALSE)+$Z$1</f>
        <v>141</v>
      </c>
      <c r="G83" s="13">
        <f>VLOOKUP($C83,'Species Data'!$A$2:$E$152,4,FALSE)+$Z$1</f>
        <v>141</v>
      </c>
      <c r="H83" s="13">
        <f>VLOOKUP($C83,'Species Data'!$A$2:$E$152,5,FALSE)+$Z$1</f>
        <v>137</v>
      </c>
      <c r="I83" s="20" t="s">
        <v>50</v>
      </c>
      <c r="J83" s="54">
        <f>VLOOKUP(I83,'Basic Moves'!B$2:H$43,3,FALSE)</f>
        <v>9</v>
      </c>
      <c r="K83" s="54">
        <f>IF(OR(VLOOKUP(I83,'Basic Moves'!B$2:C$43,2,FALSE)=D83,VLOOKUP(I83,'Basic Moves'!B$2:C$43,2,FALSE)=E83),1,0)</f>
        <v>1</v>
      </c>
      <c r="L83" s="54">
        <f>VLOOKUP(I83,'Basic Moves'!B$2:H$43,5,FALSE)</f>
        <v>750</v>
      </c>
      <c r="M83" s="54">
        <f>VLOOKUP(I83,'Basic Moves'!B$2:H$43,7,FALSE)</f>
        <v>7</v>
      </c>
      <c r="N83" s="54">
        <f t="shared" si="0"/>
        <v>1586.25</v>
      </c>
      <c r="O83" s="20"/>
      <c r="P83" s="20" t="s">
        <v>82</v>
      </c>
      <c r="Q83" s="54">
        <f>VLOOKUP(P83,'Charged Moves'!B$2:I$96,3,FALSE)</f>
        <v>30</v>
      </c>
      <c r="R83" s="54">
        <f>IF(OR(VLOOKUP(P83,'Charged Moves'!B$2:C$96,2,FALSE)=D83,VLOOKUP(P83,'Charged Moves'!B$2:C$96,2,FALSE)=E83),1,0)</f>
        <v>1</v>
      </c>
      <c r="S83" s="54">
        <f>VLOOKUP(P83,'Charged Moves'!B$2:I$96,8,FALSE)*100</f>
        <v>5</v>
      </c>
      <c r="T83" s="54">
        <f>VLOOKUP(P83,'Charged Moves'!B$2:I$96,6,FALSE)</f>
        <v>2900</v>
      </c>
      <c r="U83" s="54">
        <f>VLOOKUP(P83,'Charged Moves'!B$2:J$96,9,FALSE)</f>
        <v>25</v>
      </c>
      <c r="V83" s="54">
        <f t="shared" si="1"/>
        <v>5419.6874999999991</v>
      </c>
      <c r="W83" s="54"/>
      <c r="X83" s="54"/>
      <c r="Y83" s="54"/>
      <c r="AB83" s="55"/>
      <c r="AD83" s="55"/>
    </row>
    <row r="84" spans="1:30" ht="14.25" customHeight="1">
      <c r="A84" s="10">
        <v>83</v>
      </c>
      <c r="B84" s="13">
        <f>VLOOKUP(C84,'Species Data'!A$2:E$152,2,FALSE)</f>
        <v>17</v>
      </c>
      <c r="C84" s="10" t="s">
        <v>88</v>
      </c>
      <c r="D84" s="32" t="s">
        <v>84</v>
      </c>
      <c r="E84" s="27" t="s">
        <v>49</v>
      </c>
      <c r="F84" s="13">
        <f>VLOOKUP($C84,'Species Data'!$A$2:$E$152,3,FALSE)+$Z$1</f>
        <v>141</v>
      </c>
      <c r="G84" s="13">
        <f>VLOOKUP($C84,'Species Data'!$A$2:$E$152,4,FALSE)+$Z$1</f>
        <v>141</v>
      </c>
      <c r="H84" s="13">
        <f>VLOOKUP($C84,'Species Data'!$A$2:$E$152,5,FALSE)+$Z$1</f>
        <v>137</v>
      </c>
      <c r="I84" s="20" t="s">
        <v>50</v>
      </c>
      <c r="J84" s="54">
        <f>VLOOKUP(I84,'Basic Moves'!B$2:H$43,3,FALSE)</f>
        <v>9</v>
      </c>
      <c r="K84" s="54">
        <f>IF(OR(VLOOKUP(I84,'Basic Moves'!B$2:C$43,2,FALSE)=D84,VLOOKUP(I84,'Basic Moves'!B$2:C$43,2,FALSE)=E84),1,0)</f>
        <v>1</v>
      </c>
      <c r="L84" s="54">
        <f>VLOOKUP(I84,'Basic Moves'!B$2:H$43,5,FALSE)</f>
        <v>750</v>
      </c>
      <c r="M84" s="54">
        <f>VLOOKUP(I84,'Basic Moves'!B$2:H$43,7,FALSE)</f>
        <v>7</v>
      </c>
      <c r="N84" s="54">
        <f t="shared" si="0"/>
        <v>1586.25</v>
      </c>
      <c r="O84" s="20"/>
      <c r="P84" s="20" t="s">
        <v>86</v>
      </c>
      <c r="Q84" s="54">
        <f>VLOOKUP(P84,'Charged Moves'!B$2:I$96,3,FALSE)</f>
        <v>30</v>
      </c>
      <c r="R84" s="54">
        <f>IF(OR(VLOOKUP(P84,'Charged Moves'!B$2:C$96,2,FALSE)=D84,VLOOKUP(P84,'Charged Moves'!B$2:C$96,2,FALSE)=E84),1,0)</f>
        <v>1</v>
      </c>
      <c r="S84" s="54">
        <f>VLOOKUP(P84,'Charged Moves'!B$2:I$96,8,FALSE)*100</f>
        <v>25</v>
      </c>
      <c r="T84" s="54">
        <f>VLOOKUP(P84,'Charged Moves'!B$2:I$96,6,FALSE)</f>
        <v>3300</v>
      </c>
      <c r="U84" s="54">
        <f>VLOOKUP(P84,'Charged Moves'!B$2:J$96,9,FALSE)</f>
        <v>25</v>
      </c>
      <c r="V84" s="54">
        <f t="shared" si="1"/>
        <v>5948.4375</v>
      </c>
      <c r="W84" s="54"/>
      <c r="X84" s="54"/>
      <c r="Y84" s="54"/>
      <c r="AB84" s="55"/>
      <c r="AD84" s="55"/>
    </row>
    <row r="85" spans="1:30" ht="14.25" customHeight="1">
      <c r="A85" s="10">
        <v>84</v>
      </c>
      <c r="B85" s="13">
        <f>VLOOKUP(C85,'Species Data'!A$2:E$152,2,FALSE)</f>
        <v>17</v>
      </c>
      <c r="C85" s="10" t="s">
        <v>88</v>
      </c>
      <c r="D85" s="32" t="s">
        <v>84</v>
      </c>
      <c r="E85" s="27" t="s">
        <v>49</v>
      </c>
      <c r="F85" s="13">
        <f>VLOOKUP($C85,'Species Data'!$A$2:$E$152,3,FALSE)+$Z$1</f>
        <v>141</v>
      </c>
      <c r="G85" s="13">
        <f>VLOOKUP($C85,'Species Data'!$A$2:$E$152,4,FALSE)+$Z$1</f>
        <v>141</v>
      </c>
      <c r="H85" s="13">
        <f>VLOOKUP($C85,'Species Data'!$A$2:$E$152,5,FALSE)+$Z$1</f>
        <v>137</v>
      </c>
      <c r="I85" s="20" t="s">
        <v>89</v>
      </c>
      <c r="J85" s="54">
        <f>VLOOKUP(I85,'Basic Moves'!B$2:H$43,3,FALSE)</f>
        <v>15</v>
      </c>
      <c r="K85" s="54">
        <f>IF(OR(VLOOKUP(I85,'Basic Moves'!B$2:C$43,2,FALSE)=D85,VLOOKUP(I85,'Basic Moves'!B$2:C$43,2,FALSE)=E85),1,0)</f>
        <v>0</v>
      </c>
      <c r="L85" s="54">
        <f>VLOOKUP(I85,'Basic Moves'!B$2:H$43,5,FALSE)</f>
        <v>1330</v>
      </c>
      <c r="M85" s="54">
        <f>VLOOKUP(I85,'Basic Moves'!B$2:H$43,7,FALSE)</f>
        <v>12</v>
      </c>
      <c r="N85" s="54">
        <f t="shared" si="0"/>
        <v>2115</v>
      </c>
      <c r="O85" s="20"/>
      <c r="P85" s="20" t="s">
        <v>85</v>
      </c>
      <c r="Q85" s="54">
        <f>VLOOKUP(P85,'Charged Moves'!B$2:I$96,3,FALSE)</f>
        <v>25</v>
      </c>
      <c r="R85" s="54">
        <f>IF(OR(VLOOKUP(P85,'Charged Moves'!B$2:C$96,2,FALSE)=D85,VLOOKUP(P85,'Charged Moves'!B$2:C$96,2,FALSE)=E85),1,0)</f>
        <v>0</v>
      </c>
      <c r="S85" s="54">
        <f>VLOOKUP(P85,'Charged Moves'!B$2:I$96,8,FALSE)*100</f>
        <v>5</v>
      </c>
      <c r="T85" s="54">
        <f>VLOOKUP(P85,'Charged Moves'!B$2:I$96,6,FALSE)</f>
        <v>2700</v>
      </c>
      <c r="U85" s="54">
        <f>VLOOKUP(P85,'Charged Moves'!B$2:J$96,9,FALSE)</f>
        <v>20</v>
      </c>
      <c r="V85" s="54">
        <f t="shared" si="1"/>
        <v>3613.1249999999995</v>
      </c>
      <c r="W85" s="54"/>
      <c r="X85" s="54"/>
      <c r="Y85" s="54"/>
      <c r="AB85" s="55"/>
      <c r="AD85" s="55"/>
    </row>
    <row r="86" spans="1:30" ht="14.25" customHeight="1">
      <c r="A86" s="10">
        <v>85</v>
      </c>
      <c r="B86" s="13">
        <f>VLOOKUP(C86,'Species Data'!A$2:E$152,2,FALSE)</f>
        <v>17</v>
      </c>
      <c r="C86" s="10" t="s">
        <v>88</v>
      </c>
      <c r="D86" s="32" t="s">
        <v>84</v>
      </c>
      <c r="E86" s="27" t="s">
        <v>49</v>
      </c>
      <c r="F86" s="13">
        <f>VLOOKUP($C86,'Species Data'!$A$2:$E$152,3,FALSE)+$Z$1</f>
        <v>141</v>
      </c>
      <c r="G86" s="13">
        <f>VLOOKUP($C86,'Species Data'!$A$2:$E$152,4,FALSE)+$Z$1</f>
        <v>141</v>
      </c>
      <c r="H86" s="13">
        <f>VLOOKUP($C86,'Species Data'!$A$2:$E$152,5,FALSE)+$Z$1</f>
        <v>137</v>
      </c>
      <c r="I86" s="20" t="s">
        <v>89</v>
      </c>
      <c r="J86" s="54">
        <f>VLOOKUP(I86,'Basic Moves'!B$2:H$43,3,FALSE)</f>
        <v>15</v>
      </c>
      <c r="K86" s="54">
        <f>IF(OR(VLOOKUP(I86,'Basic Moves'!B$2:C$43,2,FALSE)=D86,VLOOKUP(I86,'Basic Moves'!B$2:C$43,2,FALSE)=E86),1,0)</f>
        <v>0</v>
      </c>
      <c r="L86" s="54">
        <f>VLOOKUP(I86,'Basic Moves'!B$2:H$43,5,FALSE)</f>
        <v>1330</v>
      </c>
      <c r="M86" s="54">
        <f>VLOOKUP(I86,'Basic Moves'!B$2:H$43,7,FALSE)</f>
        <v>12</v>
      </c>
      <c r="N86" s="54">
        <f t="shared" si="0"/>
        <v>2115</v>
      </c>
      <c r="O86" s="20"/>
      <c r="P86" s="20" t="s">
        <v>82</v>
      </c>
      <c r="Q86" s="54">
        <f>VLOOKUP(P86,'Charged Moves'!B$2:I$96,3,FALSE)</f>
        <v>30</v>
      </c>
      <c r="R86" s="54">
        <f>IF(OR(VLOOKUP(P86,'Charged Moves'!B$2:C$96,2,FALSE)=D86,VLOOKUP(P86,'Charged Moves'!B$2:C$96,2,FALSE)=E86),1,0)</f>
        <v>1</v>
      </c>
      <c r="S86" s="54">
        <f>VLOOKUP(P86,'Charged Moves'!B$2:I$96,8,FALSE)*100</f>
        <v>5</v>
      </c>
      <c r="T86" s="54">
        <f>VLOOKUP(P86,'Charged Moves'!B$2:I$96,6,FALSE)</f>
        <v>2900</v>
      </c>
      <c r="U86" s="54">
        <f>VLOOKUP(P86,'Charged Moves'!B$2:J$96,9,FALSE)</f>
        <v>25</v>
      </c>
      <c r="V86" s="54">
        <f t="shared" si="1"/>
        <v>5419.6874999999991</v>
      </c>
      <c r="W86" s="54"/>
      <c r="X86" s="54"/>
      <c r="Y86" s="54"/>
      <c r="AB86" s="55"/>
      <c r="AD86" s="55"/>
    </row>
    <row r="87" spans="1:30" ht="14.25" customHeight="1">
      <c r="A87" s="10">
        <v>86</v>
      </c>
      <c r="B87" s="13">
        <f>VLOOKUP(C87,'Species Data'!A$2:E$152,2,FALSE)</f>
        <v>17</v>
      </c>
      <c r="C87" s="10" t="s">
        <v>88</v>
      </c>
      <c r="D87" s="32" t="s">
        <v>84</v>
      </c>
      <c r="E87" s="27" t="s">
        <v>49</v>
      </c>
      <c r="F87" s="13">
        <f>VLOOKUP($C87,'Species Data'!$A$2:$E$152,3,FALSE)+$Z$1</f>
        <v>141</v>
      </c>
      <c r="G87" s="13">
        <f>VLOOKUP($C87,'Species Data'!$A$2:$E$152,4,FALSE)+$Z$1</f>
        <v>141</v>
      </c>
      <c r="H87" s="13">
        <f>VLOOKUP($C87,'Species Data'!$A$2:$E$152,5,FALSE)+$Z$1</f>
        <v>137</v>
      </c>
      <c r="I87" s="20" t="s">
        <v>89</v>
      </c>
      <c r="J87" s="54">
        <f>VLOOKUP(I87,'Basic Moves'!B$2:H$43,3,FALSE)</f>
        <v>15</v>
      </c>
      <c r="K87" s="54">
        <f>IF(OR(VLOOKUP(I87,'Basic Moves'!B$2:C$43,2,FALSE)=D87,VLOOKUP(I87,'Basic Moves'!B$2:C$43,2,FALSE)=E87),1,0)</f>
        <v>0</v>
      </c>
      <c r="L87" s="54">
        <f>VLOOKUP(I87,'Basic Moves'!B$2:H$43,5,FALSE)</f>
        <v>1330</v>
      </c>
      <c r="M87" s="54">
        <f>VLOOKUP(I87,'Basic Moves'!B$2:H$43,7,FALSE)</f>
        <v>12</v>
      </c>
      <c r="N87" s="54">
        <f t="shared" si="0"/>
        <v>2115</v>
      </c>
      <c r="O87" s="20"/>
      <c r="P87" s="20" t="s">
        <v>86</v>
      </c>
      <c r="Q87" s="54">
        <f>VLOOKUP(P87,'Charged Moves'!B$2:I$96,3,FALSE)</f>
        <v>30</v>
      </c>
      <c r="R87" s="54">
        <f>IF(OR(VLOOKUP(P87,'Charged Moves'!B$2:C$96,2,FALSE)=D87,VLOOKUP(P87,'Charged Moves'!B$2:C$96,2,FALSE)=E87),1,0)</f>
        <v>1</v>
      </c>
      <c r="S87" s="54">
        <f>VLOOKUP(P87,'Charged Moves'!B$2:I$96,8,FALSE)*100</f>
        <v>25</v>
      </c>
      <c r="T87" s="54">
        <f>VLOOKUP(P87,'Charged Moves'!B$2:I$96,6,FALSE)</f>
        <v>3300</v>
      </c>
      <c r="U87" s="54">
        <f>VLOOKUP(P87,'Charged Moves'!B$2:J$96,9,FALSE)</f>
        <v>25</v>
      </c>
      <c r="V87" s="54">
        <f t="shared" si="1"/>
        <v>5948.4375</v>
      </c>
      <c r="W87" s="54"/>
      <c r="X87" s="54"/>
      <c r="Y87" s="54"/>
      <c r="AB87" s="55"/>
      <c r="AD87" s="55"/>
    </row>
    <row r="88" spans="1:30" ht="14.25" customHeight="1">
      <c r="A88" s="10">
        <v>87</v>
      </c>
      <c r="B88" s="13">
        <f>VLOOKUP(C88,'Species Data'!A$2:E$152,2,FALSE)</f>
        <v>18</v>
      </c>
      <c r="C88" s="10" t="s">
        <v>90</v>
      </c>
      <c r="D88" s="32" t="s">
        <v>84</v>
      </c>
      <c r="E88" s="27" t="s">
        <v>49</v>
      </c>
      <c r="F88" s="13">
        <f>VLOOKUP($C88,'Species Data'!$A$2:$E$152,3,FALSE)+$Z$1</f>
        <v>181</v>
      </c>
      <c r="G88" s="13">
        <f>VLOOKUP($C88,'Species Data'!$A$2:$E$152,4,FALSE)+$Z$1</f>
        <v>185</v>
      </c>
      <c r="H88" s="13">
        <f>VLOOKUP($C88,'Species Data'!$A$2:$E$152,5,FALSE)+$Z$1</f>
        <v>181</v>
      </c>
      <c r="I88" s="20" t="s">
        <v>50</v>
      </c>
      <c r="J88" s="54">
        <f>VLOOKUP(I88,'Basic Moves'!B$2:H$43,3,FALSE)</f>
        <v>9</v>
      </c>
      <c r="K88" s="54">
        <f>IF(OR(VLOOKUP(I88,'Basic Moves'!B$2:C$43,2,FALSE)=D88,VLOOKUP(I88,'Basic Moves'!B$2:C$43,2,FALSE)=E88),1,0)</f>
        <v>1</v>
      </c>
      <c r="L88" s="54">
        <f>VLOOKUP(I88,'Basic Moves'!B$2:H$43,5,FALSE)</f>
        <v>750</v>
      </c>
      <c r="M88" s="54">
        <f>VLOOKUP(I88,'Basic Moves'!B$2:H$43,7,FALSE)</f>
        <v>7</v>
      </c>
      <c r="N88" s="54">
        <f t="shared" si="0"/>
        <v>2081.25</v>
      </c>
      <c r="O88" s="20"/>
      <c r="P88" s="20" t="s">
        <v>91</v>
      </c>
      <c r="Q88" s="54">
        <f>VLOOKUP(P88,'Charged Moves'!B$2:I$96,3,FALSE)</f>
        <v>80</v>
      </c>
      <c r="R88" s="54">
        <f>IF(OR(VLOOKUP(P88,'Charged Moves'!B$2:C$96,2,FALSE)=D88,VLOOKUP(P88,'Charged Moves'!B$2:C$96,2,FALSE)=E88),1,0)</f>
        <v>1</v>
      </c>
      <c r="S88" s="54">
        <f>VLOOKUP(P88,'Charged Moves'!B$2:I$96,8,FALSE)*100</f>
        <v>5</v>
      </c>
      <c r="T88" s="54">
        <f>VLOOKUP(P88,'Charged Moves'!B$2:I$96,6,FALSE)</f>
        <v>3200</v>
      </c>
      <c r="U88" s="54">
        <f>VLOOKUP(P88,'Charged Moves'!B$2:J$96,9,FALSE)</f>
        <v>100</v>
      </c>
      <c r="V88" s="54">
        <f t="shared" si="1"/>
        <v>18962.5</v>
      </c>
      <c r="W88" s="54"/>
      <c r="X88" s="54"/>
      <c r="Y88" s="54"/>
      <c r="AB88" s="55"/>
      <c r="AD88" s="55"/>
    </row>
    <row r="89" spans="1:30" ht="14.25" customHeight="1">
      <c r="A89" s="10">
        <v>88</v>
      </c>
      <c r="B89" s="13">
        <f>VLOOKUP(C89,'Species Data'!A$2:E$152,2,FALSE)</f>
        <v>18</v>
      </c>
      <c r="C89" s="10" t="s">
        <v>90</v>
      </c>
      <c r="D89" s="32" t="s">
        <v>84</v>
      </c>
      <c r="E89" s="27" t="s">
        <v>49</v>
      </c>
      <c r="F89" s="13">
        <f>VLOOKUP($C89,'Species Data'!$A$2:$E$152,3,FALSE)+$Z$1</f>
        <v>181</v>
      </c>
      <c r="G89" s="13">
        <f>VLOOKUP($C89,'Species Data'!$A$2:$E$152,4,FALSE)+$Z$1</f>
        <v>185</v>
      </c>
      <c r="H89" s="13">
        <f>VLOOKUP($C89,'Species Data'!$A$2:$E$152,5,FALSE)+$Z$1</f>
        <v>181</v>
      </c>
      <c r="I89" s="20" t="s">
        <v>50</v>
      </c>
      <c r="J89" s="54">
        <f>VLOOKUP(I89,'Basic Moves'!B$2:H$43,3,FALSE)</f>
        <v>9</v>
      </c>
      <c r="K89" s="54">
        <f>IF(OR(VLOOKUP(I89,'Basic Moves'!B$2:C$43,2,FALSE)=D89,VLOOKUP(I89,'Basic Moves'!B$2:C$43,2,FALSE)=E89),1,0)</f>
        <v>1</v>
      </c>
      <c r="L89" s="54">
        <f>VLOOKUP(I89,'Basic Moves'!B$2:H$43,5,FALSE)</f>
        <v>750</v>
      </c>
      <c r="M89" s="54">
        <f>VLOOKUP(I89,'Basic Moves'!B$2:H$43,7,FALSE)</f>
        <v>7</v>
      </c>
      <c r="N89" s="54">
        <f t="shared" si="0"/>
        <v>2081.25</v>
      </c>
      <c r="O89" s="20"/>
      <c r="P89" s="20" t="s">
        <v>82</v>
      </c>
      <c r="Q89" s="54">
        <f>VLOOKUP(P89,'Charged Moves'!B$2:I$96,3,FALSE)</f>
        <v>30</v>
      </c>
      <c r="R89" s="54">
        <f>IF(OR(VLOOKUP(P89,'Charged Moves'!B$2:C$96,2,FALSE)=D89,VLOOKUP(P89,'Charged Moves'!B$2:C$96,2,FALSE)=E89),1,0)</f>
        <v>1</v>
      </c>
      <c r="S89" s="54">
        <f>VLOOKUP(P89,'Charged Moves'!B$2:I$96,8,FALSE)*100</f>
        <v>5</v>
      </c>
      <c r="T89" s="54">
        <f>VLOOKUP(P89,'Charged Moves'!B$2:I$96,6,FALSE)</f>
        <v>2900</v>
      </c>
      <c r="U89" s="54">
        <f>VLOOKUP(P89,'Charged Moves'!B$2:J$96,9,FALSE)</f>
        <v>25</v>
      </c>
      <c r="V89" s="54">
        <f t="shared" si="1"/>
        <v>7110.9374999999991</v>
      </c>
      <c r="W89" s="54"/>
      <c r="X89" s="54"/>
      <c r="Y89" s="54"/>
      <c r="AB89" s="55"/>
      <c r="AD89" s="55"/>
    </row>
    <row r="90" spans="1:30" ht="14.25" customHeight="1">
      <c r="A90" s="10">
        <v>89</v>
      </c>
      <c r="B90" s="13">
        <f>VLOOKUP(C90,'Species Data'!A$2:E$152,2,FALSE)</f>
        <v>18</v>
      </c>
      <c r="C90" s="10" t="s">
        <v>90</v>
      </c>
      <c r="D90" s="32" t="s">
        <v>84</v>
      </c>
      <c r="E90" s="27" t="s">
        <v>49</v>
      </c>
      <c r="F90" s="13">
        <f>VLOOKUP($C90,'Species Data'!$A$2:$E$152,3,FALSE)+$Z$1</f>
        <v>181</v>
      </c>
      <c r="G90" s="13">
        <f>VLOOKUP($C90,'Species Data'!$A$2:$E$152,4,FALSE)+$Z$1</f>
        <v>185</v>
      </c>
      <c r="H90" s="13">
        <f>VLOOKUP($C90,'Species Data'!$A$2:$E$152,5,FALSE)+$Z$1</f>
        <v>181</v>
      </c>
      <c r="I90" s="20" t="s">
        <v>50</v>
      </c>
      <c r="J90" s="54">
        <f>VLOOKUP(I90,'Basic Moves'!B$2:H$43,3,FALSE)</f>
        <v>9</v>
      </c>
      <c r="K90" s="54">
        <f>IF(OR(VLOOKUP(I90,'Basic Moves'!B$2:C$43,2,FALSE)=D90,VLOOKUP(I90,'Basic Moves'!B$2:C$43,2,FALSE)=E90),1,0)</f>
        <v>1</v>
      </c>
      <c r="L90" s="54">
        <f>VLOOKUP(I90,'Basic Moves'!B$2:H$43,5,FALSE)</f>
        <v>750</v>
      </c>
      <c r="M90" s="54">
        <f>VLOOKUP(I90,'Basic Moves'!B$2:H$43,7,FALSE)</f>
        <v>7</v>
      </c>
      <c r="N90" s="54">
        <f t="shared" si="0"/>
        <v>2081.25</v>
      </c>
      <c r="O90" s="20"/>
      <c r="P90" s="20" t="s">
        <v>86</v>
      </c>
      <c r="Q90" s="54">
        <f>VLOOKUP(P90,'Charged Moves'!B$2:I$96,3,FALSE)</f>
        <v>30</v>
      </c>
      <c r="R90" s="54">
        <f>IF(OR(VLOOKUP(P90,'Charged Moves'!B$2:C$96,2,FALSE)=D90,VLOOKUP(P90,'Charged Moves'!B$2:C$96,2,FALSE)=E90),1,0)</f>
        <v>1</v>
      </c>
      <c r="S90" s="54">
        <f>VLOOKUP(P90,'Charged Moves'!B$2:I$96,8,FALSE)*100</f>
        <v>25</v>
      </c>
      <c r="T90" s="54">
        <f>VLOOKUP(P90,'Charged Moves'!B$2:I$96,6,FALSE)</f>
        <v>3300</v>
      </c>
      <c r="U90" s="54">
        <f>VLOOKUP(P90,'Charged Moves'!B$2:J$96,9,FALSE)</f>
        <v>25</v>
      </c>
      <c r="V90" s="54">
        <f t="shared" si="1"/>
        <v>7804.6875</v>
      </c>
      <c r="W90" s="54"/>
      <c r="X90" s="54"/>
      <c r="Y90" s="54"/>
      <c r="AB90" s="55"/>
      <c r="AD90" s="55"/>
    </row>
    <row r="91" spans="1:30" ht="14.25" customHeight="1">
      <c r="A91" s="10">
        <v>90</v>
      </c>
      <c r="B91" s="13">
        <f>VLOOKUP(C91,'Species Data'!A$2:E$152,2,FALSE)</f>
        <v>18</v>
      </c>
      <c r="C91" s="10" t="s">
        <v>90</v>
      </c>
      <c r="D91" s="32" t="s">
        <v>84</v>
      </c>
      <c r="E91" s="27" t="s">
        <v>49</v>
      </c>
      <c r="F91" s="13">
        <f>VLOOKUP($C91,'Species Data'!$A$2:$E$152,3,FALSE)+$Z$1</f>
        <v>181</v>
      </c>
      <c r="G91" s="13">
        <f>VLOOKUP($C91,'Species Data'!$A$2:$E$152,4,FALSE)+$Z$1</f>
        <v>185</v>
      </c>
      <c r="H91" s="13">
        <f>VLOOKUP($C91,'Species Data'!$A$2:$E$152,5,FALSE)+$Z$1</f>
        <v>181</v>
      </c>
      <c r="I91" s="20" t="s">
        <v>89</v>
      </c>
      <c r="J91" s="54">
        <f>VLOOKUP(I91,'Basic Moves'!B$2:H$43,3,FALSE)</f>
        <v>15</v>
      </c>
      <c r="K91" s="54">
        <f>IF(OR(VLOOKUP(I91,'Basic Moves'!B$2:C$43,2,FALSE)=D91,VLOOKUP(I91,'Basic Moves'!B$2:C$43,2,FALSE)=E91),1,0)</f>
        <v>0</v>
      </c>
      <c r="L91" s="54">
        <f>VLOOKUP(I91,'Basic Moves'!B$2:H$43,5,FALSE)</f>
        <v>1330</v>
      </c>
      <c r="M91" s="54">
        <f>VLOOKUP(I91,'Basic Moves'!B$2:H$43,7,FALSE)</f>
        <v>12</v>
      </c>
      <c r="N91" s="54">
        <f t="shared" si="0"/>
        <v>2775</v>
      </c>
      <c r="O91" s="20"/>
      <c r="P91" s="20" t="s">
        <v>91</v>
      </c>
      <c r="Q91" s="54">
        <f>VLOOKUP(P91,'Charged Moves'!B$2:I$96,3,FALSE)</f>
        <v>80</v>
      </c>
      <c r="R91" s="54">
        <f>IF(OR(VLOOKUP(P91,'Charged Moves'!B$2:C$96,2,FALSE)=D91,VLOOKUP(P91,'Charged Moves'!B$2:C$96,2,FALSE)=E91),1,0)</f>
        <v>1</v>
      </c>
      <c r="S91" s="54">
        <f>VLOOKUP(P91,'Charged Moves'!B$2:I$96,8,FALSE)*100</f>
        <v>5</v>
      </c>
      <c r="T91" s="54">
        <f>VLOOKUP(P91,'Charged Moves'!B$2:I$96,6,FALSE)</f>
        <v>3200</v>
      </c>
      <c r="U91" s="54">
        <f>VLOOKUP(P91,'Charged Moves'!B$2:J$96,9,FALSE)</f>
        <v>100</v>
      </c>
      <c r="V91" s="54">
        <f t="shared" si="1"/>
        <v>18962.5</v>
      </c>
      <c r="W91" s="54"/>
      <c r="X91" s="54"/>
      <c r="Y91" s="54"/>
      <c r="AB91" s="55"/>
      <c r="AD91" s="55"/>
    </row>
    <row r="92" spans="1:30" ht="14.25" customHeight="1">
      <c r="A92" s="10">
        <v>91</v>
      </c>
      <c r="B92" s="13">
        <f>VLOOKUP(C92,'Species Data'!A$2:E$152,2,FALSE)</f>
        <v>18</v>
      </c>
      <c r="C92" s="10" t="s">
        <v>90</v>
      </c>
      <c r="D92" s="32" t="s">
        <v>84</v>
      </c>
      <c r="E92" s="27" t="s">
        <v>49</v>
      </c>
      <c r="F92" s="13">
        <f>VLOOKUP($C92,'Species Data'!$A$2:$E$152,3,FALSE)+$Z$1</f>
        <v>181</v>
      </c>
      <c r="G92" s="13">
        <f>VLOOKUP($C92,'Species Data'!$A$2:$E$152,4,FALSE)+$Z$1</f>
        <v>185</v>
      </c>
      <c r="H92" s="13">
        <f>VLOOKUP($C92,'Species Data'!$A$2:$E$152,5,FALSE)+$Z$1</f>
        <v>181</v>
      </c>
      <c r="I92" s="20" t="s">
        <v>89</v>
      </c>
      <c r="J92" s="54">
        <f>VLOOKUP(I92,'Basic Moves'!B$2:H$43,3,FALSE)</f>
        <v>15</v>
      </c>
      <c r="K92" s="54">
        <f>IF(OR(VLOOKUP(I92,'Basic Moves'!B$2:C$43,2,FALSE)=D92,VLOOKUP(I92,'Basic Moves'!B$2:C$43,2,FALSE)=E92),1,0)</f>
        <v>0</v>
      </c>
      <c r="L92" s="54">
        <f>VLOOKUP(I92,'Basic Moves'!B$2:H$43,5,FALSE)</f>
        <v>1330</v>
      </c>
      <c r="M92" s="54">
        <f>VLOOKUP(I92,'Basic Moves'!B$2:H$43,7,FALSE)</f>
        <v>12</v>
      </c>
      <c r="N92" s="54">
        <f t="shared" si="0"/>
        <v>2775</v>
      </c>
      <c r="O92" s="20"/>
      <c r="P92" s="20" t="s">
        <v>82</v>
      </c>
      <c r="Q92" s="54">
        <f>VLOOKUP(P92,'Charged Moves'!B$2:I$96,3,FALSE)</f>
        <v>30</v>
      </c>
      <c r="R92" s="54">
        <f>IF(OR(VLOOKUP(P92,'Charged Moves'!B$2:C$96,2,FALSE)=D92,VLOOKUP(P92,'Charged Moves'!B$2:C$96,2,FALSE)=E92),1,0)</f>
        <v>1</v>
      </c>
      <c r="S92" s="54">
        <f>VLOOKUP(P92,'Charged Moves'!B$2:I$96,8,FALSE)*100</f>
        <v>5</v>
      </c>
      <c r="T92" s="54">
        <f>VLOOKUP(P92,'Charged Moves'!B$2:I$96,6,FALSE)</f>
        <v>2900</v>
      </c>
      <c r="U92" s="54">
        <f>VLOOKUP(P92,'Charged Moves'!B$2:J$96,9,FALSE)</f>
        <v>25</v>
      </c>
      <c r="V92" s="54">
        <f t="shared" si="1"/>
        <v>7110.9374999999991</v>
      </c>
      <c r="W92" s="54"/>
      <c r="X92" s="54"/>
      <c r="Y92" s="54"/>
      <c r="AB92" s="55"/>
      <c r="AD92" s="55"/>
    </row>
    <row r="93" spans="1:30" ht="14.25" customHeight="1">
      <c r="A93" s="10">
        <v>92</v>
      </c>
      <c r="B93" s="13">
        <f>VLOOKUP(C93,'Species Data'!A$2:E$152,2,FALSE)</f>
        <v>18</v>
      </c>
      <c r="C93" s="10" t="s">
        <v>90</v>
      </c>
      <c r="D93" s="32" t="s">
        <v>84</v>
      </c>
      <c r="E93" s="27" t="s">
        <v>49</v>
      </c>
      <c r="F93" s="13">
        <f>VLOOKUP($C93,'Species Data'!$A$2:$E$152,3,FALSE)+$Z$1</f>
        <v>181</v>
      </c>
      <c r="G93" s="13">
        <f>VLOOKUP($C93,'Species Data'!$A$2:$E$152,4,FALSE)+$Z$1</f>
        <v>185</v>
      </c>
      <c r="H93" s="13">
        <f>VLOOKUP($C93,'Species Data'!$A$2:$E$152,5,FALSE)+$Z$1</f>
        <v>181</v>
      </c>
      <c r="I93" s="20" t="s">
        <v>89</v>
      </c>
      <c r="J93" s="54">
        <f>VLOOKUP(I93,'Basic Moves'!B$2:H$43,3,FALSE)</f>
        <v>15</v>
      </c>
      <c r="K93" s="54">
        <f>IF(OR(VLOOKUP(I93,'Basic Moves'!B$2:C$43,2,FALSE)=D93,VLOOKUP(I93,'Basic Moves'!B$2:C$43,2,FALSE)=E93),1,0)</f>
        <v>0</v>
      </c>
      <c r="L93" s="54">
        <f>VLOOKUP(I93,'Basic Moves'!B$2:H$43,5,FALSE)</f>
        <v>1330</v>
      </c>
      <c r="M93" s="54">
        <f>VLOOKUP(I93,'Basic Moves'!B$2:H$43,7,FALSE)</f>
        <v>12</v>
      </c>
      <c r="N93" s="54">
        <f t="shared" si="0"/>
        <v>2775</v>
      </c>
      <c r="O93" s="20"/>
      <c r="P93" s="20" t="s">
        <v>86</v>
      </c>
      <c r="Q93" s="54">
        <f>VLOOKUP(P93,'Charged Moves'!B$2:I$96,3,FALSE)</f>
        <v>30</v>
      </c>
      <c r="R93" s="54">
        <f>IF(OR(VLOOKUP(P93,'Charged Moves'!B$2:C$96,2,FALSE)=D93,VLOOKUP(P93,'Charged Moves'!B$2:C$96,2,FALSE)=E93),1,0)</f>
        <v>1</v>
      </c>
      <c r="S93" s="54">
        <f>VLOOKUP(P93,'Charged Moves'!B$2:I$96,8,FALSE)*100</f>
        <v>25</v>
      </c>
      <c r="T93" s="54">
        <f>VLOOKUP(P93,'Charged Moves'!B$2:I$96,6,FALSE)</f>
        <v>3300</v>
      </c>
      <c r="U93" s="54">
        <f>VLOOKUP(P93,'Charged Moves'!B$2:J$96,9,FALSE)</f>
        <v>25</v>
      </c>
      <c r="V93" s="54">
        <f t="shared" si="1"/>
        <v>7804.6875</v>
      </c>
      <c r="W93" s="54"/>
      <c r="X93" s="54"/>
      <c r="Y93" s="54"/>
      <c r="AB93" s="55"/>
      <c r="AD93" s="55"/>
    </row>
    <row r="94" spans="1:30" ht="14.25" customHeight="1">
      <c r="A94" s="10">
        <v>93</v>
      </c>
      <c r="B94" s="13">
        <f>VLOOKUP(C94,'Species Data'!A$2:E$152,2,FALSE)</f>
        <v>19</v>
      </c>
      <c r="C94" s="10" t="s">
        <v>92</v>
      </c>
      <c r="D94" s="32" t="s">
        <v>84</v>
      </c>
      <c r="E94" s="33"/>
      <c r="F94" s="13">
        <f>VLOOKUP($C94,'Species Data'!$A$2:$E$152,3,FALSE)+$Z$1</f>
        <v>75</v>
      </c>
      <c r="G94" s="13">
        <f>VLOOKUP($C94,'Species Data'!$A$2:$E$152,4,FALSE)+$Z$1</f>
        <v>107</v>
      </c>
      <c r="H94" s="13">
        <f>VLOOKUP($C94,'Species Data'!$A$2:$E$152,5,FALSE)+$Z$1</f>
        <v>101</v>
      </c>
      <c r="I94" s="20" t="s">
        <v>33</v>
      </c>
      <c r="J94" s="54">
        <f>VLOOKUP(I94,'Basic Moves'!B$2:H$43,3,FALSE)</f>
        <v>12</v>
      </c>
      <c r="K94" s="54">
        <f>IF(OR(VLOOKUP(I94,'Basic Moves'!B$2:C$43,2,FALSE)=D94,VLOOKUP(I94,'Basic Moves'!B$2:C$43,2,FALSE)=E94),1,0)</f>
        <v>1</v>
      </c>
      <c r="L94" s="54">
        <f>VLOOKUP(I94,'Basic Moves'!B$2:H$43,5,FALSE)</f>
        <v>1100</v>
      </c>
      <c r="M94" s="54">
        <f>VLOOKUP(I94,'Basic Moves'!B$2:H$43,7,FALSE)</f>
        <v>10</v>
      </c>
      <c r="N94" s="54">
        <f t="shared" si="0"/>
        <v>1605</v>
      </c>
      <c r="O94" s="20"/>
      <c r="P94" s="20" t="s">
        <v>95</v>
      </c>
      <c r="Q94" s="54">
        <f>VLOOKUP(P94,'Charged Moves'!B$2:I$96,3,FALSE)</f>
        <v>70</v>
      </c>
      <c r="R94" s="54">
        <f>IF(OR(VLOOKUP(P94,'Charged Moves'!B$2:C$96,2,FALSE)=D94,VLOOKUP(P94,'Charged Moves'!B$2:C$96,2,FALSE)=E94),1,0)</f>
        <v>0</v>
      </c>
      <c r="S94" s="54">
        <f>VLOOKUP(P94,'Charged Moves'!B$2:I$96,8,FALSE)*100</f>
        <v>5</v>
      </c>
      <c r="T94" s="54">
        <f>VLOOKUP(P94,'Charged Moves'!B$2:I$96,6,FALSE)</f>
        <v>5800</v>
      </c>
      <c r="U94" s="54">
        <f>VLOOKUP(P94,'Charged Moves'!B$2:J$96,9,FALSE)</f>
        <v>33</v>
      </c>
      <c r="V94" s="54">
        <f t="shared" si="1"/>
        <v>7677.2499999999991</v>
      </c>
      <c r="W94" s="54"/>
      <c r="X94" s="54"/>
      <c r="Y94" s="54"/>
      <c r="AB94" s="55"/>
      <c r="AD94" s="55"/>
    </row>
    <row r="95" spans="1:30" ht="14.25" customHeight="1">
      <c r="A95" s="10">
        <v>94</v>
      </c>
      <c r="B95" s="13">
        <f>VLOOKUP(C95,'Species Data'!A$2:E$152,2,FALSE)</f>
        <v>19</v>
      </c>
      <c r="C95" s="10" t="s">
        <v>92</v>
      </c>
      <c r="D95" s="32" t="s">
        <v>84</v>
      </c>
      <c r="E95" s="33"/>
      <c r="F95" s="13">
        <f>VLOOKUP($C95,'Species Data'!$A$2:$E$152,3,FALSE)+$Z$1</f>
        <v>75</v>
      </c>
      <c r="G95" s="13">
        <f>VLOOKUP($C95,'Species Data'!$A$2:$E$152,4,FALSE)+$Z$1</f>
        <v>107</v>
      </c>
      <c r="H95" s="13">
        <f>VLOOKUP($C95,'Species Data'!$A$2:$E$152,5,FALSE)+$Z$1</f>
        <v>101</v>
      </c>
      <c r="I95" s="20" t="s">
        <v>33</v>
      </c>
      <c r="J95" s="54">
        <f>VLOOKUP(I95,'Basic Moves'!B$2:H$43,3,FALSE)</f>
        <v>12</v>
      </c>
      <c r="K95" s="54">
        <f>IF(OR(VLOOKUP(I95,'Basic Moves'!B$2:C$43,2,FALSE)=D95,VLOOKUP(I95,'Basic Moves'!B$2:C$43,2,FALSE)=E95),1,0)</f>
        <v>1</v>
      </c>
      <c r="L95" s="54">
        <f>VLOOKUP(I95,'Basic Moves'!B$2:H$43,5,FALSE)</f>
        <v>1100</v>
      </c>
      <c r="M95" s="54">
        <f>VLOOKUP(I95,'Basic Moves'!B$2:H$43,7,FALSE)</f>
        <v>10</v>
      </c>
      <c r="N95" s="54">
        <f t="shared" si="0"/>
        <v>1605</v>
      </c>
      <c r="O95" s="20"/>
      <c r="P95" s="20" t="s">
        <v>94</v>
      </c>
      <c r="Q95" s="54">
        <f>VLOOKUP(P95,'Charged Moves'!B$2:I$96,3,FALSE)</f>
        <v>35</v>
      </c>
      <c r="R95" s="54">
        <f>IF(OR(VLOOKUP(P95,'Charged Moves'!B$2:C$96,2,FALSE)=D95,VLOOKUP(P95,'Charged Moves'!B$2:C$96,2,FALSE)=E95),1,0)</f>
        <v>1</v>
      </c>
      <c r="S95" s="54">
        <f>VLOOKUP(P95,'Charged Moves'!B$2:I$96,8,FALSE)*100</f>
        <v>5</v>
      </c>
      <c r="T95" s="54">
        <f>VLOOKUP(P95,'Charged Moves'!B$2:I$96,6,FALSE)</f>
        <v>2100</v>
      </c>
      <c r="U95" s="54">
        <f>VLOOKUP(P95,'Charged Moves'!B$2:J$96,9,FALSE)</f>
        <v>33</v>
      </c>
      <c r="V95" s="54">
        <f t="shared" si="1"/>
        <v>4798.28125</v>
      </c>
      <c r="W95" s="54"/>
      <c r="X95" s="54"/>
      <c r="Y95" s="54"/>
      <c r="AB95" s="55"/>
      <c r="AD95" s="55"/>
    </row>
    <row r="96" spans="1:30" ht="14.25" customHeight="1">
      <c r="A96" s="10">
        <v>95</v>
      </c>
      <c r="B96" s="13">
        <f>VLOOKUP(C96,'Species Data'!A$2:E$152,2,FALSE)</f>
        <v>19</v>
      </c>
      <c r="C96" s="10" t="s">
        <v>92</v>
      </c>
      <c r="D96" s="32" t="s">
        <v>84</v>
      </c>
      <c r="E96" s="33"/>
      <c r="F96" s="13">
        <f>VLOOKUP($C96,'Species Data'!$A$2:$E$152,3,FALSE)+$Z$1</f>
        <v>75</v>
      </c>
      <c r="G96" s="13">
        <f>VLOOKUP($C96,'Species Data'!$A$2:$E$152,4,FALSE)+$Z$1</f>
        <v>107</v>
      </c>
      <c r="H96" s="13">
        <f>VLOOKUP($C96,'Species Data'!$A$2:$E$152,5,FALSE)+$Z$1</f>
        <v>101</v>
      </c>
      <c r="I96" s="20" t="s">
        <v>33</v>
      </c>
      <c r="J96" s="54">
        <f>VLOOKUP(I96,'Basic Moves'!B$2:H$43,3,FALSE)</f>
        <v>12</v>
      </c>
      <c r="K96" s="54">
        <f>IF(OR(VLOOKUP(I96,'Basic Moves'!B$2:C$43,2,FALSE)=D96,VLOOKUP(I96,'Basic Moves'!B$2:C$43,2,FALSE)=E96),1,0)</f>
        <v>1</v>
      </c>
      <c r="L96" s="54">
        <f>VLOOKUP(I96,'Basic Moves'!B$2:H$43,5,FALSE)</f>
        <v>1100</v>
      </c>
      <c r="M96" s="54">
        <f>VLOOKUP(I96,'Basic Moves'!B$2:H$43,7,FALSE)</f>
        <v>10</v>
      </c>
      <c r="N96" s="54">
        <f t="shared" si="0"/>
        <v>1605</v>
      </c>
      <c r="O96" s="20"/>
      <c r="P96" s="20" t="s">
        <v>93</v>
      </c>
      <c r="Q96" s="54">
        <f>VLOOKUP(P96,'Charged Moves'!B$2:I$96,3,FALSE)</f>
        <v>40</v>
      </c>
      <c r="R96" s="54">
        <f>IF(OR(VLOOKUP(P96,'Charged Moves'!B$2:C$96,2,FALSE)=D96,VLOOKUP(P96,'Charged Moves'!B$2:C$96,2,FALSE)=E96),1,0)</f>
        <v>1</v>
      </c>
      <c r="S96" s="54">
        <f>VLOOKUP(P96,'Charged Moves'!B$2:I$96,8,FALSE)*100</f>
        <v>5</v>
      </c>
      <c r="T96" s="54">
        <f>VLOOKUP(P96,'Charged Moves'!B$2:I$96,6,FALSE)</f>
        <v>1560</v>
      </c>
      <c r="U96" s="54">
        <f>VLOOKUP(P96,'Charged Moves'!B$2:J$96,9,FALSE)</f>
        <v>50</v>
      </c>
      <c r="V96" s="54">
        <f t="shared" si="1"/>
        <v>5483.7499999999991</v>
      </c>
      <c r="W96" s="54"/>
      <c r="X96" s="54"/>
      <c r="Y96" s="54"/>
      <c r="AB96" s="55"/>
      <c r="AD96" s="55"/>
    </row>
    <row r="97" spans="1:30" ht="14.25" customHeight="1">
      <c r="A97" s="10">
        <v>96</v>
      </c>
      <c r="B97" s="13">
        <f>VLOOKUP(C97,'Species Data'!A$2:E$152,2,FALSE)</f>
        <v>19</v>
      </c>
      <c r="C97" s="10" t="s">
        <v>92</v>
      </c>
      <c r="D97" s="32" t="s">
        <v>84</v>
      </c>
      <c r="E97" s="33"/>
      <c r="F97" s="13">
        <f>VLOOKUP($C97,'Species Data'!$A$2:$E$152,3,FALSE)+$Z$1</f>
        <v>75</v>
      </c>
      <c r="G97" s="13">
        <f>VLOOKUP($C97,'Species Data'!$A$2:$E$152,4,FALSE)+$Z$1</f>
        <v>107</v>
      </c>
      <c r="H97" s="13">
        <f>VLOOKUP($C97,'Species Data'!$A$2:$E$152,5,FALSE)+$Z$1</f>
        <v>101</v>
      </c>
      <c r="I97" s="20" t="s">
        <v>87</v>
      </c>
      <c r="J97" s="54">
        <f>VLOOKUP(I97,'Basic Moves'!B$2:H$43,3,FALSE)</f>
        <v>10</v>
      </c>
      <c r="K97" s="54">
        <f>IF(OR(VLOOKUP(I97,'Basic Moves'!B$2:C$43,2,FALSE)=D97,VLOOKUP(I97,'Basic Moves'!B$2:C$43,2,FALSE)=E97),1,0)</f>
        <v>1</v>
      </c>
      <c r="L97" s="54">
        <f>VLOOKUP(I97,'Basic Moves'!B$2:H$43,5,FALSE)</f>
        <v>1330</v>
      </c>
      <c r="M97" s="54">
        <f>VLOOKUP(I97,'Basic Moves'!B$2:H$43,7,FALSE)</f>
        <v>12</v>
      </c>
      <c r="N97" s="54">
        <f t="shared" si="0"/>
        <v>1337.5</v>
      </c>
      <c r="O97" s="20"/>
      <c r="P97" s="20" t="s">
        <v>95</v>
      </c>
      <c r="Q97" s="54">
        <f>VLOOKUP(P97,'Charged Moves'!B$2:I$96,3,FALSE)</f>
        <v>70</v>
      </c>
      <c r="R97" s="54">
        <f>IF(OR(VLOOKUP(P97,'Charged Moves'!B$2:C$96,2,FALSE)=D97,VLOOKUP(P97,'Charged Moves'!B$2:C$96,2,FALSE)=E97),1,0)</f>
        <v>0</v>
      </c>
      <c r="S97" s="54">
        <f>VLOOKUP(P97,'Charged Moves'!B$2:I$96,8,FALSE)*100</f>
        <v>5</v>
      </c>
      <c r="T97" s="54">
        <f>VLOOKUP(P97,'Charged Moves'!B$2:I$96,6,FALSE)</f>
        <v>5800</v>
      </c>
      <c r="U97" s="54">
        <f>VLOOKUP(P97,'Charged Moves'!B$2:J$96,9,FALSE)</f>
        <v>33</v>
      </c>
      <c r="V97" s="54">
        <f t="shared" si="1"/>
        <v>7677.2499999999991</v>
      </c>
      <c r="W97" s="54"/>
      <c r="X97" s="54"/>
      <c r="Y97" s="54"/>
      <c r="AB97" s="55"/>
      <c r="AD97" s="55"/>
    </row>
    <row r="98" spans="1:30" ht="14.25" customHeight="1">
      <c r="A98" s="10">
        <v>97</v>
      </c>
      <c r="B98" s="13">
        <f>VLOOKUP(C98,'Species Data'!A$2:E$152,2,FALSE)</f>
        <v>19</v>
      </c>
      <c r="C98" s="10" t="s">
        <v>92</v>
      </c>
      <c r="D98" s="32" t="s">
        <v>84</v>
      </c>
      <c r="E98" s="33"/>
      <c r="F98" s="13">
        <f>VLOOKUP($C98,'Species Data'!$A$2:$E$152,3,FALSE)+$Z$1</f>
        <v>75</v>
      </c>
      <c r="G98" s="13">
        <f>VLOOKUP($C98,'Species Data'!$A$2:$E$152,4,FALSE)+$Z$1</f>
        <v>107</v>
      </c>
      <c r="H98" s="13">
        <f>VLOOKUP($C98,'Species Data'!$A$2:$E$152,5,FALSE)+$Z$1</f>
        <v>101</v>
      </c>
      <c r="I98" s="20" t="s">
        <v>87</v>
      </c>
      <c r="J98" s="54">
        <f>VLOOKUP(I98,'Basic Moves'!B$2:H$43,3,FALSE)</f>
        <v>10</v>
      </c>
      <c r="K98" s="54">
        <f>IF(OR(VLOOKUP(I98,'Basic Moves'!B$2:C$43,2,FALSE)=D98,VLOOKUP(I98,'Basic Moves'!B$2:C$43,2,FALSE)=E98),1,0)</f>
        <v>1</v>
      </c>
      <c r="L98" s="54">
        <f>VLOOKUP(I98,'Basic Moves'!B$2:H$43,5,FALSE)</f>
        <v>1330</v>
      </c>
      <c r="M98" s="54">
        <f>VLOOKUP(I98,'Basic Moves'!B$2:H$43,7,FALSE)</f>
        <v>12</v>
      </c>
      <c r="N98" s="54">
        <f t="shared" si="0"/>
        <v>1337.5</v>
      </c>
      <c r="O98" s="20"/>
      <c r="P98" s="20" t="s">
        <v>94</v>
      </c>
      <c r="Q98" s="54">
        <f>VLOOKUP(P98,'Charged Moves'!B$2:I$96,3,FALSE)</f>
        <v>35</v>
      </c>
      <c r="R98" s="54">
        <f>IF(OR(VLOOKUP(P98,'Charged Moves'!B$2:C$96,2,FALSE)=D98,VLOOKUP(P98,'Charged Moves'!B$2:C$96,2,FALSE)=E98),1,0)</f>
        <v>1</v>
      </c>
      <c r="S98" s="54">
        <f>VLOOKUP(P98,'Charged Moves'!B$2:I$96,8,FALSE)*100</f>
        <v>5</v>
      </c>
      <c r="T98" s="54">
        <f>VLOOKUP(P98,'Charged Moves'!B$2:I$96,6,FALSE)</f>
        <v>2100</v>
      </c>
      <c r="U98" s="54">
        <f>VLOOKUP(P98,'Charged Moves'!B$2:J$96,9,FALSE)</f>
        <v>33</v>
      </c>
      <c r="V98" s="54">
        <f t="shared" si="1"/>
        <v>4798.28125</v>
      </c>
      <c r="W98" s="54"/>
      <c r="X98" s="54"/>
      <c r="Y98" s="54"/>
      <c r="AB98" s="55"/>
      <c r="AD98" s="55"/>
    </row>
    <row r="99" spans="1:30" ht="14.25" customHeight="1">
      <c r="A99" s="10">
        <v>98</v>
      </c>
      <c r="B99" s="13">
        <f>VLOOKUP(C99,'Species Data'!A$2:E$152,2,FALSE)</f>
        <v>19</v>
      </c>
      <c r="C99" s="10" t="s">
        <v>92</v>
      </c>
      <c r="D99" s="32" t="s">
        <v>84</v>
      </c>
      <c r="E99" s="33"/>
      <c r="F99" s="13">
        <f>VLOOKUP($C99,'Species Data'!$A$2:$E$152,3,FALSE)+$Z$1</f>
        <v>75</v>
      </c>
      <c r="G99" s="13">
        <f>VLOOKUP($C99,'Species Data'!$A$2:$E$152,4,FALSE)+$Z$1</f>
        <v>107</v>
      </c>
      <c r="H99" s="13">
        <f>VLOOKUP($C99,'Species Data'!$A$2:$E$152,5,FALSE)+$Z$1</f>
        <v>101</v>
      </c>
      <c r="I99" s="20" t="s">
        <v>87</v>
      </c>
      <c r="J99" s="54">
        <f>VLOOKUP(I99,'Basic Moves'!B$2:H$43,3,FALSE)</f>
        <v>10</v>
      </c>
      <c r="K99" s="54">
        <f>IF(OR(VLOOKUP(I99,'Basic Moves'!B$2:C$43,2,FALSE)=D99,VLOOKUP(I99,'Basic Moves'!B$2:C$43,2,FALSE)=E99),1,0)</f>
        <v>1</v>
      </c>
      <c r="L99" s="54">
        <f>VLOOKUP(I99,'Basic Moves'!B$2:H$43,5,FALSE)</f>
        <v>1330</v>
      </c>
      <c r="M99" s="54">
        <f>VLOOKUP(I99,'Basic Moves'!B$2:H$43,7,FALSE)</f>
        <v>12</v>
      </c>
      <c r="N99" s="54">
        <f t="shared" si="0"/>
        <v>1337.5</v>
      </c>
      <c r="O99" s="20"/>
      <c r="P99" s="20" t="s">
        <v>93</v>
      </c>
      <c r="Q99" s="54">
        <f>VLOOKUP(P99,'Charged Moves'!B$2:I$96,3,FALSE)</f>
        <v>40</v>
      </c>
      <c r="R99" s="54">
        <f>IF(OR(VLOOKUP(P99,'Charged Moves'!B$2:C$96,2,FALSE)=D99,VLOOKUP(P99,'Charged Moves'!B$2:C$96,2,FALSE)=E99),1,0)</f>
        <v>1</v>
      </c>
      <c r="S99" s="54">
        <f>VLOOKUP(P99,'Charged Moves'!B$2:I$96,8,FALSE)*100</f>
        <v>5</v>
      </c>
      <c r="T99" s="54">
        <f>VLOOKUP(P99,'Charged Moves'!B$2:I$96,6,FALSE)</f>
        <v>1560</v>
      </c>
      <c r="U99" s="54">
        <f>VLOOKUP(P99,'Charged Moves'!B$2:J$96,9,FALSE)</f>
        <v>50</v>
      </c>
      <c r="V99" s="54">
        <f t="shared" si="1"/>
        <v>5483.7499999999991</v>
      </c>
      <c r="W99" s="54"/>
      <c r="X99" s="54"/>
      <c r="Y99" s="54"/>
      <c r="AB99" s="55"/>
      <c r="AD99" s="55"/>
    </row>
    <row r="100" spans="1:30" ht="14.25" customHeight="1">
      <c r="A100" s="10">
        <v>99</v>
      </c>
      <c r="B100" s="13">
        <f>VLOOKUP(C100,'Species Data'!A$2:E$152,2,FALSE)</f>
        <v>20</v>
      </c>
      <c r="C100" s="10" t="s">
        <v>96</v>
      </c>
      <c r="D100" s="32" t="s">
        <v>84</v>
      </c>
      <c r="E100" s="33"/>
      <c r="F100" s="13">
        <f>VLOOKUP($C100,'Species Data'!$A$2:$E$152,3,FALSE)+$Z$1</f>
        <v>125</v>
      </c>
      <c r="G100" s="13">
        <f>VLOOKUP($C100,'Species Data'!$A$2:$E$152,4,FALSE)+$Z$1</f>
        <v>161</v>
      </c>
      <c r="H100" s="13">
        <f>VLOOKUP($C100,'Species Data'!$A$2:$E$152,5,FALSE)+$Z$1</f>
        <v>165</v>
      </c>
      <c r="I100" s="20" t="s">
        <v>62</v>
      </c>
      <c r="J100" s="54">
        <f>VLOOKUP(I100,'Basic Moves'!B$2:H$43,3,FALSE)</f>
        <v>6</v>
      </c>
      <c r="K100" s="54">
        <f>IF(OR(VLOOKUP(I100,'Basic Moves'!B$2:C$43,2,FALSE)=D100,VLOOKUP(I100,'Basic Moves'!B$2:C$43,2,FALSE)=E100),1,0)</f>
        <v>0</v>
      </c>
      <c r="L100" s="54">
        <f>VLOOKUP(I100,'Basic Moves'!B$2:H$43,5,FALSE)</f>
        <v>500</v>
      </c>
      <c r="M100" s="54">
        <f>VLOOKUP(I100,'Basic Moves'!B$2:H$43,7,FALSE)</f>
        <v>7</v>
      </c>
      <c r="N100" s="54">
        <f t="shared" si="0"/>
        <v>966</v>
      </c>
      <c r="O100" s="20"/>
      <c r="P100" s="20" t="s">
        <v>95</v>
      </c>
      <c r="Q100" s="54">
        <f>VLOOKUP(P100,'Charged Moves'!B$2:I$96,3,FALSE)</f>
        <v>70</v>
      </c>
      <c r="R100" s="54">
        <f>IF(OR(VLOOKUP(P100,'Charged Moves'!B$2:C$96,2,FALSE)=D100,VLOOKUP(P100,'Charged Moves'!B$2:C$96,2,FALSE)=E100),1,0)</f>
        <v>0</v>
      </c>
      <c r="S100" s="54">
        <f>VLOOKUP(P100,'Charged Moves'!B$2:I$96,8,FALSE)*100</f>
        <v>5</v>
      </c>
      <c r="T100" s="54">
        <f>VLOOKUP(P100,'Charged Moves'!B$2:I$96,6,FALSE)</f>
        <v>5800</v>
      </c>
      <c r="U100" s="54">
        <f>VLOOKUP(P100,'Charged Moves'!B$2:J$96,9,FALSE)</f>
        <v>33</v>
      </c>
      <c r="V100" s="54">
        <f t="shared" si="1"/>
        <v>11551.749999999998</v>
      </c>
      <c r="W100" s="54"/>
      <c r="X100" s="54"/>
      <c r="Y100" s="54"/>
      <c r="AB100" s="55"/>
      <c r="AD100" s="55"/>
    </row>
    <row r="101" spans="1:30" ht="14.25" customHeight="1">
      <c r="A101" s="10">
        <v>100</v>
      </c>
      <c r="B101" s="13">
        <f>VLOOKUP(C101,'Species Data'!A$2:E$152,2,FALSE)</f>
        <v>20</v>
      </c>
      <c r="C101" s="10" t="s">
        <v>96</v>
      </c>
      <c r="D101" s="32" t="s">
        <v>84</v>
      </c>
      <c r="E101" s="33"/>
      <c r="F101" s="13">
        <f>VLOOKUP($C101,'Species Data'!$A$2:$E$152,3,FALSE)+$Z$1</f>
        <v>125</v>
      </c>
      <c r="G101" s="13">
        <f>VLOOKUP($C101,'Species Data'!$A$2:$E$152,4,FALSE)+$Z$1</f>
        <v>161</v>
      </c>
      <c r="H101" s="13">
        <f>VLOOKUP($C101,'Species Data'!$A$2:$E$152,5,FALSE)+$Z$1</f>
        <v>165</v>
      </c>
      <c r="I101" s="20" t="s">
        <v>62</v>
      </c>
      <c r="J101" s="54">
        <f>VLOOKUP(I101,'Basic Moves'!B$2:H$43,3,FALSE)</f>
        <v>6</v>
      </c>
      <c r="K101" s="54">
        <f>IF(OR(VLOOKUP(I101,'Basic Moves'!B$2:C$43,2,FALSE)=D101,VLOOKUP(I101,'Basic Moves'!B$2:C$43,2,FALSE)=E101),1,0)</f>
        <v>0</v>
      </c>
      <c r="L101" s="54">
        <f>VLOOKUP(I101,'Basic Moves'!B$2:H$43,5,FALSE)</f>
        <v>500</v>
      </c>
      <c r="M101" s="54">
        <f>VLOOKUP(I101,'Basic Moves'!B$2:H$43,7,FALSE)</f>
        <v>7</v>
      </c>
      <c r="N101" s="54">
        <f t="shared" si="0"/>
        <v>966</v>
      </c>
      <c r="O101" s="20"/>
      <c r="P101" s="20" t="s">
        <v>94</v>
      </c>
      <c r="Q101" s="54">
        <f>VLOOKUP(P101,'Charged Moves'!B$2:I$96,3,FALSE)</f>
        <v>35</v>
      </c>
      <c r="R101" s="54">
        <f>IF(OR(VLOOKUP(P101,'Charged Moves'!B$2:C$96,2,FALSE)=D101,VLOOKUP(P101,'Charged Moves'!B$2:C$96,2,FALSE)=E101),1,0)</f>
        <v>1</v>
      </c>
      <c r="S101" s="54">
        <f>VLOOKUP(P101,'Charged Moves'!B$2:I$96,8,FALSE)*100</f>
        <v>5</v>
      </c>
      <c r="T101" s="54">
        <f>VLOOKUP(P101,'Charged Moves'!B$2:I$96,6,FALSE)</f>
        <v>2100</v>
      </c>
      <c r="U101" s="54">
        <f>VLOOKUP(P101,'Charged Moves'!B$2:J$96,9,FALSE)</f>
        <v>33</v>
      </c>
      <c r="V101" s="54">
        <f t="shared" si="1"/>
        <v>7219.8437499999991</v>
      </c>
      <c r="W101" s="54"/>
      <c r="X101" s="54"/>
      <c r="Y101" s="54"/>
      <c r="AB101" s="55"/>
      <c r="AD101" s="55"/>
    </row>
    <row r="102" spans="1:30" ht="14.25" customHeight="1">
      <c r="A102" s="10">
        <v>101</v>
      </c>
      <c r="B102" s="13">
        <f>VLOOKUP(C102,'Species Data'!A$2:E$152,2,FALSE)</f>
        <v>20</v>
      </c>
      <c r="C102" s="10" t="s">
        <v>96</v>
      </c>
      <c r="D102" s="32" t="s">
        <v>84</v>
      </c>
      <c r="E102" s="33"/>
      <c r="F102" s="13">
        <f>VLOOKUP($C102,'Species Data'!$A$2:$E$152,3,FALSE)+$Z$1</f>
        <v>125</v>
      </c>
      <c r="G102" s="13">
        <f>VLOOKUP($C102,'Species Data'!$A$2:$E$152,4,FALSE)+$Z$1</f>
        <v>161</v>
      </c>
      <c r="H102" s="13">
        <f>VLOOKUP($C102,'Species Data'!$A$2:$E$152,5,FALSE)+$Z$1</f>
        <v>165</v>
      </c>
      <c r="I102" s="20" t="s">
        <v>62</v>
      </c>
      <c r="J102" s="54">
        <f>VLOOKUP(I102,'Basic Moves'!B$2:H$43,3,FALSE)</f>
        <v>6</v>
      </c>
      <c r="K102" s="54">
        <f>IF(OR(VLOOKUP(I102,'Basic Moves'!B$2:C$43,2,FALSE)=D102,VLOOKUP(I102,'Basic Moves'!B$2:C$43,2,FALSE)=E102),1,0)</f>
        <v>0</v>
      </c>
      <c r="L102" s="54">
        <f>VLOOKUP(I102,'Basic Moves'!B$2:H$43,5,FALSE)</f>
        <v>500</v>
      </c>
      <c r="M102" s="54">
        <f>VLOOKUP(I102,'Basic Moves'!B$2:H$43,7,FALSE)</f>
        <v>7</v>
      </c>
      <c r="N102" s="54">
        <f t="shared" si="0"/>
        <v>966</v>
      </c>
      <c r="O102" s="20"/>
      <c r="P102" s="20" t="s">
        <v>97</v>
      </c>
      <c r="Q102" s="54">
        <f>VLOOKUP(P102,'Charged Moves'!B$2:I$96,3,FALSE)</f>
        <v>120</v>
      </c>
      <c r="R102" s="54">
        <f>IF(OR(VLOOKUP(P102,'Charged Moves'!B$2:C$96,2,FALSE)=D102,VLOOKUP(P102,'Charged Moves'!B$2:C$96,2,FALSE)=E102),1,0)</f>
        <v>1</v>
      </c>
      <c r="S102" s="54">
        <f>VLOOKUP(P102,'Charged Moves'!B$2:I$96,8,FALSE)*100</f>
        <v>5</v>
      </c>
      <c r="T102" s="54">
        <f>VLOOKUP(P102,'Charged Moves'!B$2:I$96,6,FALSE)</f>
        <v>5000</v>
      </c>
      <c r="U102" s="54">
        <f>VLOOKUP(P102,'Charged Moves'!B$2:J$96,9,FALSE)</f>
        <v>100</v>
      </c>
      <c r="V102" s="54">
        <f t="shared" si="1"/>
        <v>24753.749999999996</v>
      </c>
      <c r="W102" s="54"/>
      <c r="X102" s="54"/>
      <c r="Y102" s="54"/>
      <c r="AB102" s="55"/>
      <c r="AD102" s="55"/>
    </row>
    <row r="103" spans="1:30" ht="14.25" customHeight="1">
      <c r="A103" s="10">
        <v>102</v>
      </c>
      <c r="B103" s="13">
        <f>VLOOKUP(C103,'Species Data'!A$2:E$152,2,FALSE)</f>
        <v>20</v>
      </c>
      <c r="C103" s="10" t="s">
        <v>96</v>
      </c>
      <c r="D103" s="32" t="s">
        <v>84</v>
      </c>
      <c r="E103" s="33"/>
      <c r="F103" s="13">
        <f>VLOOKUP($C103,'Species Data'!$A$2:$E$152,3,FALSE)+$Z$1</f>
        <v>125</v>
      </c>
      <c r="G103" s="13">
        <f>VLOOKUP($C103,'Species Data'!$A$2:$E$152,4,FALSE)+$Z$1</f>
        <v>161</v>
      </c>
      <c r="H103" s="13">
        <f>VLOOKUP($C103,'Species Data'!$A$2:$E$152,5,FALSE)+$Z$1</f>
        <v>165</v>
      </c>
      <c r="I103" s="20" t="s">
        <v>87</v>
      </c>
      <c r="J103" s="54">
        <f>VLOOKUP(I103,'Basic Moves'!B$2:H$43,3,FALSE)</f>
        <v>10</v>
      </c>
      <c r="K103" s="54">
        <f>IF(OR(VLOOKUP(I103,'Basic Moves'!B$2:C$43,2,FALSE)=D103,VLOOKUP(I103,'Basic Moves'!B$2:C$43,2,FALSE)=E103),1,0)</f>
        <v>1</v>
      </c>
      <c r="L103" s="54">
        <f>VLOOKUP(I103,'Basic Moves'!B$2:H$43,5,FALSE)</f>
        <v>1330</v>
      </c>
      <c r="M103" s="54">
        <f>VLOOKUP(I103,'Basic Moves'!B$2:H$43,7,FALSE)</f>
        <v>12</v>
      </c>
      <c r="N103" s="54">
        <f t="shared" si="0"/>
        <v>2012.5</v>
      </c>
      <c r="O103" s="20"/>
      <c r="P103" s="20" t="s">
        <v>95</v>
      </c>
      <c r="Q103" s="54">
        <f>VLOOKUP(P103,'Charged Moves'!B$2:I$96,3,FALSE)</f>
        <v>70</v>
      </c>
      <c r="R103" s="54">
        <f>IF(OR(VLOOKUP(P103,'Charged Moves'!B$2:C$96,2,FALSE)=D103,VLOOKUP(P103,'Charged Moves'!B$2:C$96,2,FALSE)=E103),1,0)</f>
        <v>0</v>
      </c>
      <c r="S103" s="54">
        <f>VLOOKUP(P103,'Charged Moves'!B$2:I$96,8,FALSE)*100</f>
        <v>5</v>
      </c>
      <c r="T103" s="54">
        <f>VLOOKUP(P103,'Charged Moves'!B$2:I$96,6,FALSE)</f>
        <v>5800</v>
      </c>
      <c r="U103" s="54">
        <f>VLOOKUP(P103,'Charged Moves'!B$2:J$96,9,FALSE)</f>
        <v>33</v>
      </c>
      <c r="V103" s="54">
        <f t="shared" si="1"/>
        <v>11551.749999999998</v>
      </c>
      <c r="W103" s="54"/>
      <c r="X103" s="54"/>
      <c r="Y103" s="54"/>
      <c r="AB103" s="55"/>
      <c r="AD103" s="55"/>
    </row>
    <row r="104" spans="1:30" ht="14.25" customHeight="1">
      <c r="A104" s="10">
        <v>103</v>
      </c>
      <c r="B104" s="13">
        <f>VLOOKUP(C104,'Species Data'!A$2:E$152,2,FALSE)</f>
        <v>20</v>
      </c>
      <c r="C104" s="10" t="s">
        <v>96</v>
      </c>
      <c r="D104" s="32" t="s">
        <v>84</v>
      </c>
      <c r="E104" s="33"/>
      <c r="F104" s="13">
        <f>VLOOKUP($C104,'Species Data'!$A$2:$E$152,3,FALSE)+$Z$1</f>
        <v>125</v>
      </c>
      <c r="G104" s="13">
        <f>VLOOKUP($C104,'Species Data'!$A$2:$E$152,4,FALSE)+$Z$1</f>
        <v>161</v>
      </c>
      <c r="H104" s="13">
        <f>VLOOKUP($C104,'Species Data'!$A$2:$E$152,5,FALSE)+$Z$1</f>
        <v>165</v>
      </c>
      <c r="I104" s="20" t="s">
        <v>87</v>
      </c>
      <c r="J104" s="54">
        <f>VLOOKUP(I104,'Basic Moves'!B$2:H$43,3,FALSE)</f>
        <v>10</v>
      </c>
      <c r="K104" s="54">
        <f>IF(OR(VLOOKUP(I104,'Basic Moves'!B$2:C$43,2,FALSE)=D104,VLOOKUP(I104,'Basic Moves'!B$2:C$43,2,FALSE)=E104),1,0)</f>
        <v>1</v>
      </c>
      <c r="L104" s="54">
        <f>VLOOKUP(I104,'Basic Moves'!B$2:H$43,5,FALSE)</f>
        <v>1330</v>
      </c>
      <c r="M104" s="54">
        <f>VLOOKUP(I104,'Basic Moves'!B$2:H$43,7,FALSE)</f>
        <v>12</v>
      </c>
      <c r="N104" s="54">
        <f t="shared" si="0"/>
        <v>2012.5</v>
      </c>
      <c r="O104" s="20"/>
      <c r="P104" s="20" t="s">
        <v>94</v>
      </c>
      <c r="Q104" s="54">
        <f>VLOOKUP(P104,'Charged Moves'!B$2:I$96,3,FALSE)</f>
        <v>35</v>
      </c>
      <c r="R104" s="54">
        <f>IF(OR(VLOOKUP(P104,'Charged Moves'!B$2:C$96,2,FALSE)=D104,VLOOKUP(P104,'Charged Moves'!B$2:C$96,2,FALSE)=E104),1,0)</f>
        <v>1</v>
      </c>
      <c r="S104" s="54">
        <f>VLOOKUP(P104,'Charged Moves'!B$2:I$96,8,FALSE)*100</f>
        <v>5</v>
      </c>
      <c r="T104" s="54">
        <f>VLOOKUP(P104,'Charged Moves'!B$2:I$96,6,FALSE)</f>
        <v>2100</v>
      </c>
      <c r="U104" s="54">
        <f>VLOOKUP(P104,'Charged Moves'!B$2:J$96,9,FALSE)</f>
        <v>33</v>
      </c>
      <c r="V104" s="54">
        <f t="shared" si="1"/>
        <v>7219.8437499999991</v>
      </c>
      <c r="W104" s="54"/>
      <c r="X104" s="54"/>
      <c r="Y104" s="54"/>
      <c r="AB104" s="55"/>
      <c r="AD104" s="55"/>
    </row>
    <row r="105" spans="1:30" ht="14.25" customHeight="1">
      <c r="A105" s="10">
        <v>104</v>
      </c>
      <c r="B105" s="13">
        <f>VLOOKUP(C105,'Species Data'!A$2:E$152,2,FALSE)</f>
        <v>20</v>
      </c>
      <c r="C105" s="10" t="s">
        <v>96</v>
      </c>
      <c r="D105" s="32" t="s">
        <v>84</v>
      </c>
      <c r="E105" s="33"/>
      <c r="F105" s="13">
        <f>VLOOKUP($C105,'Species Data'!$A$2:$E$152,3,FALSE)+$Z$1</f>
        <v>125</v>
      </c>
      <c r="G105" s="13">
        <f>VLOOKUP($C105,'Species Data'!$A$2:$E$152,4,FALSE)+$Z$1</f>
        <v>161</v>
      </c>
      <c r="H105" s="13">
        <f>VLOOKUP($C105,'Species Data'!$A$2:$E$152,5,FALSE)+$Z$1</f>
        <v>165</v>
      </c>
      <c r="I105" s="20" t="s">
        <v>87</v>
      </c>
      <c r="J105" s="54">
        <f>VLOOKUP(I105,'Basic Moves'!B$2:H$43,3,FALSE)</f>
        <v>10</v>
      </c>
      <c r="K105" s="54">
        <f>IF(OR(VLOOKUP(I105,'Basic Moves'!B$2:C$43,2,FALSE)=D105,VLOOKUP(I105,'Basic Moves'!B$2:C$43,2,FALSE)=E105),1,0)</f>
        <v>1</v>
      </c>
      <c r="L105" s="54">
        <f>VLOOKUP(I105,'Basic Moves'!B$2:H$43,5,FALSE)</f>
        <v>1330</v>
      </c>
      <c r="M105" s="54">
        <f>VLOOKUP(I105,'Basic Moves'!B$2:H$43,7,FALSE)</f>
        <v>12</v>
      </c>
      <c r="N105" s="54">
        <f t="shared" si="0"/>
        <v>2012.5</v>
      </c>
      <c r="O105" s="20"/>
      <c r="P105" s="20" t="s">
        <v>97</v>
      </c>
      <c r="Q105" s="54">
        <f>VLOOKUP(P105,'Charged Moves'!B$2:I$96,3,FALSE)</f>
        <v>120</v>
      </c>
      <c r="R105" s="54">
        <f>IF(OR(VLOOKUP(P105,'Charged Moves'!B$2:C$96,2,FALSE)=D105,VLOOKUP(P105,'Charged Moves'!B$2:C$96,2,FALSE)=E105),1,0)</f>
        <v>1</v>
      </c>
      <c r="S105" s="54">
        <f>VLOOKUP(P105,'Charged Moves'!B$2:I$96,8,FALSE)*100</f>
        <v>5</v>
      </c>
      <c r="T105" s="54">
        <f>VLOOKUP(P105,'Charged Moves'!B$2:I$96,6,FALSE)</f>
        <v>5000</v>
      </c>
      <c r="U105" s="54">
        <f>VLOOKUP(P105,'Charged Moves'!B$2:J$96,9,FALSE)</f>
        <v>100</v>
      </c>
      <c r="V105" s="54">
        <f t="shared" si="1"/>
        <v>24753.749999999996</v>
      </c>
      <c r="W105" s="54"/>
      <c r="X105" s="54"/>
      <c r="Y105" s="54"/>
      <c r="AB105" s="55"/>
      <c r="AD105" s="55"/>
    </row>
    <row r="106" spans="1:30" ht="14.25" customHeight="1">
      <c r="A106" s="10">
        <v>105</v>
      </c>
      <c r="B106" s="13">
        <f>VLOOKUP(C106,'Species Data'!A$2:E$152,2,FALSE)</f>
        <v>21</v>
      </c>
      <c r="C106" s="10" t="s">
        <v>98</v>
      </c>
      <c r="D106" s="32" t="s">
        <v>84</v>
      </c>
      <c r="E106" s="27" t="s">
        <v>49</v>
      </c>
      <c r="F106" s="13">
        <f>VLOOKUP($C106,'Species Data'!$A$2:$E$152,3,FALSE)+$Z$1</f>
        <v>95</v>
      </c>
      <c r="G106" s="13">
        <f>VLOOKUP($C106,'Species Data'!$A$2:$E$152,4,FALSE)+$Z$1</f>
        <v>117</v>
      </c>
      <c r="H106" s="13">
        <f>VLOOKUP($C106,'Species Data'!$A$2:$E$152,5,FALSE)+$Z$1</f>
        <v>93</v>
      </c>
      <c r="I106" s="20" t="s">
        <v>99</v>
      </c>
      <c r="J106" s="54">
        <f>VLOOKUP(I106,'Basic Moves'!B$2:H$43,3,FALSE)</f>
        <v>10</v>
      </c>
      <c r="K106" s="54">
        <f>IF(OR(VLOOKUP(I106,'Basic Moves'!B$2:C$43,2,FALSE)=D106,VLOOKUP(I106,'Basic Moves'!B$2:C$43,2,FALSE)=E106),1,0)</f>
        <v>1</v>
      </c>
      <c r="L106" s="54">
        <f>VLOOKUP(I106,'Basic Moves'!B$2:H$43,5,FALSE)</f>
        <v>1150</v>
      </c>
      <c r="M106" s="54">
        <f>VLOOKUP(I106,'Basic Moves'!B$2:H$43,7,FALSE)</f>
        <v>10</v>
      </c>
      <c r="N106" s="54">
        <f t="shared" si="0"/>
        <v>1462.5</v>
      </c>
      <c r="O106" s="20"/>
      <c r="P106" s="20" t="s">
        <v>82</v>
      </c>
      <c r="Q106" s="54">
        <f>VLOOKUP(P106,'Charged Moves'!B$2:I$96,3,FALSE)</f>
        <v>30</v>
      </c>
      <c r="R106" s="54">
        <f>IF(OR(VLOOKUP(P106,'Charged Moves'!B$2:C$96,2,FALSE)=D106,VLOOKUP(P106,'Charged Moves'!B$2:C$96,2,FALSE)=E106),1,0)</f>
        <v>1</v>
      </c>
      <c r="S106" s="54">
        <f>VLOOKUP(P106,'Charged Moves'!B$2:I$96,8,FALSE)*100</f>
        <v>5</v>
      </c>
      <c r="T106" s="54">
        <f>VLOOKUP(P106,'Charged Moves'!B$2:I$96,6,FALSE)</f>
        <v>2900</v>
      </c>
      <c r="U106" s="54">
        <f>VLOOKUP(P106,'Charged Moves'!B$2:J$96,9,FALSE)</f>
        <v>25</v>
      </c>
      <c r="V106" s="54">
        <f t="shared" si="1"/>
        <v>4497.1875</v>
      </c>
      <c r="W106" s="54"/>
      <c r="X106" s="54"/>
      <c r="Y106" s="54"/>
      <c r="AB106" s="55"/>
      <c r="AD106" s="55"/>
    </row>
    <row r="107" spans="1:30" ht="14.25" customHeight="1">
      <c r="A107" s="10">
        <v>106</v>
      </c>
      <c r="B107" s="13">
        <f>VLOOKUP(C107,'Species Data'!A$2:E$152,2,FALSE)</f>
        <v>21</v>
      </c>
      <c r="C107" s="10" t="s">
        <v>98</v>
      </c>
      <c r="D107" s="32" t="s">
        <v>84</v>
      </c>
      <c r="E107" s="27" t="s">
        <v>49</v>
      </c>
      <c r="F107" s="13">
        <f>VLOOKUP($C107,'Species Data'!$A$2:$E$152,3,FALSE)+$Z$1</f>
        <v>95</v>
      </c>
      <c r="G107" s="13">
        <f>VLOOKUP($C107,'Species Data'!$A$2:$E$152,4,FALSE)+$Z$1</f>
        <v>117</v>
      </c>
      <c r="H107" s="13">
        <f>VLOOKUP($C107,'Species Data'!$A$2:$E$152,5,FALSE)+$Z$1</f>
        <v>93</v>
      </c>
      <c r="I107" s="20" t="s">
        <v>99</v>
      </c>
      <c r="J107" s="54">
        <f>VLOOKUP(I107,'Basic Moves'!B$2:H$43,3,FALSE)</f>
        <v>10</v>
      </c>
      <c r="K107" s="54">
        <f>IF(OR(VLOOKUP(I107,'Basic Moves'!B$2:C$43,2,FALSE)=D107,VLOOKUP(I107,'Basic Moves'!B$2:C$43,2,FALSE)=E107),1,0)</f>
        <v>1</v>
      </c>
      <c r="L107" s="54">
        <f>VLOOKUP(I107,'Basic Moves'!B$2:H$43,5,FALSE)</f>
        <v>1150</v>
      </c>
      <c r="M107" s="54">
        <f>VLOOKUP(I107,'Basic Moves'!B$2:H$43,7,FALSE)</f>
        <v>10</v>
      </c>
      <c r="N107" s="54">
        <f t="shared" si="0"/>
        <v>1462.5</v>
      </c>
      <c r="O107" s="20"/>
      <c r="P107" s="20" t="s">
        <v>100</v>
      </c>
      <c r="Q107" s="54">
        <f>VLOOKUP(P107,'Charged Moves'!B$2:I$96,3,FALSE)</f>
        <v>40</v>
      </c>
      <c r="R107" s="54">
        <f>IF(OR(VLOOKUP(P107,'Charged Moves'!B$2:C$96,2,FALSE)=D107,VLOOKUP(P107,'Charged Moves'!B$2:C$96,2,FALSE)=E107),1,0)</f>
        <v>1</v>
      </c>
      <c r="S107" s="54">
        <f>VLOOKUP(P107,'Charged Moves'!B$2:I$96,8,FALSE)*100</f>
        <v>5</v>
      </c>
      <c r="T107" s="54">
        <f>VLOOKUP(P107,'Charged Moves'!B$2:I$96,6,FALSE)</f>
        <v>2700</v>
      </c>
      <c r="U107" s="54">
        <f>VLOOKUP(P107,'Charged Moves'!B$2:J$96,9,FALSE)</f>
        <v>33</v>
      </c>
      <c r="V107" s="54">
        <f t="shared" si="1"/>
        <v>5996.2499999999991</v>
      </c>
      <c r="W107" s="54"/>
      <c r="X107" s="54"/>
      <c r="Y107" s="54"/>
      <c r="AB107" s="55"/>
      <c r="AD107" s="55"/>
    </row>
    <row r="108" spans="1:30" ht="14.25" customHeight="1">
      <c r="A108" s="10">
        <v>107</v>
      </c>
      <c r="B108" s="13">
        <f>VLOOKUP(C108,'Species Data'!A$2:E$152,2,FALSE)</f>
        <v>21</v>
      </c>
      <c r="C108" s="10" t="s">
        <v>98</v>
      </c>
      <c r="D108" s="32" t="s">
        <v>84</v>
      </c>
      <c r="E108" s="27" t="s">
        <v>49</v>
      </c>
      <c r="F108" s="13">
        <f>VLOOKUP($C108,'Species Data'!$A$2:$E$152,3,FALSE)+$Z$1</f>
        <v>95</v>
      </c>
      <c r="G108" s="13">
        <f>VLOOKUP($C108,'Species Data'!$A$2:$E$152,4,FALSE)+$Z$1</f>
        <v>117</v>
      </c>
      <c r="H108" s="13">
        <f>VLOOKUP($C108,'Species Data'!$A$2:$E$152,5,FALSE)+$Z$1</f>
        <v>93</v>
      </c>
      <c r="I108" s="20" t="s">
        <v>99</v>
      </c>
      <c r="J108" s="54">
        <f>VLOOKUP(I108,'Basic Moves'!B$2:H$43,3,FALSE)</f>
        <v>10</v>
      </c>
      <c r="K108" s="54">
        <f>IF(OR(VLOOKUP(I108,'Basic Moves'!B$2:C$43,2,FALSE)=D108,VLOOKUP(I108,'Basic Moves'!B$2:C$43,2,FALSE)=E108),1,0)</f>
        <v>1</v>
      </c>
      <c r="L108" s="54">
        <f>VLOOKUP(I108,'Basic Moves'!B$2:H$43,5,FALSE)</f>
        <v>1150</v>
      </c>
      <c r="M108" s="54">
        <f>VLOOKUP(I108,'Basic Moves'!B$2:H$43,7,FALSE)</f>
        <v>10</v>
      </c>
      <c r="N108" s="54">
        <f t="shared" si="0"/>
        <v>1462.5</v>
      </c>
      <c r="O108" s="20"/>
      <c r="P108" s="20" t="s">
        <v>85</v>
      </c>
      <c r="Q108" s="54">
        <f>VLOOKUP(P108,'Charged Moves'!B$2:I$96,3,FALSE)</f>
        <v>25</v>
      </c>
      <c r="R108" s="54">
        <f>IF(OR(VLOOKUP(P108,'Charged Moves'!B$2:C$96,2,FALSE)=D108,VLOOKUP(P108,'Charged Moves'!B$2:C$96,2,FALSE)=E108),1,0)</f>
        <v>0</v>
      </c>
      <c r="S108" s="54">
        <f>VLOOKUP(P108,'Charged Moves'!B$2:I$96,8,FALSE)*100</f>
        <v>5</v>
      </c>
      <c r="T108" s="54">
        <f>VLOOKUP(P108,'Charged Moves'!B$2:I$96,6,FALSE)</f>
        <v>2700</v>
      </c>
      <c r="U108" s="54">
        <f>VLOOKUP(P108,'Charged Moves'!B$2:J$96,9,FALSE)</f>
        <v>20</v>
      </c>
      <c r="V108" s="54">
        <f t="shared" si="1"/>
        <v>2998.1249999999995</v>
      </c>
      <c r="W108" s="54"/>
      <c r="X108" s="54"/>
      <c r="Y108" s="54"/>
      <c r="AB108" s="55"/>
      <c r="AD108" s="55"/>
    </row>
    <row r="109" spans="1:30" ht="14.25" customHeight="1">
      <c r="A109" s="10">
        <v>108</v>
      </c>
      <c r="B109" s="13">
        <f>VLOOKUP(C109,'Species Data'!A$2:E$152,2,FALSE)</f>
        <v>21</v>
      </c>
      <c r="C109" s="10" t="s">
        <v>98</v>
      </c>
      <c r="D109" s="32" t="s">
        <v>84</v>
      </c>
      <c r="E109" s="27" t="s">
        <v>49</v>
      </c>
      <c r="F109" s="13">
        <f>VLOOKUP($C109,'Species Data'!$A$2:$E$152,3,FALSE)+$Z$1</f>
        <v>95</v>
      </c>
      <c r="G109" s="13">
        <f>VLOOKUP($C109,'Species Data'!$A$2:$E$152,4,FALSE)+$Z$1</f>
        <v>117</v>
      </c>
      <c r="H109" s="13">
        <f>VLOOKUP($C109,'Species Data'!$A$2:$E$152,5,FALSE)+$Z$1</f>
        <v>93</v>
      </c>
      <c r="I109" s="20" t="s">
        <v>87</v>
      </c>
      <c r="J109" s="54">
        <f>VLOOKUP(I109,'Basic Moves'!B$2:H$43,3,FALSE)</f>
        <v>10</v>
      </c>
      <c r="K109" s="54">
        <f>IF(OR(VLOOKUP(I109,'Basic Moves'!B$2:C$43,2,FALSE)=D109,VLOOKUP(I109,'Basic Moves'!B$2:C$43,2,FALSE)=E109),1,0)</f>
        <v>1</v>
      </c>
      <c r="L109" s="54">
        <f>VLOOKUP(I109,'Basic Moves'!B$2:H$43,5,FALSE)</f>
        <v>1330</v>
      </c>
      <c r="M109" s="54">
        <f>VLOOKUP(I109,'Basic Moves'!B$2:H$43,7,FALSE)</f>
        <v>12</v>
      </c>
      <c r="N109" s="54">
        <f t="shared" si="0"/>
        <v>1462.5</v>
      </c>
      <c r="O109" s="20"/>
      <c r="P109" s="20" t="s">
        <v>82</v>
      </c>
      <c r="Q109" s="54">
        <f>VLOOKUP(P109,'Charged Moves'!B$2:I$96,3,FALSE)</f>
        <v>30</v>
      </c>
      <c r="R109" s="54">
        <f>IF(OR(VLOOKUP(P109,'Charged Moves'!B$2:C$96,2,FALSE)=D109,VLOOKUP(P109,'Charged Moves'!B$2:C$96,2,FALSE)=E109),1,0)</f>
        <v>1</v>
      </c>
      <c r="S109" s="54">
        <f>VLOOKUP(P109,'Charged Moves'!B$2:I$96,8,FALSE)*100</f>
        <v>5</v>
      </c>
      <c r="T109" s="54">
        <f>VLOOKUP(P109,'Charged Moves'!B$2:I$96,6,FALSE)</f>
        <v>2900</v>
      </c>
      <c r="U109" s="54">
        <f>VLOOKUP(P109,'Charged Moves'!B$2:J$96,9,FALSE)</f>
        <v>25</v>
      </c>
      <c r="V109" s="54">
        <f t="shared" si="1"/>
        <v>4497.1875</v>
      </c>
      <c r="W109" s="54"/>
      <c r="X109" s="54"/>
      <c r="Y109" s="54"/>
      <c r="AB109" s="55"/>
      <c r="AD109" s="55"/>
    </row>
    <row r="110" spans="1:30" ht="14.25" customHeight="1">
      <c r="A110" s="10">
        <v>109</v>
      </c>
      <c r="B110" s="13">
        <f>VLOOKUP(C110,'Species Data'!A$2:E$152,2,FALSE)</f>
        <v>21</v>
      </c>
      <c r="C110" s="10" t="s">
        <v>98</v>
      </c>
      <c r="D110" s="32" t="s">
        <v>84</v>
      </c>
      <c r="E110" s="27" t="s">
        <v>49</v>
      </c>
      <c r="F110" s="13">
        <f>VLOOKUP($C110,'Species Data'!$A$2:$E$152,3,FALSE)+$Z$1</f>
        <v>95</v>
      </c>
      <c r="G110" s="13">
        <f>VLOOKUP($C110,'Species Data'!$A$2:$E$152,4,FALSE)+$Z$1</f>
        <v>117</v>
      </c>
      <c r="H110" s="13">
        <f>VLOOKUP($C110,'Species Data'!$A$2:$E$152,5,FALSE)+$Z$1</f>
        <v>93</v>
      </c>
      <c r="I110" s="20" t="s">
        <v>87</v>
      </c>
      <c r="J110" s="54">
        <f>VLOOKUP(I110,'Basic Moves'!B$2:H$43,3,FALSE)</f>
        <v>10</v>
      </c>
      <c r="K110" s="54">
        <f>IF(OR(VLOOKUP(I110,'Basic Moves'!B$2:C$43,2,FALSE)=D110,VLOOKUP(I110,'Basic Moves'!B$2:C$43,2,FALSE)=E110),1,0)</f>
        <v>1</v>
      </c>
      <c r="L110" s="54">
        <f>VLOOKUP(I110,'Basic Moves'!B$2:H$43,5,FALSE)</f>
        <v>1330</v>
      </c>
      <c r="M110" s="54">
        <f>VLOOKUP(I110,'Basic Moves'!B$2:H$43,7,FALSE)</f>
        <v>12</v>
      </c>
      <c r="N110" s="54">
        <f t="shared" si="0"/>
        <v>1462.5</v>
      </c>
      <c r="O110" s="20"/>
      <c r="P110" s="20" t="s">
        <v>100</v>
      </c>
      <c r="Q110" s="54">
        <f>VLOOKUP(P110,'Charged Moves'!B$2:I$96,3,FALSE)</f>
        <v>40</v>
      </c>
      <c r="R110" s="54">
        <f>IF(OR(VLOOKUP(P110,'Charged Moves'!B$2:C$96,2,FALSE)=D110,VLOOKUP(P110,'Charged Moves'!B$2:C$96,2,FALSE)=E110),1,0)</f>
        <v>1</v>
      </c>
      <c r="S110" s="54">
        <f>VLOOKUP(P110,'Charged Moves'!B$2:I$96,8,FALSE)*100</f>
        <v>5</v>
      </c>
      <c r="T110" s="54">
        <f>VLOOKUP(P110,'Charged Moves'!B$2:I$96,6,FALSE)</f>
        <v>2700</v>
      </c>
      <c r="U110" s="54">
        <f>VLOOKUP(P110,'Charged Moves'!B$2:J$96,9,FALSE)</f>
        <v>33</v>
      </c>
      <c r="V110" s="54">
        <f t="shared" si="1"/>
        <v>5996.2499999999991</v>
      </c>
      <c r="W110" s="54"/>
      <c r="X110" s="54"/>
      <c r="Y110" s="54"/>
      <c r="AB110" s="55"/>
      <c r="AD110" s="55"/>
    </row>
    <row r="111" spans="1:30" ht="14.25" customHeight="1">
      <c r="A111" s="10">
        <v>110</v>
      </c>
      <c r="B111" s="13">
        <f>VLOOKUP(C111,'Species Data'!A$2:E$152,2,FALSE)</f>
        <v>21</v>
      </c>
      <c r="C111" s="10" t="s">
        <v>98</v>
      </c>
      <c r="D111" s="32" t="s">
        <v>84</v>
      </c>
      <c r="E111" s="27" t="s">
        <v>49</v>
      </c>
      <c r="F111" s="13">
        <f>VLOOKUP($C111,'Species Data'!$A$2:$E$152,3,FALSE)+$Z$1</f>
        <v>95</v>
      </c>
      <c r="G111" s="13">
        <f>VLOOKUP($C111,'Species Data'!$A$2:$E$152,4,FALSE)+$Z$1</f>
        <v>117</v>
      </c>
      <c r="H111" s="13">
        <f>VLOOKUP($C111,'Species Data'!$A$2:$E$152,5,FALSE)+$Z$1</f>
        <v>93</v>
      </c>
      <c r="I111" s="20" t="s">
        <v>87</v>
      </c>
      <c r="J111" s="54">
        <f>VLOOKUP(I111,'Basic Moves'!B$2:H$43,3,FALSE)</f>
        <v>10</v>
      </c>
      <c r="K111" s="54">
        <f>IF(OR(VLOOKUP(I111,'Basic Moves'!B$2:C$43,2,FALSE)=D111,VLOOKUP(I111,'Basic Moves'!B$2:C$43,2,FALSE)=E111),1,0)</f>
        <v>1</v>
      </c>
      <c r="L111" s="54">
        <f>VLOOKUP(I111,'Basic Moves'!B$2:H$43,5,FALSE)</f>
        <v>1330</v>
      </c>
      <c r="M111" s="54">
        <f>VLOOKUP(I111,'Basic Moves'!B$2:H$43,7,FALSE)</f>
        <v>12</v>
      </c>
      <c r="N111" s="54">
        <f t="shared" si="0"/>
        <v>1462.5</v>
      </c>
      <c r="O111" s="20"/>
      <c r="P111" s="20" t="s">
        <v>85</v>
      </c>
      <c r="Q111" s="54">
        <f>VLOOKUP(P111,'Charged Moves'!B$2:I$96,3,FALSE)</f>
        <v>25</v>
      </c>
      <c r="R111" s="54">
        <f>IF(OR(VLOOKUP(P111,'Charged Moves'!B$2:C$96,2,FALSE)=D111,VLOOKUP(P111,'Charged Moves'!B$2:C$96,2,FALSE)=E111),1,0)</f>
        <v>0</v>
      </c>
      <c r="S111" s="54">
        <f>VLOOKUP(P111,'Charged Moves'!B$2:I$96,8,FALSE)*100</f>
        <v>5</v>
      </c>
      <c r="T111" s="54">
        <f>VLOOKUP(P111,'Charged Moves'!B$2:I$96,6,FALSE)</f>
        <v>2700</v>
      </c>
      <c r="U111" s="54">
        <f>VLOOKUP(P111,'Charged Moves'!B$2:J$96,9,FALSE)</f>
        <v>20</v>
      </c>
      <c r="V111" s="54">
        <f t="shared" si="1"/>
        <v>2998.1249999999995</v>
      </c>
      <c r="W111" s="54"/>
      <c r="X111" s="54"/>
      <c r="Y111" s="54"/>
      <c r="AB111" s="55"/>
      <c r="AD111" s="55"/>
    </row>
    <row r="112" spans="1:30" ht="14.25" customHeight="1">
      <c r="A112" s="10">
        <v>111</v>
      </c>
      <c r="B112" s="13">
        <f>VLOOKUP(C112,'Species Data'!A$2:E$152,2,FALSE)</f>
        <v>22</v>
      </c>
      <c r="C112" s="10" t="s">
        <v>101</v>
      </c>
      <c r="D112" s="32" t="s">
        <v>84</v>
      </c>
      <c r="E112" s="27" t="s">
        <v>49</v>
      </c>
      <c r="F112" s="13">
        <f>VLOOKUP($C112,'Species Data'!$A$2:$E$152,3,FALSE)+$Z$1</f>
        <v>145</v>
      </c>
      <c r="G112" s="13">
        <f>VLOOKUP($C112,'Species Data'!$A$2:$E$152,4,FALSE)+$Z$1</f>
        <v>183</v>
      </c>
      <c r="H112" s="13">
        <f>VLOOKUP($C112,'Species Data'!$A$2:$E$152,5,FALSE)+$Z$1</f>
        <v>161</v>
      </c>
      <c r="I112" s="20" t="s">
        <v>99</v>
      </c>
      <c r="J112" s="54">
        <f>VLOOKUP(I112,'Basic Moves'!B$2:H$43,3,FALSE)</f>
        <v>10</v>
      </c>
      <c r="K112" s="54">
        <f>IF(OR(VLOOKUP(I112,'Basic Moves'!B$2:C$43,2,FALSE)=D112,VLOOKUP(I112,'Basic Moves'!B$2:C$43,2,FALSE)=E112),1,0)</f>
        <v>1</v>
      </c>
      <c r="L112" s="54">
        <f>VLOOKUP(I112,'Basic Moves'!B$2:H$43,5,FALSE)</f>
        <v>1150</v>
      </c>
      <c r="M112" s="54">
        <f>VLOOKUP(I112,'Basic Moves'!B$2:H$43,7,FALSE)</f>
        <v>10</v>
      </c>
      <c r="N112" s="54">
        <f t="shared" si="0"/>
        <v>2287.5</v>
      </c>
      <c r="O112" s="20"/>
      <c r="P112" s="20" t="s">
        <v>82</v>
      </c>
      <c r="Q112" s="54">
        <f>VLOOKUP(P112,'Charged Moves'!B$2:I$96,3,FALSE)</f>
        <v>30</v>
      </c>
      <c r="R112" s="54">
        <f>IF(OR(VLOOKUP(P112,'Charged Moves'!B$2:C$96,2,FALSE)=D112,VLOOKUP(P112,'Charged Moves'!B$2:C$96,2,FALSE)=E112),1,0)</f>
        <v>1</v>
      </c>
      <c r="S112" s="54">
        <f>VLOOKUP(P112,'Charged Moves'!B$2:I$96,8,FALSE)*100</f>
        <v>5</v>
      </c>
      <c r="T112" s="54">
        <f>VLOOKUP(P112,'Charged Moves'!B$2:I$96,6,FALSE)</f>
        <v>2900</v>
      </c>
      <c r="U112" s="54">
        <f>VLOOKUP(P112,'Charged Moves'!B$2:J$96,9,FALSE)</f>
        <v>25</v>
      </c>
      <c r="V112" s="54">
        <f t="shared" si="1"/>
        <v>7034.0624999999991</v>
      </c>
      <c r="W112" s="54"/>
      <c r="X112" s="54"/>
      <c r="Y112" s="54"/>
      <c r="AB112" s="55"/>
      <c r="AD112" s="55"/>
    </row>
    <row r="113" spans="1:30" ht="14.25" customHeight="1">
      <c r="A113" s="10">
        <v>112</v>
      </c>
      <c r="B113" s="13">
        <f>VLOOKUP(C113,'Species Data'!A$2:E$152,2,FALSE)</f>
        <v>22</v>
      </c>
      <c r="C113" s="10" t="s">
        <v>101</v>
      </c>
      <c r="D113" s="32" t="s">
        <v>84</v>
      </c>
      <c r="E113" s="27" t="s">
        <v>49</v>
      </c>
      <c r="F113" s="13">
        <f>VLOOKUP($C113,'Species Data'!$A$2:$E$152,3,FALSE)+$Z$1</f>
        <v>145</v>
      </c>
      <c r="G113" s="13">
        <f>VLOOKUP($C113,'Species Data'!$A$2:$E$152,4,FALSE)+$Z$1</f>
        <v>183</v>
      </c>
      <c r="H113" s="13">
        <f>VLOOKUP($C113,'Species Data'!$A$2:$E$152,5,FALSE)+$Z$1</f>
        <v>161</v>
      </c>
      <c r="I113" s="20" t="s">
        <v>99</v>
      </c>
      <c r="J113" s="54">
        <f>VLOOKUP(I113,'Basic Moves'!B$2:H$43,3,FALSE)</f>
        <v>10</v>
      </c>
      <c r="K113" s="54">
        <f>IF(OR(VLOOKUP(I113,'Basic Moves'!B$2:C$43,2,FALSE)=D113,VLOOKUP(I113,'Basic Moves'!B$2:C$43,2,FALSE)=E113),1,0)</f>
        <v>1</v>
      </c>
      <c r="L113" s="54">
        <f>VLOOKUP(I113,'Basic Moves'!B$2:H$43,5,FALSE)</f>
        <v>1150</v>
      </c>
      <c r="M113" s="54">
        <f>VLOOKUP(I113,'Basic Moves'!B$2:H$43,7,FALSE)</f>
        <v>10</v>
      </c>
      <c r="N113" s="54">
        <f t="shared" si="0"/>
        <v>2287.5</v>
      </c>
      <c r="O113" s="20"/>
      <c r="P113" s="20" t="s">
        <v>102</v>
      </c>
      <c r="Q113" s="54">
        <f>VLOOKUP(P113,'Charged Moves'!B$2:I$96,3,FALSE)</f>
        <v>50</v>
      </c>
      <c r="R113" s="54">
        <f>IF(OR(VLOOKUP(P113,'Charged Moves'!B$2:C$96,2,FALSE)=D113,VLOOKUP(P113,'Charged Moves'!B$2:C$96,2,FALSE)=E113),1,0)</f>
        <v>0</v>
      </c>
      <c r="S113" s="54">
        <f>VLOOKUP(P113,'Charged Moves'!B$2:I$96,8,FALSE)*100</f>
        <v>25</v>
      </c>
      <c r="T113" s="54">
        <f>VLOOKUP(P113,'Charged Moves'!B$2:I$96,6,FALSE)</f>
        <v>3400</v>
      </c>
      <c r="U113" s="54">
        <f>VLOOKUP(P113,'Charged Moves'!B$2:J$96,9,FALSE)</f>
        <v>33</v>
      </c>
      <c r="V113" s="54">
        <f t="shared" si="1"/>
        <v>10293.75</v>
      </c>
      <c r="W113" s="54"/>
      <c r="X113" s="54"/>
      <c r="Y113" s="54"/>
      <c r="AB113" s="55"/>
      <c r="AD113" s="55"/>
    </row>
    <row r="114" spans="1:30" ht="14.25" customHeight="1">
      <c r="A114" s="10">
        <v>113</v>
      </c>
      <c r="B114" s="13">
        <f>VLOOKUP(C114,'Species Data'!A$2:E$152,2,FALSE)</f>
        <v>22</v>
      </c>
      <c r="C114" s="10" t="s">
        <v>101</v>
      </c>
      <c r="D114" s="32" t="s">
        <v>84</v>
      </c>
      <c r="E114" s="27" t="s">
        <v>49</v>
      </c>
      <c r="F114" s="13">
        <f>VLOOKUP($C114,'Species Data'!$A$2:$E$152,3,FALSE)+$Z$1</f>
        <v>145</v>
      </c>
      <c r="G114" s="13">
        <f>VLOOKUP($C114,'Species Data'!$A$2:$E$152,4,FALSE)+$Z$1</f>
        <v>183</v>
      </c>
      <c r="H114" s="13">
        <f>VLOOKUP($C114,'Species Data'!$A$2:$E$152,5,FALSE)+$Z$1</f>
        <v>161</v>
      </c>
      <c r="I114" s="20" t="s">
        <v>99</v>
      </c>
      <c r="J114" s="54">
        <f>VLOOKUP(I114,'Basic Moves'!B$2:H$43,3,FALSE)</f>
        <v>10</v>
      </c>
      <c r="K114" s="54">
        <f>IF(OR(VLOOKUP(I114,'Basic Moves'!B$2:C$43,2,FALSE)=D114,VLOOKUP(I114,'Basic Moves'!B$2:C$43,2,FALSE)=E114),1,0)</f>
        <v>1</v>
      </c>
      <c r="L114" s="54">
        <f>VLOOKUP(I114,'Basic Moves'!B$2:H$43,5,FALSE)</f>
        <v>1150</v>
      </c>
      <c r="M114" s="54">
        <f>VLOOKUP(I114,'Basic Moves'!B$2:H$43,7,FALSE)</f>
        <v>10</v>
      </c>
      <c r="N114" s="54">
        <f t="shared" si="0"/>
        <v>2287.5</v>
      </c>
      <c r="O114" s="20"/>
      <c r="P114" s="20" t="s">
        <v>85</v>
      </c>
      <c r="Q114" s="54">
        <f>VLOOKUP(P114,'Charged Moves'!B$2:I$96,3,FALSE)</f>
        <v>25</v>
      </c>
      <c r="R114" s="54">
        <f>IF(OR(VLOOKUP(P114,'Charged Moves'!B$2:C$96,2,FALSE)=D114,VLOOKUP(P114,'Charged Moves'!B$2:C$96,2,FALSE)=E114),1,0)</f>
        <v>0</v>
      </c>
      <c r="S114" s="54">
        <f>VLOOKUP(P114,'Charged Moves'!B$2:I$96,8,FALSE)*100</f>
        <v>5</v>
      </c>
      <c r="T114" s="54">
        <f>VLOOKUP(P114,'Charged Moves'!B$2:I$96,6,FALSE)</f>
        <v>2700</v>
      </c>
      <c r="U114" s="54">
        <f>VLOOKUP(P114,'Charged Moves'!B$2:J$96,9,FALSE)</f>
        <v>20</v>
      </c>
      <c r="V114" s="54">
        <f t="shared" si="1"/>
        <v>4689.375</v>
      </c>
      <c r="W114" s="54"/>
      <c r="X114" s="54"/>
      <c r="Y114" s="54"/>
      <c r="AB114" s="55"/>
      <c r="AD114" s="55"/>
    </row>
    <row r="115" spans="1:30" ht="14.25" customHeight="1">
      <c r="A115" s="10">
        <v>114</v>
      </c>
      <c r="B115" s="13">
        <f>VLOOKUP(C115,'Species Data'!A$2:E$152,2,FALSE)</f>
        <v>22</v>
      </c>
      <c r="C115" s="10" t="s">
        <v>101</v>
      </c>
      <c r="D115" s="32" t="s">
        <v>84</v>
      </c>
      <c r="E115" s="27" t="s">
        <v>49</v>
      </c>
      <c r="F115" s="13">
        <f>VLOOKUP($C115,'Species Data'!$A$2:$E$152,3,FALSE)+$Z$1</f>
        <v>145</v>
      </c>
      <c r="G115" s="13">
        <f>VLOOKUP($C115,'Species Data'!$A$2:$E$152,4,FALSE)+$Z$1</f>
        <v>183</v>
      </c>
      <c r="H115" s="13">
        <f>VLOOKUP($C115,'Species Data'!$A$2:$E$152,5,FALSE)+$Z$1</f>
        <v>161</v>
      </c>
      <c r="I115" s="20" t="s">
        <v>89</v>
      </c>
      <c r="J115" s="54">
        <f>VLOOKUP(I115,'Basic Moves'!B$2:H$43,3,FALSE)</f>
        <v>15</v>
      </c>
      <c r="K115" s="54">
        <f>IF(OR(VLOOKUP(I115,'Basic Moves'!B$2:C$43,2,FALSE)=D115,VLOOKUP(I115,'Basic Moves'!B$2:C$43,2,FALSE)=E115),1,0)</f>
        <v>0</v>
      </c>
      <c r="L115" s="54">
        <f>VLOOKUP(I115,'Basic Moves'!B$2:H$43,5,FALSE)</f>
        <v>1330</v>
      </c>
      <c r="M115" s="54">
        <f>VLOOKUP(I115,'Basic Moves'!B$2:H$43,7,FALSE)</f>
        <v>12</v>
      </c>
      <c r="N115" s="54">
        <f t="shared" si="0"/>
        <v>2745</v>
      </c>
      <c r="O115" s="20"/>
      <c r="P115" s="20" t="s">
        <v>82</v>
      </c>
      <c r="Q115" s="54">
        <f>VLOOKUP(P115,'Charged Moves'!B$2:I$96,3,FALSE)</f>
        <v>30</v>
      </c>
      <c r="R115" s="54">
        <f>IF(OR(VLOOKUP(P115,'Charged Moves'!B$2:C$96,2,FALSE)=D115,VLOOKUP(P115,'Charged Moves'!B$2:C$96,2,FALSE)=E115),1,0)</f>
        <v>1</v>
      </c>
      <c r="S115" s="54">
        <f>VLOOKUP(P115,'Charged Moves'!B$2:I$96,8,FALSE)*100</f>
        <v>5</v>
      </c>
      <c r="T115" s="54">
        <f>VLOOKUP(P115,'Charged Moves'!B$2:I$96,6,FALSE)</f>
        <v>2900</v>
      </c>
      <c r="U115" s="54">
        <f>VLOOKUP(P115,'Charged Moves'!B$2:J$96,9,FALSE)</f>
        <v>25</v>
      </c>
      <c r="V115" s="54">
        <f t="shared" si="1"/>
        <v>7034.0624999999991</v>
      </c>
      <c r="W115" s="54"/>
      <c r="X115" s="54"/>
      <c r="Y115" s="54"/>
      <c r="AB115" s="55"/>
      <c r="AD115" s="55"/>
    </row>
    <row r="116" spans="1:30" ht="14.25" customHeight="1">
      <c r="A116" s="10">
        <v>115</v>
      </c>
      <c r="B116" s="13">
        <f>VLOOKUP(C116,'Species Data'!A$2:E$152,2,FALSE)</f>
        <v>22</v>
      </c>
      <c r="C116" s="10" t="s">
        <v>101</v>
      </c>
      <c r="D116" s="32" t="s">
        <v>84</v>
      </c>
      <c r="E116" s="27" t="s">
        <v>49</v>
      </c>
      <c r="F116" s="13">
        <f>VLOOKUP($C116,'Species Data'!$A$2:$E$152,3,FALSE)+$Z$1</f>
        <v>145</v>
      </c>
      <c r="G116" s="13">
        <f>VLOOKUP($C116,'Species Data'!$A$2:$E$152,4,FALSE)+$Z$1</f>
        <v>183</v>
      </c>
      <c r="H116" s="13">
        <f>VLOOKUP($C116,'Species Data'!$A$2:$E$152,5,FALSE)+$Z$1</f>
        <v>161</v>
      </c>
      <c r="I116" s="20" t="s">
        <v>89</v>
      </c>
      <c r="J116" s="54">
        <f>VLOOKUP(I116,'Basic Moves'!B$2:H$43,3,FALSE)</f>
        <v>15</v>
      </c>
      <c r="K116" s="54">
        <f>IF(OR(VLOOKUP(I116,'Basic Moves'!B$2:C$43,2,FALSE)=D116,VLOOKUP(I116,'Basic Moves'!B$2:C$43,2,FALSE)=E116),1,0)</f>
        <v>0</v>
      </c>
      <c r="L116" s="54">
        <f>VLOOKUP(I116,'Basic Moves'!B$2:H$43,5,FALSE)</f>
        <v>1330</v>
      </c>
      <c r="M116" s="54">
        <f>VLOOKUP(I116,'Basic Moves'!B$2:H$43,7,FALSE)</f>
        <v>12</v>
      </c>
      <c r="N116" s="54">
        <f t="shared" si="0"/>
        <v>2745</v>
      </c>
      <c r="O116" s="20"/>
      <c r="P116" s="20" t="s">
        <v>102</v>
      </c>
      <c r="Q116" s="54">
        <f>VLOOKUP(P116,'Charged Moves'!B$2:I$96,3,FALSE)</f>
        <v>50</v>
      </c>
      <c r="R116" s="54">
        <f>IF(OR(VLOOKUP(P116,'Charged Moves'!B$2:C$96,2,FALSE)=D116,VLOOKUP(P116,'Charged Moves'!B$2:C$96,2,FALSE)=E116),1,0)</f>
        <v>0</v>
      </c>
      <c r="S116" s="54">
        <f>VLOOKUP(P116,'Charged Moves'!B$2:I$96,8,FALSE)*100</f>
        <v>25</v>
      </c>
      <c r="T116" s="54">
        <f>VLOOKUP(P116,'Charged Moves'!B$2:I$96,6,FALSE)</f>
        <v>3400</v>
      </c>
      <c r="U116" s="54">
        <f>VLOOKUP(P116,'Charged Moves'!B$2:J$96,9,FALSE)</f>
        <v>33</v>
      </c>
      <c r="V116" s="54">
        <f t="shared" si="1"/>
        <v>10293.75</v>
      </c>
      <c r="W116" s="54"/>
      <c r="X116" s="54"/>
      <c r="Y116" s="54"/>
      <c r="AB116" s="55"/>
      <c r="AD116" s="55"/>
    </row>
    <row r="117" spans="1:30" ht="14.25" customHeight="1">
      <c r="A117" s="10">
        <v>116</v>
      </c>
      <c r="B117" s="13">
        <f>VLOOKUP(C117,'Species Data'!A$2:E$152,2,FALSE)</f>
        <v>22</v>
      </c>
      <c r="C117" s="10" t="s">
        <v>101</v>
      </c>
      <c r="D117" s="32" t="s">
        <v>84</v>
      </c>
      <c r="E117" s="27" t="s">
        <v>49</v>
      </c>
      <c r="F117" s="13">
        <f>VLOOKUP($C117,'Species Data'!$A$2:$E$152,3,FALSE)+$Z$1</f>
        <v>145</v>
      </c>
      <c r="G117" s="13">
        <f>VLOOKUP($C117,'Species Data'!$A$2:$E$152,4,FALSE)+$Z$1</f>
        <v>183</v>
      </c>
      <c r="H117" s="13">
        <f>VLOOKUP($C117,'Species Data'!$A$2:$E$152,5,FALSE)+$Z$1</f>
        <v>161</v>
      </c>
      <c r="I117" s="20" t="s">
        <v>89</v>
      </c>
      <c r="J117" s="54">
        <f>VLOOKUP(I117,'Basic Moves'!B$2:H$43,3,FALSE)</f>
        <v>15</v>
      </c>
      <c r="K117" s="54">
        <f>IF(OR(VLOOKUP(I117,'Basic Moves'!B$2:C$43,2,FALSE)=D117,VLOOKUP(I117,'Basic Moves'!B$2:C$43,2,FALSE)=E117),1,0)</f>
        <v>0</v>
      </c>
      <c r="L117" s="54">
        <f>VLOOKUP(I117,'Basic Moves'!B$2:H$43,5,FALSE)</f>
        <v>1330</v>
      </c>
      <c r="M117" s="54">
        <f>VLOOKUP(I117,'Basic Moves'!B$2:H$43,7,FALSE)</f>
        <v>12</v>
      </c>
      <c r="N117" s="54">
        <f t="shared" si="0"/>
        <v>2745</v>
      </c>
      <c r="O117" s="20"/>
      <c r="P117" s="20" t="s">
        <v>85</v>
      </c>
      <c r="Q117" s="54">
        <f>VLOOKUP(P117,'Charged Moves'!B$2:I$96,3,FALSE)</f>
        <v>25</v>
      </c>
      <c r="R117" s="54">
        <f>IF(OR(VLOOKUP(P117,'Charged Moves'!B$2:C$96,2,FALSE)=D117,VLOOKUP(P117,'Charged Moves'!B$2:C$96,2,FALSE)=E117),1,0)</f>
        <v>0</v>
      </c>
      <c r="S117" s="54">
        <f>VLOOKUP(P117,'Charged Moves'!B$2:I$96,8,FALSE)*100</f>
        <v>5</v>
      </c>
      <c r="T117" s="54">
        <f>VLOOKUP(P117,'Charged Moves'!B$2:I$96,6,FALSE)</f>
        <v>2700</v>
      </c>
      <c r="U117" s="54">
        <f>VLOOKUP(P117,'Charged Moves'!B$2:J$96,9,FALSE)</f>
        <v>20</v>
      </c>
      <c r="V117" s="54">
        <f t="shared" si="1"/>
        <v>4689.375</v>
      </c>
      <c r="W117" s="54"/>
      <c r="X117" s="54"/>
      <c r="Y117" s="54"/>
      <c r="AB117" s="55"/>
      <c r="AD117" s="55"/>
    </row>
    <row r="118" spans="1:30" ht="14.25" customHeight="1">
      <c r="A118" s="10">
        <v>117</v>
      </c>
      <c r="B118" s="13">
        <f>VLOOKUP(C118,'Species Data'!A$2:E$152,2,FALSE)</f>
        <v>23</v>
      </c>
      <c r="C118" s="10" t="s">
        <v>103</v>
      </c>
      <c r="D118" s="16" t="s">
        <v>28</v>
      </c>
      <c r="E118" s="34"/>
      <c r="F118" s="13">
        <f>VLOOKUP($C118,'Species Data'!$A$2:$E$152,3,FALSE)+$Z$1</f>
        <v>85</v>
      </c>
      <c r="G118" s="13">
        <f>VLOOKUP($C118,'Species Data'!$A$2:$E$152,4,FALSE)+$Z$1</f>
        <v>127</v>
      </c>
      <c r="H118" s="13">
        <f>VLOOKUP($C118,'Species Data'!$A$2:$E$152,5,FALSE)+$Z$1</f>
        <v>127</v>
      </c>
      <c r="I118" s="20" t="s">
        <v>77</v>
      </c>
      <c r="J118" s="54">
        <f>VLOOKUP(I118,'Basic Moves'!B$2:H$43,3,FALSE)</f>
        <v>6</v>
      </c>
      <c r="K118" s="54">
        <f>IF(OR(VLOOKUP(I118,'Basic Moves'!B$2:C$43,2,FALSE)=D118,VLOOKUP(I118,'Basic Moves'!B$2:C$43,2,FALSE)=E118),1,0)</f>
        <v>1</v>
      </c>
      <c r="L118" s="54">
        <f>VLOOKUP(I118,'Basic Moves'!B$2:H$43,5,FALSE)</f>
        <v>575</v>
      </c>
      <c r="M118" s="54">
        <f>VLOOKUP(I118,'Basic Moves'!B$2:H$43,7,FALSE)</f>
        <v>8</v>
      </c>
      <c r="N118" s="54">
        <f t="shared" si="0"/>
        <v>952.5</v>
      </c>
      <c r="O118" s="20"/>
      <c r="P118" s="20" t="s">
        <v>106</v>
      </c>
      <c r="Q118" s="54">
        <f>VLOOKUP(P118,'Charged Moves'!B$2:I$96,3,FALSE)</f>
        <v>25</v>
      </c>
      <c r="R118" s="54">
        <f>IF(OR(VLOOKUP(P118,'Charged Moves'!B$2:C$96,2,FALSE)=D118,VLOOKUP(P118,'Charged Moves'!B$2:C$96,2,FALSE)=E118),1,0)</f>
        <v>0</v>
      </c>
      <c r="S118" s="54">
        <f>VLOOKUP(P118,'Charged Moves'!B$2:I$96,8,FALSE)*100</f>
        <v>5</v>
      </c>
      <c r="T118" s="54">
        <f>VLOOKUP(P118,'Charged Moves'!B$2:I$96,6,FALSE)</f>
        <v>4000</v>
      </c>
      <c r="U118" s="54">
        <f>VLOOKUP(P118,'Charged Moves'!B$2:J$96,9,FALSE)</f>
        <v>20</v>
      </c>
      <c r="V118" s="54">
        <f t="shared" si="1"/>
        <v>3254.3749999999995</v>
      </c>
      <c r="W118" s="54"/>
      <c r="X118" s="54"/>
      <c r="Y118" s="54"/>
      <c r="AB118" s="55"/>
      <c r="AD118" s="55"/>
    </row>
    <row r="119" spans="1:30" ht="14.25" customHeight="1">
      <c r="A119" s="10">
        <v>118</v>
      </c>
      <c r="B119" s="13">
        <f>VLOOKUP(C119,'Species Data'!A$2:E$152,2,FALSE)</f>
        <v>23</v>
      </c>
      <c r="C119" s="10" t="s">
        <v>103</v>
      </c>
      <c r="D119" s="16" t="s">
        <v>28</v>
      </c>
      <c r="E119" s="34"/>
      <c r="F119" s="13">
        <f>VLOOKUP($C119,'Species Data'!$A$2:$E$152,3,FALSE)+$Z$1</f>
        <v>85</v>
      </c>
      <c r="G119" s="13">
        <f>VLOOKUP($C119,'Species Data'!$A$2:$E$152,4,FALSE)+$Z$1</f>
        <v>127</v>
      </c>
      <c r="H119" s="13">
        <f>VLOOKUP($C119,'Species Data'!$A$2:$E$152,5,FALSE)+$Z$1</f>
        <v>127</v>
      </c>
      <c r="I119" s="20" t="s">
        <v>77</v>
      </c>
      <c r="J119" s="54">
        <f>VLOOKUP(I119,'Basic Moves'!B$2:H$43,3,FALSE)</f>
        <v>6</v>
      </c>
      <c r="K119" s="54">
        <f>IF(OR(VLOOKUP(I119,'Basic Moves'!B$2:C$43,2,FALSE)=D119,VLOOKUP(I119,'Basic Moves'!B$2:C$43,2,FALSE)=E119),1,0)</f>
        <v>1</v>
      </c>
      <c r="L119" s="54">
        <f>VLOOKUP(I119,'Basic Moves'!B$2:H$43,5,FALSE)</f>
        <v>575</v>
      </c>
      <c r="M119" s="54">
        <f>VLOOKUP(I119,'Basic Moves'!B$2:H$43,7,FALSE)</f>
        <v>8</v>
      </c>
      <c r="N119" s="54">
        <f t="shared" si="0"/>
        <v>952.5</v>
      </c>
      <c r="O119" s="20"/>
      <c r="P119" s="20" t="s">
        <v>30</v>
      </c>
      <c r="Q119" s="54">
        <f>VLOOKUP(P119,'Charged Moves'!B$2:I$96,3,FALSE)</f>
        <v>55</v>
      </c>
      <c r="R119" s="54">
        <f>IF(OR(VLOOKUP(P119,'Charged Moves'!B$2:C$96,2,FALSE)=D119,VLOOKUP(P119,'Charged Moves'!B$2:C$96,2,FALSE)=E119),1,0)</f>
        <v>1</v>
      </c>
      <c r="S119" s="54">
        <f>VLOOKUP(P119,'Charged Moves'!B$2:I$96,8,FALSE)*100</f>
        <v>5</v>
      </c>
      <c r="T119" s="54">
        <f>VLOOKUP(P119,'Charged Moves'!B$2:I$96,6,FALSE)</f>
        <v>2600</v>
      </c>
      <c r="U119" s="54">
        <f>VLOOKUP(P119,'Charged Moves'!B$2:J$96,9,FALSE)</f>
        <v>50</v>
      </c>
      <c r="V119" s="54">
        <f t="shared" si="1"/>
        <v>8949.53125</v>
      </c>
      <c r="W119" s="54"/>
      <c r="X119" s="54"/>
      <c r="Y119" s="54"/>
      <c r="AB119" s="55"/>
      <c r="AD119" s="55"/>
    </row>
    <row r="120" spans="1:30" ht="14.25" customHeight="1">
      <c r="A120" s="10">
        <v>119</v>
      </c>
      <c r="B120" s="13">
        <f>VLOOKUP(C120,'Species Data'!A$2:E$152,2,FALSE)</f>
        <v>23</v>
      </c>
      <c r="C120" s="10" t="s">
        <v>103</v>
      </c>
      <c r="D120" s="16" t="s">
        <v>28</v>
      </c>
      <c r="E120" s="34"/>
      <c r="F120" s="13">
        <f>VLOOKUP($C120,'Species Data'!$A$2:$E$152,3,FALSE)+$Z$1</f>
        <v>85</v>
      </c>
      <c r="G120" s="13">
        <f>VLOOKUP($C120,'Species Data'!$A$2:$E$152,4,FALSE)+$Z$1</f>
        <v>127</v>
      </c>
      <c r="H120" s="13">
        <f>VLOOKUP($C120,'Species Data'!$A$2:$E$152,5,FALSE)+$Z$1</f>
        <v>127</v>
      </c>
      <c r="I120" s="20" t="s">
        <v>77</v>
      </c>
      <c r="J120" s="54">
        <f>VLOOKUP(I120,'Basic Moves'!B$2:H$43,3,FALSE)</f>
        <v>6</v>
      </c>
      <c r="K120" s="54">
        <f>IF(OR(VLOOKUP(I120,'Basic Moves'!B$2:C$43,2,FALSE)=D120,VLOOKUP(I120,'Basic Moves'!B$2:C$43,2,FALSE)=E120),1,0)</f>
        <v>1</v>
      </c>
      <c r="L120" s="54">
        <f>VLOOKUP(I120,'Basic Moves'!B$2:H$43,5,FALSE)</f>
        <v>575</v>
      </c>
      <c r="M120" s="54">
        <f>VLOOKUP(I120,'Basic Moves'!B$2:H$43,7,FALSE)</f>
        <v>8</v>
      </c>
      <c r="N120" s="54">
        <f t="shared" si="0"/>
        <v>952.5</v>
      </c>
      <c r="O120" s="20"/>
      <c r="P120" s="20" t="s">
        <v>104</v>
      </c>
      <c r="Q120" s="54">
        <f>VLOOKUP(P120,'Charged Moves'!B$2:I$96,3,FALSE)</f>
        <v>65</v>
      </c>
      <c r="R120" s="54">
        <f>IF(OR(VLOOKUP(P120,'Charged Moves'!B$2:C$96,2,FALSE)=D120,VLOOKUP(P120,'Charged Moves'!B$2:C$96,2,FALSE)=E120),1,0)</f>
        <v>1</v>
      </c>
      <c r="S120" s="54">
        <f>VLOOKUP(P120,'Charged Moves'!B$2:I$96,8,FALSE)*100</f>
        <v>5</v>
      </c>
      <c r="T120" s="54">
        <f>VLOOKUP(P120,'Charged Moves'!B$2:I$96,6,FALSE)</f>
        <v>3000</v>
      </c>
      <c r="U120" s="54">
        <f>VLOOKUP(P120,'Charged Moves'!B$2:J$96,9,FALSE)</f>
        <v>100</v>
      </c>
      <c r="V120" s="54">
        <f t="shared" si="1"/>
        <v>10576.718749999998</v>
      </c>
      <c r="W120" s="54"/>
      <c r="X120" s="54"/>
      <c r="Y120" s="54"/>
      <c r="AB120" s="55"/>
      <c r="AD120" s="55"/>
    </row>
    <row r="121" spans="1:30" ht="14.25" customHeight="1">
      <c r="A121" s="10">
        <v>120</v>
      </c>
      <c r="B121" s="13">
        <f>VLOOKUP(C121,'Species Data'!A$2:E$152,2,FALSE)</f>
        <v>23</v>
      </c>
      <c r="C121" s="10" t="s">
        <v>103</v>
      </c>
      <c r="D121" s="16" t="s">
        <v>28</v>
      </c>
      <c r="E121" s="34"/>
      <c r="F121" s="13">
        <f>VLOOKUP($C121,'Species Data'!$A$2:$E$152,3,FALSE)+$Z$1</f>
        <v>85</v>
      </c>
      <c r="G121" s="13">
        <f>VLOOKUP($C121,'Species Data'!$A$2:$E$152,4,FALSE)+$Z$1</f>
        <v>127</v>
      </c>
      <c r="H121" s="13">
        <f>VLOOKUP($C121,'Species Data'!$A$2:$E$152,5,FALSE)+$Z$1</f>
        <v>127</v>
      </c>
      <c r="I121" s="20" t="s">
        <v>105</v>
      </c>
      <c r="J121" s="54">
        <f>VLOOKUP(I121,'Basic Moves'!B$2:H$43,3,FALSE)</f>
        <v>10</v>
      </c>
      <c r="K121" s="54">
        <f>IF(OR(VLOOKUP(I121,'Basic Moves'!B$2:C$43,2,FALSE)=D121,VLOOKUP(I121,'Basic Moves'!B$2:C$43,2,FALSE)=E121),1,0)</f>
        <v>1</v>
      </c>
      <c r="L121" s="54">
        <f>VLOOKUP(I121,'Basic Moves'!B$2:H$43,5,FALSE)</f>
        <v>1050</v>
      </c>
      <c r="M121" s="54">
        <f>VLOOKUP(I121,'Basic Moves'!B$2:H$43,7,FALSE)</f>
        <v>10</v>
      </c>
      <c r="N121" s="54">
        <f t="shared" si="0"/>
        <v>1587.5</v>
      </c>
      <c r="O121" s="20"/>
      <c r="P121" s="20" t="s">
        <v>106</v>
      </c>
      <c r="Q121" s="54">
        <f>VLOOKUP(P121,'Charged Moves'!B$2:I$96,3,FALSE)</f>
        <v>25</v>
      </c>
      <c r="R121" s="54">
        <f>IF(OR(VLOOKUP(P121,'Charged Moves'!B$2:C$96,2,FALSE)=D121,VLOOKUP(P121,'Charged Moves'!B$2:C$96,2,FALSE)=E121),1,0)</f>
        <v>0</v>
      </c>
      <c r="S121" s="54">
        <f>VLOOKUP(P121,'Charged Moves'!B$2:I$96,8,FALSE)*100</f>
        <v>5</v>
      </c>
      <c r="T121" s="54">
        <f>VLOOKUP(P121,'Charged Moves'!B$2:I$96,6,FALSE)</f>
        <v>4000</v>
      </c>
      <c r="U121" s="54">
        <f>VLOOKUP(P121,'Charged Moves'!B$2:J$96,9,FALSE)</f>
        <v>20</v>
      </c>
      <c r="V121" s="54">
        <f t="shared" si="1"/>
        <v>3254.3749999999995</v>
      </c>
      <c r="W121" s="54"/>
      <c r="X121" s="54"/>
      <c r="Y121" s="54"/>
      <c r="AB121" s="55"/>
      <c r="AD121" s="55"/>
    </row>
    <row r="122" spans="1:30" ht="14.25" customHeight="1">
      <c r="A122" s="10">
        <v>121</v>
      </c>
      <c r="B122" s="13">
        <f>VLOOKUP(C122,'Species Data'!A$2:E$152,2,FALSE)</f>
        <v>23</v>
      </c>
      <c r="C122" s="10" t="s">
        <v>103</v>
      </c>
      <c r="D122" s="16" t="s">
        <v>28</v>
      </c>
      <c r="E122" s="34"/>
      <c r="F122" s="13">
        <f>VLOOKUP($C122,'Species Data'!$A$2:$E$152,3,FALSE)+$Z$1</f>
        <v>85</v>
      </c>
      <c r="G122" s="13">
        <f>VLOOKUP($C122,'Species Data'!$A$2:$E$152,4,FALSE)+$Z$1</f>
        <v>127</v>
      </c>
      <c r="H122" s="13">
        <f>VLOOKUP($C122,'Species Data'!$A$2:$E$152,5,FALSE)+$Z$1</f>
        <v>127</v>
      </c>
      <c r="I122" s="20" t="s">
        <v>105</v>
      </c>
      <c r="J122" s="54">
        <f>VLOOKUP(I122,'Basic Moves'!B$2:H$43,3,FALSE)</f>
        <v>10</v>
      </c>
      <c r="K122" s="54">
        <f>IF(OR(VLOOKUP(I122,'Basic Moves'!B$2:C$43,2,FALSE)=D122,VLOOKUP(I122,'Basic Moves'!B$2:C$43,2,FALSE)=E122),1,0)</f>
        <v>1</v>
      </c>
      <c r="L122" s="54">
        <f>VLOOKUP(I122,'Basic Moves'!B$2:H$43,5,FALSE)</f>
        <v>1050</v>
      </c>
      <c r="M122" s="54">
        <f>VLOOKUP(I122,'Basic Moves'!B$2:H$43,7,FALSE)</f>
        <v>10</v>
      </c>
      <c r="N122" s="54">
        <f t="shared" si="0"/>
        <v>1587.5</v>
      </c>
      <c r="O122" s="20"/>
      <c r="P122" s="20" t="s">
        <v>30</v>
      </c>
      <c r="Q122" s="54">
        <f>VLOOKUP(P122,'Charged Moves'!B$2:I$96,3,FALSE)</f>
        <v>55</v>
      </c>
      <c r="R122" s="54">
        <f>IF(OR(VLOOKUP(P122,'Charged Moves'!B$2:C$96,2,FALSE)=D122,VLOOKUP(P122,'Charged Moves'!B$2:C$96,2,FALSE)=E122),1,0)</f>
        <v>1</v>
      </c>
      <c r="S122" s="54">
        <f>VLOOKUP(P122,'Charged Moves'!B$2:I$96,8,FALSE)*100</f>
        <v>5</v>
      </c>
      <c r="T122" s="54">
        <f>VLOOKUP(P122,'Charged Moves'!B$2:I$96,6,FALSE)</f>
        <v>2600</v>
      </c>
      <c r="U122" s="54">
        <f>VLOOKUP(P122,'Charged Moves'!B$2:J$96,9,FALSE)</f>
        <v>50</v>
      </c>
      <c r="V122" s="54">
        <f t="shared" si="1"/>
        <v>8949.53125</v>
      </c>
      <c r="W122" s="54"/>
      <c r="X122" s="54"/>
      <c r="Y122" s="54"/>
      <c r="AB122" s="55"/>
      <c r="AD122" s="55"/>
    </row>
    <row r="123" spans="1:30" ht="14.25" customHeight="1">
      <c r="A123" s="10">
        <v>122</v>
      </c>
      <c r="B123" s="13">
        <f>VLOOKUP(C123,'Species Data'!A$2:E$152,2,FALSE)</f>
        <v>23</v>
      </c>
      <c r="C123" s="10" t="s">
        <v>103</v>
      </c>
      <c r="D123" s="16" t="s">
        <v>28</v>
      </c>
      <c r="E123" s="34"/>
      <c r="F123" s="13">
        <f>VLOOKUP($C123,'Species Data'!$A$2:$E$152,3,FALSE)+$Z$1</f>
        <v>85</v>
      </c>
      <c r="G123" s="13">
        <f>VLOOKUP($C123,'Species Data'!$A$2:$E$152,4,FALSE)+$Z$1</f>
        <v>127</v>
      </c>
      <c r="H123" s="13">
        <f>VLOOKUP($C123,'Species Data'!$A$2:$E$152,5,FALSE)+$Z$1</f>
        <v>127</v>
      </c>
      <c r="I123" s="20" t="s">
        <v>105</v>
      </c>
      <c r="J123" s="54">
        <f>VLOOKUP(I123,'Basic Moves'!B$2:H$43,3,FALSE)</f>
        <v>10</v>
      </c>
      <c r="K123" s="54">
        <f>IF(OR(VLOOKUP(I123,'Basic Moves'!B$2:C$43,2,FALSE)=D123,VLOOKUP(I123,'Basic Moves'!B$2:C$43,2,FALSE)=E123),1,0)</f>
        <v>1</v>
      </c>
      <c r="L123" s="54">
        <f>VLOOKUP(I123,'Basic Moves'!B$2:H$43,5,FALSE)</f>
        <v>1050</v>
      </c>
      <c r="M123" s="54">
        <f>VLOOKUP(I123,'Basic Moves'!B$2:H$43,7,FALSE)</f>
        <v>10</v>
      </c>
      <c r="N123" s="54">
        <f t="shared" si="0"/>
        <v>1587.5</v>
      </c>
      <c r="O123" s="20"/>
      <c r="P123" s="20" t="s">
        <v>104</v>
      </c>
      <c r="Q123" s="54">
        <f>VLOOKUP(P123,'Charged Moves'!B$2:I$96,3,FALSE)</f>
        <v>65</v>
      </c>
      <c r="R123" s="54">
        <f>IF(OR(VLOOKUP(P123,'Charged Moves'!B$2:C$96,2,FALSE)=D123,VLOOKUP(P123,'Charged Moves'!B$2:C$96,2,FALSE)=E123),1,0)</f>
        <v>1</v>
      </c>
      <c r="S123" s="54">
        <f>VLOOKUP(P123,'Charged Moves'!B$2:I$96,8,FALSE)*100</f>
        <v>5</v>
      </c>
      <c r="T123" s="54">
        <f>VLOOKUP(P123,'Charged Moves'!B$2:I$96,6,FALSE)</f>
        <v>3000</v>
      </c>
      <c r="U123" s="54">
        <f>VLOOKUP(P123,'Charged Moves'!B$2:J$96,9,FALSE)</f>
        <v>100</v>
      </c>
      <c r="V123" s="54">
        <f t="shared" si="1"/>
        <v>10576.718749999998</v>
      </c>
      <c r="W123" s="54"/>
      <c r="X123" s="54"/>
      <c r="Y123" s="54"/>
      <c r="AB123" s="55"/>
      <c r="AD123" s="55"/>
    </row>
    <row r="124" spans="1:30" ht="14.25" customHeight="1">
      <c r="A124" s="10">
        <v>123</v>
      </c>
      <c r="B124" s="13">
        <f>VLOOKUP(C124,'Species Data'!A$2:E$152,2,FALSE)</f>
        <v>24</v>
      </c>
      <c r="C124" s="10" t="s">
        <v>107</v>
      </c>
      <c r="D124" s="16" t="s">
        <v>28</v>
      </c>
      <c r="E124" s="34"/>
      <c r="F124" s="13">
        <f>VLOOKUP($C124,'Species Data'!$A$2:$E$152,3,FALSE)+$Z$1</f>
        <v>135</v>
      </c>
      <c r="G124" s="13">
        <f>VLOOKUP($C124,'Species Data'!$A$2:$E$152,4,FALSE)+$Z$1</f>
        <v>181</v>
      </c>
      <c r="H124" s="13">
        <f>VLOOKUP($C124,'Species Data'!$A$2:$E$152,5,FALSE)+$Z$1</f>
        <v>181</v>
      </c>
      <c r="I124" s="20" t="s">
        <v>62</v>
      </c>
      <c r="J124" s="54">
        <f>VLOOKUP(I124,'Basic Moves'!B$2:H$43,3,FALSE)</f>
        <v>6</v>
      </c>
      <c r="K124" s="54">
        <f>IF(OR(VLOOKUP(I124,'Basic Moves'!B$2:C$43,2,FALSE)=D124,VLOOKUP(I124,'Basic Moves'!B$2:C$43,2,FALSE)=E124),1,0)</f>
        <v>0</v>
      </c>
      <c r="L124" s="54">
        <f>VLOOKUP(I124,'Basic Moves'!B$2:H$43,5,FALSE)</f>
        <v>500</v>
      </c>
      <c r="M124" s="54">
        <f>VLOOKUP(I124,'Basic Moves'!B$2:H$43,7,FALSE)</f>
        <v>7</v>
      </c>
      <c r="N124" s="54">
        <f t="shared" si="0"/>
        <v>1086</v>
      </c>
      <c r="O124" s="20"/>
      <c r="P124" s="20" t="s">
        <v>109</v>
      </c>
      <c r="Q124" s="54">
        <f>VLOOKUP(P124,'Charged Moves'!B$2:I$96,3,FALSE)</f>
        <v>45</v>
      </c>
      <c r="R124" s="54">
        <f>IF(OR(VLOOKUP(P124,'Charged Moves'!B$2:C$96,2,FALSE)=D124,VLOOKUP(P124,'Charged Moves'!B$2:C$96,2,FALSE)=E124),1,0)</f>
        <v>0</v>
      </c>
      <c r="S124" s="54">
        <f>VLOOKUP(P124,'Charged Moves'!B$2:I$96,8,FALSE)*100</f>
        <v>5</v>
      </c>
      <c r="T124" s="54">
        <f>VLOOKUP(P124,'Charged Moves'!B$2:I$96,6,FALSE)</f>
        <v>3500</v>
      </c>
      <c r="U124" s="54">
        <f>VLOOKUP(P124,'Charged Moves'!B$2:J$96,9,FALSE)</f>
        <v>33</v>
      </c>
      <c r="V124" s="54">
        <f t="shared" si="1"/>
        <v>8348.625</v>
      </c>
      <c r="W124" s="54"/>
      <c r="X124" s="54"/>
      <c r="Y124" s="54"/>
      <c r="AB124" s="55"/>
      <c r="AD124" s="55"/>
    </row>
    <row r="125" spans="1:30" ht="14.25" customHeight="1">
      <c r="A125" s="10">
        <v>124</v>
      </c>
      <c r="B125" s="13">
        <f>VLOOKUP(C125,'Species Data'!A$2:E$152,2,FALSE)</f>
        <v>24</v>
      </c>
      <c r="C125" s="10" t="s">
        <v>107</v>
      </c>
      <c r="D125" s="16" t="s">
        <v>28</v>
      </c>
      <c r="E125" s="34"/>
      <c r="F125" s="13">
        <f>VLOOKUP($C125,'Species Data'!$A$2:$E$152,3,FALSE)+$Z$1</f>
        <v>135</v>
      </c>
      <c r="G125" s="13">
        <f>VLOOKUP($C125,'Species Data'!$A$2:$E$152,4,FALSE)+$Z$1</f>
        <v>181</v>
      </c>
      <c r="H125" s="13">
        <f>VLOOKUP($C125,'Species Data'!$A$2:$E$152,5,FALSE)+$Z$1</f>
        <v>181</v>
      </c>
      <c r="I125" s="20" t="s">
        <v>62</v>
      </c>
      <c r="J125" s="54">
        <f>VLOOKUP(I125,'Basic Moves'!B$2:H$43,3,FALSE)</f>
        <v>6</v>
      </c>
      <c r="K125" s="54">
        <f>IF(OR(VLOOKUP(I125,'Basic Moves'!B$2:C$43,2,FALSE)=D125,VLOOKUP(I125,'Basic Moves'!B$2:C$43,2,FALSE)=E125),1,0)</f>
        <v>0</v>
      </c>
      <c r="L125" s="54">
        <f>VLOOKUP(I125,'Basic Moves'!B$2:H$43,5,FALSE)</f>
        <v>500</v>
      </c>
      <c r="M125" s="54">
        <f>VLOOKUP(I125,'Basic Moves'!B$2:H$43,7,FALSE)</f>
        <v>7</v>
      </c>
      <c r="N125" s="54">
        <f t="shared" si="0"/>
        <v>1086</v>
      </c>
      <c r="O125" s="20"/>
      <c r="P125" s="20" t="s">
        <v>108</v>
      </c>
      <c r="Q125" s="54">
        <f>VLOOKUP(P125,'Charged Moves'!B$2:I$96,3,FALSE)</f>
        <v>70</v>
      </c>
      <c r="R125" s="54">
        <f>IF(OR(VLOOKUP(P125,'Charged Moves'!B$2:C$96,2,FALSE)=D125,VLOOKUP(P125,'Charged Moves'!B$2:C$96,2,FALSE)=E125),1,0)</f>
        <v>1</v>
      </c>
      <c r="S125" s="54">
        <f>VLOOKUP(P125,'Charged Moves'!B$2:I$96,8,FALSE)*100</f>
        <v>5</v>
      </c>
      <c r="T125" s="54">
        <f>VLOOKUP(P125,'Charged Moves'!B$2:I$96,6,FALSE)</f>
        <v>3400</v>
      </c>
      <c r="U125" s="54">
        <f>VLOOKUP(P125,'Charged Moves'!B$2:J$96,9,FALSE)</f>
        <v>100</v>
      </c>
      <c r="V125" s="54">
        <f t="shared" si="1"/>
        <v>16233.437499999998</v>
      </c>
      <c r="W125" s="54"/>
      <c r="X125" s="54"/>
      <c r="Y125" s="54"/>
      <c r="AB125" s="55"/>
      <c r="AD125" s="55"/>
    </row>
    <row r="126" spans="1:30" ht="14.25" customHeight="1">
      <c r="A126" s="10">
        <v>125</v>
      </c>
      <c r="B126" s="13">
        <f>VLOOKUP(C126,'Species Data'!A$2:E$152,2,FALSE)</f>
        <v>24</v>
      </c>
      <c r="C126" s="10" t="s">
        <v>107</v>
      </c>
      <c r="D126" s="16" t="s">
        <v>28</v>
      </c>
      <c r="E126" s="34"/>
      <c r="F126" s="13">
        <f>VLOOKUP($C126,'Species Data'!$A$2:$E$152,3,FALSE)+$Z$1</f>
        <v>135</v>
      </c>
      <c r="G126" s="13">
        <f>VLOOKUP($C126,'Species Data'!$A$2:$E$152,4,FALSE)+$Z$1</f>
        <v>181</v>
      </c>
      <c r="H126" s="13">
        <f>VLOOKUP($C126,'Species Data'!$A$2:$E$152,5,FALSE)+$Z$1</f>
        <v>181</v>
      </c>
      <c r="I126" s="20" t="s">
        <v>62</v>
      </c>
      <c r="J126" s="54">
        <f>VLOOKUP(I126,'Basic Moves'!B$2:H$43,3,FALSE)</f>
        <v>6</v>
      </c>
      <c r="K126" s="54">
        <f>IF(OR(VLOOKUP(I126,'Basic Moves'!B$2:C$43,2,FALSE)=D126,VLOOKUP(I126,'Basic Moves'!B$2:C$43,2,FALSE)=E126),1,0)</f>
        <v>0</v>
      </c>
      <c r="L126" s="54">
        <f>VLOOKUP(I126,'Basic Moves'!B$2:H$43,5,FALSE)</f>
        <v>500</v>
      </c>
      <c r="M126" s="54">
        <f>VLOOKUP(I126,'Basic Moves'!B$2:H$43,7,FALSE)</f>
        <v>7</v>
      </c>
      <c r="N126" s="54">
        <f t="shared" si="0"/>
        <v>1086</v>
      </c>
      <c r="O126" s="20"/>
      <c r="P126" s="20" t="s">
        <v>104</v>
      </c>
      <c r="Q126" s="54">
        <f>VLOOKUP(P126,'Charged Moves'!B$2:I$96,3,FALSE)</f>
        <v>65</v>
      </c>
      <c r="R126" s="54">
        <f>IF(OR(VLOOKUP(P126,'Charged Moves'!B$2:C$96,2,FALSE)=D126,VLOOKUP(P126,'Charged Moves'!B$2:C$96,2,FALSE)=E126),1,0)</f>
        <v>1</v>
      </c>
      <c r="S126" s="54">
        <f>VLOOKUP(P126,'Charged Moves'!B$2:I$96,8,FALSE)*100</f>
        <v>5</v>
      </c>
      <c r="T126" s="54">
        <f>VLOOKUP(P126,'Charged Moves'!B$2:I$96,6,FALSE)</f>
        <v>3000</v>
      </c>
      <c r="U126" s="54">
        <f>VLOOKUP(P126,'Charged Moves'!B$2:J$96,9,FALSE)</f>
        <v>100</v>
      </c>
      <c r="V126" s="54">
        <f t="shared" si="1"/>
        <v>15073.906249999998</v>
      </c>
      <c r="W126" s="54"/>
      <c r="X126" s="54"/>
      <c r="Y126" s="54"/>
      <c r="AB126" s="55"/>
      <c r="AD126" s="55"/>
    </row>
    <row r="127" spans="1:30" ht="14.25" customHeight="1">
      <c r="A127" s="10">
        <v>126</v>
      </c>
      <c r="B127" s="13">
        <f>VLOOKUP(C127,'Species Data'!A$2:E$152,2,FALSE)</f>
        <v>24</v>
      </c>
      <c r="C127" s="10" t="s">
        <v>107</v>
      </c>
      <c r="D127" s="16" t="s">
        <v>28</v>
      </c>
      <c r="E127" s="34"/>
      <c r="F127" s="13">
        <f>VLOOKUP($C127,'Species Data'!$A$2:$E$152,3,FALSE)+$Z$1</f>
        <v>135</v>
      </c>
      <c r="G127" s="13">
        <f>VLOOKUP($C127,'Species Data'!$A$2:$E$152,4,FALSE)+$Z$1</f>
        <v>181</v>
      </c>
      <c r="H127" s="13">
        <f>VLOOKUP($C127,'Species Data'!$A$2:$E$152,5,FALSE)+$Z$1</f>
        <v>181</v>
      </c>
      <c r="I127" s="20" t="s">
        <v>105</v>
      </c>
      <c r="J127" s="54">
        <f>VLOOKUP(I127,'Basic Moves'!B$2:H$43,3,FALSE)</f>
        <v>10</v>
      </c>
      <c r="K127" s="54">
        <f>IF(OR(VLOOKUP(I127,'Basic Moves'!B$2:C$43,2,FALSE)=D127,VLOOKUP(I127,'Basic Moves'!B$2:C$43,2,FALSE)=E127),1,0)</f>
        <v>1</v>
      </c>
      <c r="L127" s="54">
        <f>VLOOKUP(I127,'Basic Moves'!B$2:H$43,5,FALSE)</f>
        <v>1050</v>
      </c>
      <c r="M127" s="54">
        <f>VLOOKUP(I127,'Basic Moves'!B$2:H$43,7,FALSE)</f>
        <v>10</v>
      </c>
      <c r="N127" s="54">
        <f t="shared" si="0"/>
        <v>2262.5</v>
      </c>
      <c r="O127" s="20"/>
      <c r="P127" s="20" t="s">
        <v>109</v>
      </c>
      <c r="Q127" s="54">
        <f>VLOOKUP(P127,'Charged Moves'!B$2:I$96,3,FALSE)</f>
        <v>45</v>
      </c>
      <c r="R127" s="54">
        <f>IF(OR(VLOOKUP(P127,'Charged Moves'!B$2:C$96,2,FALSE)=D127,VLOOKUP(P127,'Charged Moves'!B$2:C$96,2,FALSE)=E127),1,0)</f>
        <v>0</v>
      </c>
      <c r="S127" s="54">
        <f>VLOOKUP(P127,'Charged Moves'!B$2:I$96,8,FALSE)*100</f>
        <v>5</v>
      </c>
      <c r="T127" s="54">
        <f>VLOOKUP(P127,'Charged Moves'!B$2:I$96,6,FALSE)</f>
        <v>3500</v>
      </c>
      <c r="U127" s="54">
        <f>VLOOKUP(P127,'Charged Moves'!B$2:J$96,9,FALSE)</f>
        <v>33</v>
      </c>
      <c r="V127" s="54">
        <f t="shared" si="1"/>
        <v>8348.625</v>
      </c>
      <c r="W127" s="54"/>
      <c r="X127" s="54"/>
      <c r="Y127" s="54"/>
      <c r="AB127" s="55"/>
      <c r="AD127" s="55"/>
    </row>
    <row r="128" spans="1:30" ht="14.25" customHeight="1">
      <c r="A128" s="10">
        <v>127</v>
      </c>
      <c r="B128" s="13">
        <f>VLOOKUP(C128,'Species Data'!A$2:E$152,2,FALSE)</f>
        <v>24</v>
      </c>
      <c r="C128" s="10" t="s">
        <v>107</v>
      </c>
      <c r="D128" s="16" t="s">
        <v>28</v>
      </c>
      <c r="E128" s="34"/>
      <c r="F128" s="13">
        <f>VLOOKUP($C128,'Species Data'!$A$2:$E$152,3,FALSE)+$Z$1</f>
        <v>135</v>
      </c>
      <c r="G128" s="13">
        <f>VLOOKUP($C128,'Species Data'!$A$2:$E$152,4,FALSE)+$Z$1</f>
        <v>181</v>
      </c>
      <c r="H128" s="13">
        <f>VLOOKUP($C128,'Species Data'!$A$2:$E$152,5,FALSE)+$Z$1</f>
        <v>181</v>
      </c>
      <c r="I128" s="20" t="s">
        <v>105</v>
      </c>
      <c r="J128" s="54">
        <f>VLOOKUP(I128,'Basic Moves'!B$2:H$43,3,FALSE)</f>
        <v>10</v>
      </c>
      <c r="K128" s="54">
        <f>IF(OR(VLOOKUP(I128,'Basic Moves'!B$2:C$43,2,FALSE)=D128,VLOOKUP(I128,'Basic Moves'!B$2:C$43,2,FALSE)=E128),1,0)</f>
        <v>1</v>
      </c>
      <c r="L128" s="54">
        <f>VLOOKUP(I128,'Basic Moves'!B$2:H$43,5,FALSE)</f>
        <v>1050</v>
      </c>
      <c r="M128" s="54">
        <f>VLOOKUP(I128,'Basic Moves'!B$2:H$43,7,FALSE)</f>
        <v>10</v>
      </c>
      <c r="N128" s="54">
        <f t="shared" si="0"/>
        <v>2262.5</v>
      </c>
      <c r="O128" s="20"/>
      <c r="P128" s="20" t="s">
        <v>108</v>
      </c>
      <c r="Q128" s="54">
        <f>VLOOKUP(P128,'Charged Moves'!B$2:I$96,3,FALSE)</f>
        <v>70</v>
      </c>
      <c r="R128" s="54">
        <f>IF(OR(VLOOKUP(P128,'Charged Moves'!B$2:C$96,2,FALSE)=D128,VLOOKUP(P128,'Charged Moves'!B$2:C$96,2,FALSE)=E128),1,0)</f>
        <v>1</v>
      </c>
      <c r="S128" s="54">
        <f>VLOOKUP(P128,'Charged Moves'!B$2:I$96,8,FALSE)*100</f>
        <v>5</v>
      </c>
      <c r="T128" s="54">
        <f>VLOOKUP(P128,'Charged Moves'!B$2:I$96,6,FALSE)</f>
        <v>3400</v>
      </c>
      <c r="U128" s="54">
        <f>VLOOKUP(P128,'Charged Moves'!B$2:J$96,9,FALSE)</f>
        <v>100</v>
      </c>
      <c r="V128" s="54">
        <f t="shared" si="1"/>
        <v>16233.437499999998</v>
      </c>
      <c r="W128" s="54"/>
      <c r="X128" s="54"/>
      <c r="Y128" s="54"/>
      <c r="AB128" s="55"/>
      <c r="AD128" s="55"/>
    </row>
    <row r="129" spans="1:30" ht="14.25" customHeight="1">
      <c r="A129" s="10">
        <v>128</v>
      </c>
      <c r="B129" s="13">
        <f>VLOOKUP(C129,'Species Data'!A$2:E$152,2,FALSE)</f>
        <v>24</v>
      </c>
      <c r="C129" s="10" t="s">
        <v>107</v>
      </c>
      <c r="D129" s="16" t="s">
        <v>28</v>
      </c>
      <c r="E129" s="34"/>
      <c r="F129" s="13">
        <f>VLOOKUP($C129,'Species Data'!$A$2:$E$152,3,FALSE)+$Z$1</f>
        <v>135</v>
      </c>
      <c r="G129" s="13">
        <f>VLOOKUP($C129,'Species Data'!$A$2:$E$152,4,FALSE)+$Z$1</f>
        <v>181</v>
      </c>
      <c r="H129" s="13">
        <f>VLOOKUP($C129,'Species Data'!$A$2:$E$152,5,FALSE)+$Z$1</f>
        <v>181</v>
      </c>
      <c r="I129" s="20" t="s">
        <v>105</v>
      </c>
      <c r="J129" s="54">
        <f>VLOOKUP(I129,'Basic Moves'!B$2:H$43,3,FALSE)</f>
        <v>10</v>
      </c>
      <c r="K129" s="54">
        <f>IF(OR(VLOOKUP(I129,'Basic Moves'!B$2:C$43,2,FALSE)=D129,VLOOKUP(I129,'Basic Moves'!B$2:C$43,2,FALSE)=E129),1,0)</f>
        <v>1</v>
      </c>
      <c r="L129" s="54">
        <f>VLOOKUP(I129,'Basic Moves'!B$2:H$43,5,FALSE)</f>
        <v>1050</v>
      </c>
      <c r="M129" s="54">
        <f>VLOOKUP(I129,'Basic Moves'!B$2:H$43,7,FALSE)</f>
        <v>10</v>
      </c>
      <c r="N129" s="54">
        <f t="shared" si="0"/>
        <v>2262.5</v>
      </c>
      <c r="O129" s="20"/>
      <c r="P129" s="20" t="s">
        <v>104</v>
      </c>
      <c r="Q129" s="54">
        <f>VLOOKUP(P129,'Charged Moves'!B$2:I$96,3,FALSE)</f>
        <v>65</v>
      </c>
      <c r="R129" s="54">
        <f>IF(OR(VLOOKUP(P129,'Charged Moves'!B$2:C$96,2,FALSE)=D129,VLOOKUP(P129,'Charged Moves'!B$2:C$96,2,FALSE)=E129),1,0)</f>
        <v>1</v>
      </c>
      <c r="S129" s="54">
        <f>VLOOKUP(P129,'Charged Moves'!B$2:I$96,8,FALSE)*100</f>
        <v>5</v>
      </c>
      <c r="T129" s="54">
        <f>VLOOKUP(P129,'Charged Moves'!B$2:I$96,6,FALSE)</f>
        <v>3000</v>
      </c>
      <c r="U129" s="54">
        <f>VLOOKUP(P129,'Charged Moves'!B$2:J$96,9,FALSE)</f>
        <v>100</v>
      </c>
      <c r="V129" s="54">
        <f t="shared" si="1"/>
        <v>15073.906249999998</v>
      </c>
      <c r="W129" s="54"/>
      <c r="X129" s="54"/>
      <c r="Y129" s="54"/>
      <c r="AB129" s="55"/>
      <c r="AD129" s="55"/>
    </row>
    <row r="130" spans="1:30" ht="14.25" customHeight="1">
      <c r="A130" s="10">
        <v>129</v>
      </c>
      <c r="B130" s="13">
        <f>VLOOKUP(C130,'Species Data'!A$2:E$152,2,FALSE)</f>
        <v>25</v>
      </c>
      <c r="C130" s="10" t="s">
        <v>110</v>
      </c>
      <c r="D130" s="35" t="s">
        <v>111</v>
      </c>
      <c r="E130" s="36"/>
      <c r="F130" s="13">
        <f>VLOOKUP($C130,'Species Data'!$A$2:$E$152,3,FALSE)+$Z$1</f>
        <v>85</v>
      </c>
      <c r="G130" s="13">
        <f>VLOOKUP($C130,'Species Data'!$A$2:$E$152,4,FALSE)+$Z$1</f>
        <v>139</v>
      </c>
      <c r="H130" s="13">
        <f>VLOOKUP($C130,'Species Data'!$A$2:$E$152,5,FALSE)+$Z$1</f>
        <v>123</v>
      </c>
      <c r="I130" s="20" t="s">
        <v>112</v>
      </c>
      <c r="J130" s="54">
        <f>VLOOKUP(I130,'Basic Moves'!B$2:H$43,3,FALSE)</f>
        <v>5</v>
      </c>
      <c r="K130" s="54">
        <f>IF(OR(VLOOKUP(I130,'Basic Moves'!B$2:C$43,2,FALSE)=D130,VLOOKUP(I130,'Basic Moves'!B$2:C$43,2,FALSE)=E130),1,0)</f>
        <v>1</v>
      </c>
      <c r="L130" s="54">
        <f>VLOOKUP(I130,'Basic Moves'!B$2:H$43,5,FALSE)</f>
        <v>600</v>
      </c>
      <c r="M130" s="54">
        <f>VLOOKUP(I130,'Basic Moves'!B$2:H$43,7,FALSE)</f>
        <v>8</v>
      </c>
      <c r="N130" s="54">
        <f t="shared" si="0"/>
        <v>868.75</v>
      </c>
      <c r="O130" s="20"/>
      <c r="P130" s="20" t="s">
        <v>115</v>
      </c>
      <c r="Q130" s="54">
        <f>VLOOKUP(P130,'Charged Moves'!B$2:I$96,3,FALSE)</f>
        <v>35</v>
      </c>
      <c r="R130" s="54">
        <f>IF(OR(VLOOKUP(P130,'Charged Moves'!B$2:C$96,2,FALSE)=D130,VLOOKUP(P130,'Charged Moves'!B$2:C$96,2,FALSE)=E130),1,0)</f>
        <v>1</v>
      </c>
      <c r="S130" s="54">
        <f>VLOOKUP(P130,'Charged Moves'!B$2:I$96,8,FALSE)*100</f>
        <v>5</v>
      </c>
      <c r="T130" s="54">
        <f>VLOOKUP(P130,'Charged Moves'!B$2:I$96,6,FALSE)</f>
        <v>2500</v>
      </c>
      <c r="U130" s="54">
        <f>VLOOKUP(P130,'Charged Moves'!B$2:J$96,9,FALSE)</f>
        <v>33</v>
      </c>
      <c r="V130" s="54">
        <f t="shared" si="1"/>
        <v>6233.2812499999991</v>
      </c>
      <c r="W130" s="54"/>
      <c r="X130" s="54"/>
      <c r="Y130" s="54"/>
      <c r="AB130" s="55"/>
      <c r="AD130" s="55"/>
    </row>
    <row r="131" spans="1:30" ht="14.25" customHeight="1">
      <c r="A131" s="10">
        <v>130</v>
      </c>
      <c r="B131" s="13">
        <f>VLOOKUP(C131,'Species Data'!A$2:E$152,2,FALSE)</f>
        <v>25</v>
      </c>
      <c r="C131" s="10" t="s">
        <v>110</v>
      </c>
      <c r="D131" s="35" t="s">
        <v>111</v>
      </c>
      <c r="E131" s="36"/>
      <c r="F131" s="13">
        <f>VLOOKUP($C131,'Species Data'!$A$2:$E$152,3,FALSE)+$Z$1</f>
        <v>85</v>
      </c>
      <c r="G131" s="13">
        <f>VLOOKUP($C131,'Species Data'!$A$2:$E$152,4,FALSE)+$Z$1</f>
        <v>139</v>
      </c>
      <c r="H131" s="13">
        <f>VLOOKUP($C131,'Species Data'!$A$2:$E$152,5,FALSE)+$Z$1</f>
        <v>123</v>
      </c>
      <c r="I131" s="20" t="s">
        <v>112</v>
      </c>
      <c r="J131" s="54">
        <f>VLOOKUP(I131,'Basic Moves'!B$2:H$43,3,FALSE)</f>
        <v>5</v>
      </c>
      <c r="K131" s="54">
        <f>IF(OR(VLOOKUP(I131,'Basic Moves'!B$2:C$43,2,FALSE)=D131,VLOOKUP(I131,'Basic Moves'!B$2:C$43,2,FALSE)=E131),1,0)</f>
        <v>1</v>
      </c>
      <c r="L131" s="54">
        <f>VLOOKUP(I131,'Basic Moves'!B$2:H$43,5,FALSE)</f>
        <v>600</v>
      </c>
      <c r="M131" s="54">
        <f>VLOOKUP(I131,'Basic Moves'!B$2:H$43,7,FALSE)</f>
        <v>8</v>
      </c>
      <c r="N131" s="54">
        <f t="shared" si="0"/>
        <v>868.75</v>
      </c>
      <c r="O131" s="20"/>
      <c r="P131" s="20" t="s">
        <v>114</v>
      </c>
      <c r="Q131" s="54">
        <f>VLOOKUP(P131,'Charged Moves'!B$2:I$96,3,FALSE)</f>
        <v>55</v>
      </c>
      <c r="R131" s="54">
        <f>IF(OR(VLOOKUP(P131,'Charged Moves'!B$2:C$96,2,FALSE)=D131,VLOOKUP(P131,'Charged Moves'!B$2:C$96,2,FALSE)=E131),1,0)</f>
        <v>1</v>
      </c>
      <c r="S131" s="54">
        <f>VLOOKUP(P131,'Charged Moves'!B$2:I$96,8,FALSE)*100</f>
        <v>5</v>
      </c>
      <c r="T131" s="54">
        <f>VLOOKUP(P131,'Charged Moves'!B$2:I$96,6,FALSE)</f>
        <v>2700</v>
      </c>
      <c r="U131" s="54">
        <f>VLOOKUP(P131,'Charged Moves'!B$2:J$96,9,FALSE)</f>
        <v>50</v>
      </c>
      <c r="V131" s="54">
        <f t="shared" si="1"/>
        <v>9795.15625</v>
      </c>
      <c r="W131" s="54"/>
      <c r="X131" s="54"/>
      <c r="Y131" s="54"/>
      <c r="AB131" s="55"/>
      <c r="AD131" s="55"/>
    </row>
    <row r="132" spans="1:30" ht="14.25" customHeight="1">
      <c r="A132" s="10">
        <v>131</v>
      </c>
      <c r="B132" s="13">
        <f>VLOOKUP(C132,'Species Data'!A$2:E$152,2,FALSE)</f>
        <v>25</v>
      </c>
      <c r="C132" s="10" t="s">
        <v>110</v>
      </c>
      <c r="D132" s="35" t="s">
        <v>111</v>
      </c>
      <c r="E132" s="36"/>
      <c r="F132" s="13">
        <f>VLOOKUP($C132,'Species Data'!$A$2:$E$152,3,FALSE)+$Z$1</f>
        <v>85</v>
      </c>
      <c r="G132" s="13">
        <f>VLOOKUP($C132,'Species Data'!$A$2:$E$152,4,FALSE)+$Z$1</f>
        <v>139</v>
      </c>
      <c r="H132" s="13">
        <f>VLOOKUP($C132,'Species Data'!$A$2:$E$152,5,FALSE)+$Z$1</f>
        <v>123</v>
      </c>
      <c r="I132" s="20" t="s">
        <v>112</v>
      </c>
      <c r="J132" s="54">
        <f>VLOOKUP(I132,'Basic Moves'!B$2:H$43,3,FALSE)</f>
        <v>5</v>
      </c>
      <c r="K132" s="54">
        <f>IF(OR(VLOOKUP(I132,'Basic Moves'!B$2:C$43,2,FALSE)=D132,VLOOKUP(I132,'Basic Moves'!B$2:C$43,2,FALSE)=E132),1,0)</f>
        <v>1</v>
      </c>
      <c r="L132" s="54">
        <f>VLOOKUP(I132,'Basic Moves'!B$2:H$43,5,FALSE)</f>
        <v>600</v>
      </c>
      <c r="M132" s="54">
        <f>VLOOKUP(I132,'Basic Moves'!B$2:H$43,7,FALSE)</f>
        <v>8</v>
      </c>
      <c r="N132" s="54">
        <f t="shared" si="0"/>
        <v>868.75</v>
      </c>
      <c r="O132" s="20"/>
      <c r="P132" s="20" t="s">
        <v>113</v>
      </c>
      <c r="Q132" s="54">
        <f>VLOOKUP(P132,'Charged Moves'!B$2:I$96,3,FALSE)</f>
        <v>100</v>
      </c>
      <c r="R132" s="54">
        <f>IF(OR(VLOOKUP(P132,'Charged Moves'!B$2:C$96,2,FALSE)=D132,VLOOKUP(P132,'Charged Moves'!B$2:C$96,2,FALSE)=E132),1,0)</f>
        <v>1</v>
      </c>
      <c r="S132" s="54">
        <f>VLOOKUP(P132,'Charged Moves'!B$2:I$96,8,FALSE)*100</f>
        <v>5</v>
      </c>
      <c r="T132" s="54">
        <f>VLOOKUP(P132,'Charged Moves'!B$2:I$96,6,FALSE)</f>
        <v>4300</v>
      </c>
      <c r="U132" s="54">
        <f>VLOOKUP(P132,'Charged Moves'!B$2:J$96,9,FALSE)</f>
        <v>100</v>
      </c>
      <c r="V132" s="54">
        <f t="shared" si="1"/>
        <v>17809.375</v>
      </c>
      <c r="W132" s="54"/>
      <c r="X132" s="54"/>
      <c r="Y132" s="54"/>
      <c r="AB132" s="55"/>
      <c r="AD132" s="55"/>
    </row>
    <row r="133" spans="1:30" ht="14.25" customHeight="1">
      <c r="A133" s="10">
        <v>132</v>
      </c>
      <c r="B133" s="13">
        <f>VLOOKUP(C133,'Species Data'!A$2:E$152,2,FALSE)</f>
        <v>25</v>
      </c>
      <c r="C133" s="10" t="s">
        <v>110</v>
      </c>
      <c r="D133" s="35" t="s">
        <v>111</v>
      </c>
      <c r="E133" s="36"/>
      <c r="F133" s="13">
        <f>VLOOKUP($C133,'Species Data'!$A$2:$E$152,3,FALSE)+$Z$1</f>
        <v>85</v>
      </c>
      <c r="G133" s="13">
        <f>VLOOKUP($C133,'Species Data'!$A$2:$E$152,4,FALSE)+$Z$1</f>
        <v>139</v>
      </c>
      <c r="H133" s="13">
        <f>VLOOKUP($C133,'Species Data'!$A$2:$E$152,5,FALSE)+$Z$1</f>
        <v>123</v>
      </c>
      <c r="I133" s="20" t="s">
        <v>87</v>
      </c>
      <c r="J133" s="54">
        <f>VLOOKUP(I133,'Basic Moves'!B$2:H$43,3,FALSE)</f>
        <v>10</v>
      </c>
      <c r="K133" s="54">
        <f>IF(OR(VLOOKUP(I133,'Basic Moves'!B$2:C$43,2,FALSE)=D133,VLOOKUP(I133,'Basic Moves'!B$2:C$43,2,FALSE)=E133),1,0)</f>
        <v>0</v>
      </c>
      <c r="L133" s="54">
        <f>VLOOKUP(I133,'Basic Moves'!B$2:H$43,5,FALSE)</f>
        <v>1330</v>
      </c>
      <c r="M133" s="54">
        <f>VLOOKUP(I133,'Basic Moves'!B$2:H$43,7,FALSE)</f>
        <v>12</v>
      </c>
      <c r="N133" s="54">
        <f t="shared" si="0"/>
        <v>1390</v>
      </c>
      <c r="O133" s="20"/>
      <c r="P133" s="20" t="s">
        <v>115</v>
      </c>
      <c r="Q133" s="54">
        <f>VLOOKUP(P133,'Charged Moves'!B$2:I$96,3,FALSE)</f>
        <v>35</v>
      </c>
      <c r="R133" s="54">
        <f>IF(OR(VLOOKUP(P133,'Charged Moves'!B$2:C$96,2,FALSE)=D133,VLOOKUP(P133,'Charged Moves'!B$2:C$96,2,FALSE)=E133),1,0)</f>
        <v>1</v>
      </c>
      <c r="S133" s="54">
        <f>VLOOKUP(P133,'Charged Moves'!B$2:I$96,8,FALSE)*100</f>
        <v>5</v>
      </c>
      <c r="T133" s="54">
        <f>VLOOKUP(P133,'Charged Moves'!B$2:I$96,6,FALSE)</f>
        <v>2500</v>
      </c>
      <c r="U133" s="54">
        <f>VLOOKUP(P133,'Charged Moves'!B$2:J$96,9,FALSE)</f>
        <v>33</v>
      </c>
      <c r="V133" s="54">
        <f t="shared" si="1"/>
        <v>6233.2812499999991</v>
      </c>
      <c r="W133" s="54"/>
      <c r="X133" s="54"/>
      <c r="Y133" s="54"/>
      <c r="AB133" s="55"/>
      <c r="AD133" s="55"/>
    </row>
    <row r="134" spans="1:30" ht="14.25" customHeight="1">
      <c r="A134" s="10">
        <v>133</v>
      </c>
      <c r="B134" s="13">
        <f>VLOOKUP(C134,'Species Data'!A$2:E$152,2,FALSE)</f>
        <v>25</v>
      </c>
      <c r="C134" s="10" t="s">
        <v>110</v>
      </c>
      <c r="D134" s="35" t="s">
        <v>111</v>
      </c>
      <c r="E134" s="36"/>
      <c r="F134" s="13">
        <f>VLOOKUP($C134,'Species Data'!$A$2:$E$152,3,FALSE)+$Z$1</f>
        <v>85</v>
      </c>
      <c r="G134" s="13">
        <f>VLOOKUP($C134,'Species Data'!$A$2:$E$152,4,FALSE)+$Z$1</f>
        <v>139</v>
      </c>
      <c r="H134" s="13">
        <f>VLOOKUP($C134,'Species Data'!$A$2:$E$152,5,FALSE)+$Z$1</f>
        <v>123</v>
      </c>
      <c r="I134" s="20" t="s">
        <v>87</v>
      </c>
      <c r="J134" s="54">
        <f>VLOOKUP(I134,'Basic Moves'!B$2:H$43,3,FALSE)</f>
        <v>10</v>
      </c>
      <c r="K134" s="54">
        <f>IF(OR(VLOOKUP(I134,'Basic Moves'!B$2:C$43,2,FALSE)=D134,VLOOKUP(I134,'Basic Moves'!B$2:C$43,2,FALSE)=E134),1,0)</f>
        <v>0</v>
      </c>
      <c r="L134" s="54">
        <f>VLOOKUP(I134,'Basic Moves'!B$2:H$43,5,FALSE)</f>
        <v>1330</v>
      </c>
      <c r="M134" s="54">
        <f>VLOOKUP(I134,'Basic Moves'!B$2:H$43,7,FALSE)</f>
        <v>12</v>
      </c>
      <c r="N134" s="54">
        <f t="shared" si="0"/>
        <v>1390</v>
      </c>
      <c r="O134" s="20"/>
      <c r="P134" s="20" t="s">
        <v>114</v>
      </c>
      <c r="Q134" s="54">
        <f>VLOOKUP(P134,'Charged Moves'!B$2:I$96,3,FALSE)</f>
        <v>55</v>
      </c>
      <c r="R134" s="54">
        <f>IF(OR(VLOOKUP(P134,'Charged Moves'!B$2:C$96,2,FALSE)=D134,VLOOKUP(P134,'Charged Moves'!B$2:C$96,2,FALSE)=E134),1,0)</f>
        <v>1</v>
      </c>
      <c r="S134" s="54">
        <f>VLOOKUP(P134,'Charged Moves'!B$2:I$96,8,FALSE)*100</f>
        <v>5</v>
      </c>
      <c r="T134" s="54">
        <f>VLOOKUP(P134,'Charged Moves'!B$2:I$96,6,FALSE)</f>
        <v>2700</v>
      </c>
      <c r="U134" s="54">
        <f>VLOOKUP(P134,'Charged Moves'!B$2:J$96,9,FALSE)</f>
        <v>50</v>
      </c>
      <c r="V134" s="54">
        <f t="shared" si="1"/>
        <v>9795.15625</v>
      </c>
      <c r="W134" s="54"/>
      <c r="X134" s="54"/>
      <c r="Y134" s="54"/>
      <c r="AB134" s="55"/>
      <c r="AD134" s="55"/>
    </row>
    <row r="135" spans="1:30" ht="14.25" customHeight="1">
      <c r="A135" s="10">
        <v>134</v>
      </c>
      <c r="B135" s="13">
        <f>VLOOKUP(C135,'Species Data'!A$2:E$152,2,FALSE)</f>
        <v>25</v>
      </c>
      <c r="C135" s="10" t="s">
        <v>110</v>
      </c>
      <c r="D135" s="35" t="s">
        <v>111</v>
      </c>
      <c r="E135" s="36"/>
      <c r="F135" s="13">
        <f>VLOOKUP($C135,'Species Data'!$A$2:$E$152,3,FALSE)+$Z$1</f>
        <v>85</v>
      </c>
      <c r="G135" s="13">
        <f>VLOOKUP($C135,'Species Data'!$A$2:$E$152,4,FALSE)+$Z$1</f>
        <v>139</v>
      </c>
      <c r="H135" s="13">
        <f>VLOOKUP($C135,'Species Data'!$A$2:$E$152,5,FALSE)+$Z$1</f>
        <v>123</v>
      </c>
      <c r="I135" s="20" t="s">
        <v>87</v>
      </c>
      <c r="J135" s="54">
        <f>VLOOKUP(I135,'Basic Moves'!B$2:H$43,3,FALSE)</f>
        <v>10</v>
      </c>
      <c r="K135" s="54">
        <f>IF(OR(VLOOKUP(I135,'Basic Moves'!B$2:C$43,2,FALSE)=D135,VLOOKUP(I135,'Basic Moves'!B$2:C$43,2,FALSE)=E135),1,0)</f>
        <v>0</v>
      </c>
      <c r="L135" s="54">
        <f>VLOOKUP(I135,'Basic Moves'!B$2:H$43,5,FALSE)</f>
        <v>1330</v>
      </c>
      <c r="M135" s="54">
        <f>VLOOKUP(I135,'Basic Moves'!B$2:H$43,7,FALSE)</f>
        <v>12</v>
      </c>
      <c r="N135" s="54">
        <f t="shared" si="0"/>
        <v>1390</v>
      </c>
      <c r="O135" s="20"/>
      <c r="P135" s="20" t="s">
        <v>113</v>
      </c>
      <c r="Q135" s="54">
        <f>VLOOKUP(P135,'Charged Moves'!B$2:I$96,3,FALSE)</f>
        <v>100</v>
      </c>
      <c r="R135" s="54">
        <f>IF(OR(VLOOKUP(P135,'Charged Moves'!B$2:C$96,2,FALSE)=D135,VLOOKUP(P135,'Charged Moves'!B$2:C$96,2,FALSE)=E135),1,0)</f>
        <v>1</v>
      </c>
      <c r="S135" s="54">
        <f>VLOOKUP(P135,'Charged Moves'!B$2:I$96,8,FALSE)*100</f>
        <v>5</v>
      </c>
      <c r="T135" s="54">
        <f>VLOOKUP(P135,'Charged Moves'!B$2:I$96,6,FALSE)</f>
        <v>4300</v>
      </c>
      <c r="U135" s="54">
        <f>VLOOKUP(P135,'Charged Moves'!B$2:J$96,9,FALSE)</f>
        <v>100</v>
      </c>
      <c r="V135" s="54">
        <f t="shared" si="1"/>
        <v>17809.375</v>
      </c>
      <c r="W135" s="54"/>
      <c r="X135" s="54"/>
      <c r="Y135" s="54"/>
      <c r="AB135" s="55"/>
      <c r="AD135" s="55"/>
    </row>
    <row r="136" spans="1:30" ht="14.25" customHeight="1">
      <c r="A136" s="10">
        <v>135</v>
      </c>
      <c r="B136" s="13">
        <f>VLOOKUP(C136,'Species Data'!A$2:E$152,2,FALSE)</f>
        <v>26</v>
      </c>
      <c r="C136" s="10" t="s">
        <v>116</v>
      </c>
      <c r="D136" s="35" t="s">
        <v>111</v>
      </c>
      <c r="E136" s="36"/>
      <c r="F136" s="13">
        <f>VLOOKUP($C136,'Species Data'!$A$2:$E$152,3,FALSE)+$Z$1</f>
        <v>135</v>
      </c>
      <c r="G136" s="13">
        <f>VLOOKUP($C136,'Species Data'!$A$2:$E$152,4,FALSE)+$Z$1</f>
        <v>215</v>
      </c>
      <c r="H136" s="13">
        <f>VLOOKUP($C136,'Species Data'!$A$2:$E$152,5,FALSE)+$Z$1</f>
        <v>169</v>
      </c>
      <c r="I136" s="20" t="s">
        <v>112</v>
      </c>
      <c r="J136" s="54">
        <f>VLOOKUP(I136,'Basic Moves'!B$2:H$43,3,FALSE)</f>
        <v>5</v>
      </c>
      <c r="K136" s="54">
        <f>IF(OR(VLOOKUP(I136,'Basic Moves'!B$2:C$43,2,FALSE)=D136,VLOOKUP(I136,'Basic Moves'!B$2:C$43,2,FALSE)=E136),1,0)</f>
        <v>1</v>
      </c>
      <c r="L136" s="54">
        <f>VLOOKUP(I136,'Basic Moves'!B$2:H$43,5,FALSE)</f>
        <v>600</v>
      </c>
      <c r="M136" s="54">
        <f>VLOOKUP(I136,'Basic Moves'!B$2:H$43,7,FALSE)</f>
        <v>8</v>
      </c>
      <c r="N136" s="54">
        <f t="shared" si="0"/>
        <v>1343.75</v>
      </c>
      <c r="O136" s="20"/>
      <c r="P136" s="20" t="s">
        <v>119</v>
      </c>
      <c r="Q136" s="54">
        <f>VLOOKUP(P136,'Charged Moves'!B$2:I$96,3,FALSE)</f>
        <v>30</v>
      </c>
      <c r="R136" s="54">
        <f>IF(OR(VLOOKUP(P136,'Charged Moves'!B$2:C$96,2,FALSE)=D136,VLOOKUP(P136,'Charged Moves'!B$2:C$96,2,FALSE)=E136),1,0)</f>
        <v>0</v>
      </c>
      <c r="S136" s="54">
        <f>VLOOKUP(P136,'Charged Moves'!B$2:I$96,8,FALSE)*100</f>
        <v>25</v>
      </c>
      <c r="T136" s="54">
        <f>VLOOKUP(P136,'Charged Moves'!B$2:I$96,6,FALSE)</f>
        <v>1600</v>
      </c>
      <c r="U136" s="54">
        <f>VLOOKUP(P136,'Charged Moves'!B$2:J$96,9,FALSE)</f>
        <v>33</v>
      </c>
      <c r="V136" s="54">
        <f t="shared" si="1"/>
        <v>7256.25</v>
      </c>
      <c r="W136" s="54"/>
      <c r="X136" s="54"/>
      <c r="Y136" s="54"/>
      <c r="AB136" s="55"/>
      <c r="AD136" s="55"/>
    </row>
    <row r="137" spans="1:30" ht="14.25" customHeight="1">
      <c r="A137" s="10">
        <v>136</v>
      </c>
      <c r="B137" s="13">
        <f>VLOOKUP(C137,'Species Data'!A$2:E$152,2,FALSE)</f>
        <v>26</v>
      </c>
      <c r="C137" s="10" t="s">
        <v>116</v>
      </c>
      <c r="D137" s="35" t="s">
        <v>111</v>
      </c>
      <c r="E137" s="36"/>
      <c r="F137" s="13">
        <f>VLOOKUP($C137,'Species Data'!$A$2:$E$152,3,FALSE)+$Z$1</f>
        <v>135</v>
      </c>
      <c r="G137" s="13">
        <f>VLOOKUP($C137,'Species Data'!$A$2:$E$152,4,FALSE)+$Z$1</f>
        <v>215</v>
      </c>
      <c r="H137" s="13">
        <f>VLOOKUP($C137,'Species Data'!$A$2:$E$152,5,FALSE)+$Z$1</f>
        <v>169</v>
      </c>
      <c r="I137" s="20" t="s">
        <v>112</v>
      </c>
      <c r="J137" s="54">
        <f>VLOOKUP(I137,'Basic Moves'!B$2:H$43,3,FALSE)</f>
        <v>5</v>
      </c>
      <c r="K137" s="54">
        <f>IF(OR(VLOOKUP(I137,'Basic Moves'!B$2:C$43,2,FALSE)=D137,VLOOKUP(I137,'Basic Moves'!B$2:C$43,2,FALSE)=E137),1,0)</f>
        <v>1</v>
      </c>
      <c r="L137" s="54">
        <f>VLOOKUP(I137,'Basic Moves'!B$2:H$43,5,FALSE)</f>
        <v>600</v>
      </c>
      <c r="M137" s="54">
        <f>VLOOKUP(I137,'Basic Moves'!B$2:H$43,7,FALSE)</f>
        <v>8</v>
      </c>
      <c r="N137" s="54">
        <f t="shared" si="0"/>
        <v>1343.75</v>
      </c>
      <c r="O137" s="20"/>
      <c r="P137" s="20" t="s">
        <v>118</v>
      </c>
      <c r="Q137" s="54">
        <f>VLOOKUP(P137,'Charged Moves'!B$2:I$96,3,FALSE)</f>
        <v>40</v>
      </c>
      <c r="R137" s="54">
        <f>IF(OR(VLOOKUP(P137,'Charged Moves'!B$2:C$96,2,FALSE)=D137,VLOOKUP(P137,'Charged Moves'!B$2:C$96,2,FALSE)=E137),1,0)</f>
        <v>1</v>
      </c>
      <c r="S137" s="54">
        <f>VLOOKUP(P137,'Charged Moves'!B$2:I$96,8,FALSE)*100</f>
        <v>5</v>
      </c>
      <c r="T137" s="54">
        <f>VLOOKUP(P137,'Charged Moves'!B$2:I$96,6,FALSE)</f>
        <v>2400</v>
      </c>
      <c r="U137" s="54">
        <f>VLOOKUP(P137,'Charged Moves'!B$2:J$96,9,FALSE)</f>
        <v>33</v>
      </c>
      <c r="V137" s="54">
        <f t="shared" si="1"/>
        <v>11018.749999999998</v>
      </c>
      <c r="W137" s="54"/>
      <c r="X137" s="54"/>
      <c r="Y137" s="54"/>
      <c r="AB137" s="55"/>
      <c r="AD137" s="55"/>
    </row>
    <row r="138" spans="1:30" ht="14.25" customHeight="1">
      <c r="A138" s="10">
        <v>137</v>
      </c>
      <c r="B138" s="13">
        <f>VLOOKUP(C138,'Species Data'!A$2:E$152,2,FALSE)</f>
        <v>26</v>
      </c>
      <c r="C138" s="10" t="s">
        <v>116</v>
      </c>
      <c r="D138" s="35" t="s">
        <v>111</v>
      </c>
      <c r="E138" s="36"/>
      <c r="F138" s="13">
        <f>VLOOKUP($C138,'Species Data'!$A$2:$E$152,3,FALSE)+$Z$1</f>
        <v>135</v>
      </c>
      <c r="G138" s="13">
        <f>VLOOKUP($C138,'Species Data'!$A$2:$E$152,4,FALSE)+$Z$1</f>
        <v>215</v>
      </c>
      <c r="H138" s="13">
        <f>VLOOKUP($C138,'Species Data'!$A$2:$E$152,5,FALSE)+$Z$1</f>
        <v>169</v>
      </c>
      <c r="I138" s="20" t="s">
        <v>112</v>
      </c>
      <c r="J138" s="54">
        <f>VLOOKUP(I138,'Basic Moves'!B$2:H$43,3,FALSE)</f>
        <v>5</v>
      </c>
      <c r="K138" s="54">
        <f>IF(OR(VLOOKUP(I138,'Basic Moves'!B$2:C$43,2,FALSE)=D138,VLOOKUP(I138,'Basic Moves'!B$2:C$43,2,FALSE)=E138),1,0)</f>
        <v>1</v>
      </c>
      <c r="L138" s="54">
        <f>VLOOKUP(I138,'Basic Moves'!B$2:H$43,5,FALSE)</f>
        <v>600</v>
      </c>
      <c r="M138" s="54">
        <f>VLOOKUP(I138,'Basic Moves'!B$2:H$43,7,FALSE)</f>
        <v>8</v>
      </c>
      <c r="N138" s="54">
        <f t="shared" si="0"/>
        <v>1343.75</v>
      </c>
      <c r="O138" s="20"/>
      <c r="P138" s="20" t="s">
        <v>113</v>
      </c>
      <c r="Q138" s="54">
        <f>VLOOKUP(P138,'Charged Moves'!B$2:I$96,3,FALSE)</f>
        <v>100</v>
      </c>
      <c r="R138" s="54">
        <f>IF(OR(VLOOKUP(P138,'Charged Moves'!B$2:C$96,2,FALSE)=D138,VLOOKUP(P138,'Charged Moves'!B$2:C$96,2,FALSE)=E138),1,0)</f>
        <v>1</v>
      </c>
      <c r="S138" s="54">
        <f>VLOOKUP(P138,'Charged Moves'!B$2:I$96,8,FALSE)*100</f>
        <v>5</v>
      </c>
      <c r="T138" s="54">
        <f>VLOOKUP(P138,'Charged Moves'!B$2:I$96,6,FALSE)</f>
        <v>4300</v>
      </c>
      <c r="U138" s="54">
        <f>VLOOKUP(P138,'Charged Moves'!B$2:J$96,9,FALSE)</f>
        <v>100</v>
      </c>
      <c r="V138" s="54">
        <f t="shared" si="1"/>
        <v>27546.874999999996</v>
      </c>
      <c r="W138" s="54"/>
      <c r="X138" s="54"/>
      <c r="Y138" s="54"/>
      <c r="AB138" s="55"/>
      <c r="AD138" s="55"/>
    </row>
    <row r="139" spans="1:30" ht="14.25" customHeight="1">
      <c r="A139" s="10">
        <v>138</v>
      </c>
      <c r="B139" s="13">
        <f>VLOOKUP(C139,'Species Data'!A$2:E$152,2,FALSE)</f>
        <v>26</v>
      </c>
      <c r="C139" s="10" t="s">
        <v>116</v>
      </c>
      <c r="D139" s="35" t="s">
        <v>111</v>
      </c>
      <c r="E139" s="36"/>
      <c r="F139" s="13">
        <f>VLOOKUP($C139,'Species Data'!$A$2:$E$152,3,FALSE)+$Z$1</f>
        <v>135</v>
      </c>
      <c r="G139" s="13">
        <f>VLOOKUP($C139,'Species Data'!$A$2:$E$152,4,FALSE)+$Z$1</f>
        <v>215</v>
      </c>
      <c r="H139" s="13">
        <f>VLOOKUP($C139,'Species Data'!$A$2:$E$152,5,FALSE)+$Z$1</f>
        <v>169</v>
      </c>
      <c r="I139" s="20" t="s">
        <v>117</v>
      </c>
      <c r="J139" s="54">
        <f>VLOOKUP(I139,'Basic Moves'!B$2:H$43,3,FALSE)</f>
        <v>7</v>
      </c>
      <c r="K139" s="54">
        <f>IF(OR(VLOOKUP(I139,'Basic Moves'!B$2:C$43,2,FALSE)=D139,VLOOKUP(I139,'Basic Moves'!B$2:C$43,2,FALSE)=E139),1,0)</f>
        <v>1</v>
      </c>
      <c r="L139" s="54">
        <f>VLOOKUP(I139,'Basic Moves'!B$2:H$43,5,FALSE)</f>
        <v>700</v>
      </c>
      <c r="M139" s="54">
        <f>VLOOKUP(I139,'Basic Moves'!B$2:H$43,7,FALSE)</f>
        <v>8</v>
      </c>
      <c r="N139" s="54">
        <f t="shared" si="0"/>
        <v>1881.25</v>
      </c>
      <c r="O139" s="20"/>
      <c r="P139" s="20" t="s">
        <v>119</v>
      </c>
      <c r="Q139" s="54">
        <f>VLOOKUP(P139,'Charged Moves'!B$2:I$96,3,FALSE)</f>
        <v>30</v>
      </c>
      <c r="R139" s="54">
        <f>IF(OR(VLOOKUP(P139,'Charged Moves'!B$2:C$96,2,FALSE)=D139,VLOOKUP(P139,'Charged Moves'!B$2:C$96,2,FALSE)=E139),1,0)</f>
        <v>0</v>
      </c>
      <c r="S139" s="54">
        <f>VLOOKUP(P139,'Charged Moves'!B$2:I$96,8,FALSE)*100</f>
        <v>25</v>
      </c>
      <c r="T139" s="54">
        <f>VLOOKUP(P139,'Charged Moves'!B$2:I$96,6,FALSE)</f>
        <v>1600</v>
      </c>
      <c r="U139" s="54">
        <f>VLOOKUP(P139,'Charged Moves'!B$2:J$96,9,FALSE)</f>
        <v>33</v>
      </c>
      <c r="V139" s="54">
        <f t="shared" si="1"/>
        <v>7256.25</v>
      </c>
      <c r="W139" s="54"/>
      <c r="X139" s="54"/>
      <c r="Y139" s="54"/>
      <c r="AB139" s="55"/>
      <c r="AD139" s="55"/>
    </row>
    <row r="140" spans="1:30" ht="14.25" customHeight="1">
      <c r="A140" s="10">
        <v>139</v>
      </c>
      <c r="B140" s="13">
        <f>VLOOKUP(C140,'Species Data'!A$2:E$152,2,FALSE)</f>
        <v>26</v>
      </c>
      <c r="C140" s="10" t="s">
        <v>116</v>
      </c>
      <c r="D140" s="35" t="s">
        <v>111</v>
      </c>
      <c r="E140" s="36"/>
      <c r="F140" s="13">
        <f>VLOOKUP($C140,'Species Data'!$A$2:$E$152,3,FALSE)+$Z$1</f>
        <v>135</v>
      </c>
      <c r="G140" s="13">
        <f>VLOOKUP($C140,'Species Data'!$A$2:$E$152,4,FALSE)+$Z$1</f>
        <v>215</v>
      </c>
      <c r="H140" s="13">
        <f>VLOOKUP($C140,'Species Data'!$A$2:$E$152,5,FALSE)+$Z$1</f>
        <v>169</v>
      </c>
      <c r="I140" s="20" t="s">
        <v>117</v>
      </c>
      <c r="J140" s="54">
        <f>VLOOKUP(I140,'Basic Moves'!B$2:H$43,3,FALSE)</f>
        <v>7</v>
      </c>
      <c r="K140" s="54">
        <f>IF(OR(VLOOKUP(I140,'Basic Moves'!B$2:C$43,2,FALSE)=D140,VLOOKUP(I140,'Basic Moves'!B$2:C$43,2,FALSE)=E140),1,0)</f>
        <v>1</v>
      </c>
      <c r="L140" s="54">
        <f>VLOOKUP(I140,'Basic Moves'!B$2:H$43,5,FALSE)</f>
        <v>700</v>
      </c>
      <c r="M140" s="54">
        <f>VLOOKUP(I140,'Basic Moves'!B$2:H$43,7,FALSE)</f>
        <v>8</v>
      </c>
      <c r="N140" s="54">
        <f t="shared" si="0"/>
        <v>1881.25</v>
      </c>
      <c r="O140" s="20"/>
      <c r="P140" s="20" t="s">
        <v>118</v>
      </c>
      <c r="Q140" s="54">
        <f>VLOOKUP(P140,'Charged Moves'!B$2:I$96,3,FALSE)</f>
        <v>40</v>
      </c>
      <c r="R140" s="54">
        <f>IF(OR(VLOOKUP(P140,'Charged Moves'!B$2:C$96,2,FALSE)=D140,VLOOKUP(P140,'Charged Moves'!B$2:C$96,2,FALSE)=E140),1,0)</f>
        <v>1</v>
      </c>
      <c r="S140" s="54">
        <f>VLOOKUP(P140,'Charged Moves'!B$2:I$96,8,FALSE)*100</f>
        <v>5</v>
      </c>
      <c r="T140" s="54">
        <f>VLOOKUP(P140,'Charged Moves'!B$2:I$96,6,FALSE)</f>
        <v>2400</v>
      </c>
      <c r="U140" s="54">
        <f>VLOOKUP(P140,'Charged Moves'!B$2:J$96,9,FALSE)</f>
        <v>33</v>
      </c>
      <c r="V140" s="54">
        <f t="shared" si="1"/>
        <v>11018.749999999998</v>
      </c>
      <c r="W140" s="54"/>
      <c r="X140" s="54"/>
      <c r="Y140" s="54"/>
      <c r="AB140" s="55"/>
      <c r="AD140" s="55"/>
    </row>
    <row r="141" spans="1:30" ht="14.25" customHeight="1">
      <c r="A141" s="10">
        <v>140</v>
      </c>
      <c r="B141" s="13">
        <f>VLOOKUP(C141,'Species Data'!A$2:E$152,2,FALSE)</f>
        <v>26</v>
      </c>
      <c r="C141" s="10" t="s">
        <v>116</v>
      </c>
      <c r="D141" s="35" t="s">
        <v>111</v>
      </c>
      <c r="E141" s="36"/>
      <c r="F141" s="13">
        <f>VLOOKUP($C141,'Species Data'!$A$2:$E$152,3,FALSE)+$Z$1</f>
        <v>135</v>
      </c>
      <c r="G141" s="13">
        <f>VLOOKUP($C141,'Species Data'!$A$2:$E$152,4,FALSE)+$Z$1</f>
        <v>215</v>
      </c>
      <c r="H141" s="13">
        <f>VLOOKUP($C141,'Species Data'!$A$2:$E$152,5,FALSE)+$Z$1</f>
        <v>169</v>
      </c>
      <c r="I141" s="20" t="s">
        <v>117</v>
      </c>
      <c r="J141" s="54">
        <f>VLOOKUP(I141,'Basic Moves'!B$2:H$43,3,FALSE)</f>
        <v>7</v>
      </c>
      <c r="K141" s="54">
        <f>IF(OR(VLOOKUP(I141,'Basic Moves'!B$2:C$43,2,FALSE)=D141,VLOOKUP(I141,'Basic Moves'!B$2:C$43,2,FALSE)=E141),1,0)</f>
        <v>1</v>
      </c>
      <c r="L141" s="54">
        <f>VLOOKUP(I141,'Basic Moves'!B$2:H$43,5,FALSE)</f>
        <v>700</v>
      </c>
      <c r="M141" s="54">
        <f>VLOOKUP(I141,'Basic Moves'!B$2:H$43,7,FALSE)</f>
        <v>8</v>
      </c>
      <c r="N141" s="54">
        <f t="shared" si="0"/>
        <v>1881.25</v>
      </c>
      <c r="O141" s="20"/>
      <c r="P141" s="20" t="s">
        <v>113</v>
      </c>
      <c r="Q141" s="54">
        <f>VLOOKUP(P141,'Charged Moves'!B$2:I$96,3,FALSE)</f>
        <v>100</v>
      </c>
      <c r="R141" s="54">
        <f>IF(OR(VLOOKUP(P141,'Charged Moves'!B$2:C$96,2,FALSE)=D141,VLOOKUP(P141,'Charged Moves'!B$2:C$96,2,FALSE)=E141),1,0)</f>
        <v>1</v>
      </c>
      <c r="S141" s="54">
        <f>VLOOKUP(P141,'Charged Moves'!B$2:I$96,8,FALSE)*100</f>
        <v>5</v>
      </c>
      <c r="T141" s="54">
        <f>VLOOKUP(P141,'Charged Moves'!B$2:I$96,6,FALSE)</f>
        <v>4300</v>
      </c>
      <c r="U141" s="54">
        <f>VLOOKUP(P141,'Charged Moves'!B$2:J$96,9,FALSE)</f>
        <v>100</v>
      </c>
      <c r="V141" s="54">
        <f t="shared" si="1"/>
        <v>27546.874999999996</v>
      </c>
      <c r="W141" s="54"/>
      <c r="X141" s="54"/>
      <c r="Y141" s="54"/>
      <c r="AB141" s="55"/>
      <c r="AD141" s="55"/>
    </row>
    <row r="142" spans="1:30" ht="14.25" customHeight="1">
      <c r="A142" s="10">
        <v>141</v>
      </c>
      <c r="B142" s="13">
        <f>VLOOKUP(C142,'Species Data'!A$2:E$152,2,FALSE)</f>
        <v>27</v>
      </c>
      <c r="C142" s="10" t="s">
        <v>120</v>
      </c>
      <c r="D142" s="37" t="s">
        <v>121</v>
      </c>
      <c r="E142" s="38"/>
      <c r="F142" s="13">
        <f>VLOOKUP($C142,'Species Data'!$A$2:$E$152,3,FALSE)+$Z$1</f>
        <v>115</v>
      </c>
      <c r="G142" s="13">
        <f>VLOOKUP($C142,'Species Data'!$A$2:$E$152,4,FALSE)+$Z$1</f>
        <v>105</v>
      </c>
      <c r="H142" s="13">
        <f>VLOOKUP($C142,'Species Data'!$A$2:$E$152,5,FALSE)+$Z$1</f>
        <v>129</v>
      </c>
      <c r="I142" s="20" t="s">
        <v>41</v>
      </c>
      <c r="J142" s="54">
        <f>VLOOKUP(I142,'Basic Moves'!B$2:H$43,3,FALSE)</f>
        <v>6</v>
      </c>
      <c r="K142" s="54">
        <f>IF(OR(VLOOKUP(I142,'Basic Moves'!B$2:C$43,2,FALSE)=D142,VLOOKUP(I142,'Basic Moves'!B$2:C$43,2,FALSE)=E142),1,0)</f>
        <v>0</v>
      </c>
      <c r="L142" s="54">
        <f>VLOOKUP(I142,'Basic Moves'!B$2:H$43,5,FALSE)</f>
        <v>500</v>
      </c>
      <c r="M142" s="54">
        <f>VLOOKUP(I142,'Basic Moves'!B$2:H$43,7,FALSE)</f>
        <v>7</v>
      </c>
      <c r="N142" s="54">
        <f t="shared" si="0"/>
        <v>630</v>
      </c>
      <c r="O142" s="20"/>
      <c r="P142" s="20" t="s">
        <v>95</v>
      </c>
      <c r="Q142" s="54">
        <f>VLOOKUP(P142,'Charged Moves'!B$2:I$96,3,FALSE)</f>
        <v>70</v>
      </c>
      <c r="R142" s="54">
        <f>IF(OR(VLOOKUP(P142,'Charged Moves'!B$2:C$96,2,FALSE)=D142,VLOOKUP(P142,'Charged Moves'!B$2:C$96,2,FALSE)=E142),1,0)</f>
        <v>1</v>
      </c>
      <c r="S142" s="54">
        <f>VLOOKUP(P142,'Charged Moves'!B$2:I$96,8,FALSE)*100</f>
        <v>5</v>
      </c>
      <c r="T142" s="54">
        <f>VLOOKUP(P142,'Charged Moves'!B$2:I$96,6,FALSE)</f>
        <v>5800</v>
      </c>
      <c r="U142" s="54">
        <f>VLOOKUP(P142,'Charged Moves'!B$2:J$96,9,FALSE)</f>
        <v>33</v>
      </c>
      <c r="V142" s="54">
        <f t="shared" si="1"/>
        <v>9417.1875</v>
      </c>
      <c r="W142" s="54"/>
      <c r="X142" s="54"/>
      <c r="Y142" s="54"/>
      <c r="AB142" s="55"/>
      <c r="AD142" s="55"/>
    </row>
    <row r="143" spans="1:30" ht="14.25" customHeight="1">
      <c r="A143" s="10">
        <v>142</v>
      </c>
      <c r="B143" s="13">
        <f>VLOOKUP(C143,'Species Data'!A$2:E$152,2,FALSE)</f>
        <v>27</v>
      </c>
      <c r="C143" s="10" t="s">
        <v>120</v>
      </c>
      <c r="D143" s="37" t="s">
        <v>121</v>
      </c>
      <c r="E143" s="38"/>
      <c r="F143" s="13">
        <f>VLOOKUP($C143,'Species Data'!$A$2:$E$152,3,FALSE)+$Z$1</f>
        <v>115</v>
      </c>
      <c r="G143" s="13">
        <f>VLOOKUP($C143,'Species Data'!$A$2:$E$152,4,FALSE)+$Z$1</f>
        <v>105</v>
      </c>
      <c r="H143" s="13">
        <f>VLOOKUP($C143,'Species Data'!$A$2:$E$152,5,FALSE)+$Z$1</f>
        <v>129</v>
      </c>
      <c r="I143" s="20" t="s">
        <v>41</v>
      </c>
      <c r="J143" s="54">
        <f>VLOOKUP(I143,'Basic Moves'!B$2:H$43,3,FALSE)</f>
        <v>6</v>
      </c>
      <c r="K143" s="54">
        <f>IF(OR(VLOOKUP(I143,'Basic Moves'!B$2:C$43,2,FALSE)=D143,VLOOKUP(I143,'Basic Moves'!B$2:C$43,2,FALSE)=E143),1,0)</f>
        <v>0</v>
      </c>
      <c r="L143" s="54">
        <f>VLOOKUP(I143,'Basic Moves'!B$2:H$43,5,FALSE)</f>
        <v>500</v>
      </c>
      <c r="M143" s="54">
        <f>VLOOKUP(I143,'Basic Moves'!B$2:H$43,7,FALSE)</f>
        <v>7</v>
      </c>
      <c r="N143" s="54">
        <f t="shared" si="0"/>
        <v>630</v>
      </c>
      <c r="O143" s="20"/>
      <c r="P143" s="20" t="s">
        <v>123</v>
      </c>
      <c r="Q143" s="54">
        <f>VLOOKUP(P143,'Charged Moves'!B$2:I$96,3,FALSE)</f>
        <v>50</v>
      </c>
      <c r="R143" s="54">
        <f>IF(OR(VLOOKUP(P143,'Charged Moves'!B$2:C$96,2,FALSE)=D143,VLOOKUP(P143,'Charged Moves'!B$2:C$96,2,FALSE)=E143),1,0)</f>
        <v>0</v>
      </c>
      <c r="S143" s="54">
        <f>VLOOKUP(P143,'Charged Moves'!B$2:I$96,8,FALSE)*100</f>
        <v>5</v>
      </c>
      <c r="T143" s="54">
        <f>VLOOKUP(P143,'Charged Moves'!B$2:I$96,6,FALSE)</f>
        <v>3200</v>
      </c>
      <c r="U143" s="54">
        <f>VLOOKUP(P143,'Charged Moves'!B$2:J$96,9,FALSE)</f>
        <v>33</v>
      </c>
      <c r="V143" s="54">
        <f t="shared" si="1"/>
        <v>5381.2499999999991</v>
      </c>
      <c r="W143" s="54"/>
      <c r="X143" s="54"/>
      <c r="Y143" s="54"/>
      <c r="AB143" s="55"/>
      <c r="AD143" s="55"/>
    </row>
    <row r="144" spans="1:30" ht="14.25" customHeight="1">
      <c r="A144" s="10">
        <v>143</v>
      </c>
      <c r="B144" s="13">
        <f>VLOOKUP(C144,'Species Data'!A$2:E$152,2,FALSE)</f>
        <v>27</v>
      </c>
      <c r="C144" s="10" t="s">
        <v>120</v>
      </c>
      <c r="D144" s="37" t="s">
        <v>121</v>
      </c>
      <c r="E144" s="38"/>
      <c r="F144" s="13">
        <f>VLOOKUP($C144,'Species Data'!$A$2:$E$152,3,FALSE)+$Z$1</f>
        <v>115</v>
      </c>
      <c r="G144" s="13">
        <f>VLOOKUP($C144,'Species Data'!$A$2:$E$152,4,FALSE)+$Z$1</f>
        <v>105</v>
      </c>
      <c r="H144" s="13">
        <f>VLOOKUP($C144,'Species Data'!$A$2:$E$152,5,FALSE)+$Z$1</f>
        <v>129</v>
      </c>
      <c r="I144" s="20" t="s">
        <v>41</v>
      </c>
      <c r="J144" s="54">
        <f>VLOOKUP(I144,'Basic Moves'!B$2:H$43,3,FALSE)</f>
        <v>6</v>
      </c>
      <c r="K144" s="54">
        <f>IF(OR(VLOOKUP(I144,'Basic Moves'!B$2:C$43,2,FALSE)=D144,VLOOKUP(I144,'Basic Moves'!B$2:C$43,2,FALSE)=E144),1,0)</f>
        <v>0</v>
      </c>
      <c r="L144" s="54">
        <f>VLOOKUP(I144,'Basic Moves'!B$2:H$43,5,FALSE)</f>
        <v>500</v>
      </c>
      <c r="M144" s="54">
        <f>VLOOKUP(I144,'Basic Moves'!B$2:H$43,7,FALSE)</f>
        <v>7</v>
      </c>
      <c r="N144" s="54">
        <f t="shared" si="0"/>
        <v>630</v>
      </c>
      <c r="O144" s="20"/>
      <c r="P144" s="20" t="s">
        <v>124</v>
      </c>
      <c r="Q144" s="54">
        <f>VLOOKUP(P144,'Charged Moves'!B$2:I$96,3,FALSE)</f>
        <v>30</v>
      </c>
      <c r="R144" s="54">
        <f>IF(OR(VLOOKUP(P144,'Charged Moves'!B$2:C$96,2,FALSE)=D144,VLOOKUP(P144,'Charged Moves'!B$2:C$96,2,FALSE)=E144),1,0)</f>
        <v>0</v>
      </c>
      <c r="S144" s="54">
        <f>VLOOKUP(P144,'Charged Moves'!B$2:I$96,8,FALSE)*100</f>
        <v>25</v>
      </c>
      <c r="T144" s="54">
        <f>VLOOKUP(P144,'Charged Moves'!B$2:I$96,6,FALSE)</f>
        <v>3400</v>
      </c>
      <c r="U144" s="54">
        <f>VLOOKUP(P144,'Charged Moves'!B$2:J$96,9,FALSE)</f>
        <v>25</v>
      </c>
      <c r="V144" s="54">
        <f t="shared" si="1"/>
        <v>3543.75</v>
      </c>
      <c r="W144" s="54"/>
      <c r="X144" s="54"/>
      <c r="Y144" s="54"/>
      <c r="AB144" s="55"/>
      <c r="AD144" s="55"/>
    </row>
    <row r="145" spans="1:30" ht="14.25" customHeight="1">
      <c r="A145" s="10">
        <v>144</v>
      </c>
      <c r="B145" s="13">
        <f>VLOOKUP(C145,'Species Data'!A$2:E$152,2,FALSE)</f>
        <v>27</v>
      </c>
      <c r="C145" s="10" t="s">
        <v>120</v>
      </c>
      <c r="D145" s="37" t="s">
        <v>121</v>
      </c>
      <c r="E145" s="38"/>
      <c r="F145" s="13">
        <f>VLOOKUP($C145,'Species Data'!$A$2:$E$152,3,FALSE)+$Z$1</f>
        <v>115</v>
      </c>
      <c r="G145" s="13">
        <f>VLOOKUP($C145,'Species Data'!$A$2:$E$152,4,FALSE)+$Z$1</f>
        <v>105</v>
      </c>
      <c r="H145" s="13">
        <f>VLOOKUP($C145,'Species Data'!$A$2:$E$152,5,FALSE)+$Z$1</f>
        <v>129</v>
      </c>
      <c r="I145" s="20" t="s">
        <v>122</v>
      </c>
      <c r="J145" s="54">
        <f>VLOOKUP(I145,'Basic Moves'!B$2:H$43,3,FALSE)</f>
        <v>6</v>
      </c>
      <c r="K145" s="54">
        <f>IF(OR(VLOOKUP(I145,'Basic Moves'!B$2:C$43,2,FALSE)=D145,VLOOKUP(I145,'Basic Moves'!B$2:C$43,2,FALSE)=E145),1,0)</f>
        <v>1</v>
      </c>
      <c r="L145" s="54">
        <f>VLOOKUP(I145,'Basic Moves'!B$2:H$43,5,FALSE)</f>
        <v>550</v>
      </c>
      <c r="M145" s="54">
        <f>VLOOKUP(I145,'Basic Moves'!B$2:H$43,7,FALSE)</f>
        <v>7</v>
      </c>
      <c r="N145" s="54">
        <f t="shared" si="0"/>
        <v>787.5</v>
      </c>
      <c r="O145" s="20"/>
      <c r="P145" s="20" t="s">
        <v>95</v>
      </c>
      <c r="Q145" s="54">
        <f>VLOOKUP(P145,'Charged Moves'!B$2:I$96,3,FALSE)</f>
        <v>70</v>
      </c>
      <c r="R145" s="54">
        <f>IF(OR(VLOOKUP(P145,'Charged Moves'!B$2:C$96,2,FALSE)=D145,VLOOKUP(P145,'Charged Moves'!B$2:C$96,2,FALSE)=E145),1,0)</f>
        <v>1</v>
      </c>
      <c r="S145" s="54">
        <f>VLOOKUP(P145,'Charged Moves'!B$2:I$96,8,FALSE)*100</f>
        <v>5</v>
      </c>
      <c r="T145" s="54">
        <f>VLOOKUP(P145,'Charged Moves'!B$2:I$96,6,FALSE)</f>
        <v>5800</v>
      </c>
      <c r="U145" s="54">
        <f>VLOOKUP(P145,'Charged Moves'!B$2:J$96,9,FALSE)</f>
        <v>33</v>
      </c>
      <c r="V145" s="54">
        <f t="shared" si="1"/>
        <v>9417.1875</v>
      </c>
      <c r="W145" s="54"/>
      <c r="X145" s="54"/>
      <c r="Y145" s="54"/>
      <c r="AB145" s="55"/>
      <c r="AD145" s="55"/>
    </row>
    <row r="146" spans="1:30" ht="14.25" customHeight="1">
      <c r="A146" s="10">
        <v>145</v>
      </c>
      <c r="B146" s="13">
        <f>VLOOKUP(C146,'Species Data'!A$2:E$152,2,FALSE)</f>
        <v>27</v>
      </c>
      <c r="C146" s="10" t="s">
        <v>120</v>
      </c>
      <c r="D146" s="37" t="s">
        <v>121</v>
      </c>
      <c r="E146" s="38"/>
      <c r="F146" s="13">
        <f>VLOOKUP($C146,'Species Data'!$A$2:$E$152,3,FALSE)+$Z$1</f>
        <v>115</v>
      </c>
      <c r="G146" s="13">
        <f>VLOOKUP($C146,'Species Data'!$A$2:$E$152,4,FALSE)+$Z$1</f>
        <v>105</v>
      </c>
      <c r="H146" s="13">
        <f>VLOOKUP($C146,'Species Data'!$A$2:$E$152,5,FALSE)+$Z$1</f>
        <v>129</v>
      </c>
      <c r="I146" s="20" t="s">
        <v>122</v>
      </c>
      <c r="J146" s="54">
        <f>VLOOKUP(I146,'Basic Moves'!B$2:H$43,3,FALSE)</f>
        <v>6</v>
      </c>
      <c r="K146" s="54">
        <f>IF(OR(VLOOKUP(I146,'Basic Moves'!B$2:C$43,2,FALSE)=D146,VLOOKUP(I146,'Basic Moves'!B$2:C$43,2,FALSE)=E146),1,0)</f>
        <v>1</v>
      </c>
      <c r="L146" s="54">
        <f>VLOOKUP(I146,'Basic Moves'!B$2:H$43,5,FALSE)</f>
        <v>550</v>
      </c>
      <c r="M146" s="54">
        <f>VLOOKUP(I146,'Basic Moves'!B$2:H$43,7,FALSE)</f>
        <v>7</v>
      </c>
      <c r="N146" s="54">
        <f t="shared" si="0"/>
        <v>787.5</v>
      </c>
      <c r="O146" s="20"/>
      <c r="P146" s="20" t="s">
        <v>123</v>
      </c>
      <c r="Q146" s="54">
        <f>VLOOKUP(P146,'Charged Moves'!B$2:I$96,3,FALSE)</f>
        <v>50</v>
      </c>
      <c r="R146" s="54">
        <f>IF(OR(VLOOKUP(P146,'Charged Moves'!B$2:C$96,2,FALSE)=D146,VLOOKUP(P146,'Charged Moves'!B$2:C$96,2,FALSE)=E146),1,0)</f>
        <v>0</v>
      </c>
      <c r="S146" s="54">
        <f>VLOOKUP(P146,'Charged Moves'!B$2:I$96,8,FALSE)*100</f>
        <v>5</v>
      </c>
      <c r="T146" s="54">
        <f>VLOOKUP(P146,'Charged Moves'!B$2:I$96,6,FALSE)</f>
        <v>3200</v>
      </c>
      <c r="U146" s="54">
        <f>VLOOKUP(P146,'Charged Moves'!B$2:J$96,9,FALSE)</f>
        <v>33</v>
      </c>
      <c r="V146" s="54">
        <f t="shared" si="1"/>
        <v>5381.2499999999991</v>
      </c>
      <c r="W146" s="54"/>
      <c r="X146" s="54"/>
      <c r="Y146" s="54"/>
      <c r="AB146" s="55"/>
      <c r="AD146" s="55"/>
    </row>
    <row r="147" spans="1:30" ht="14.25" customHeight="1">
      <c r="A147" s="10">
        <v>146</v>
      </c>
      <c r="B147" s="13">
        <f>VLOOKUP(C147,'Species Data'!A$2:E$152,2,FALSE)</f>
        <v>27</v>
      </c>
      <c r="C147" s="10" t="s">
        <v>120</v>
      </c>
      <c r="D147" s="37" t="s">
        <v>121</v>
      </c>
      <c r="E147" s="38"/>
      <c r="F147" s="13">
        <f>VLOOKUP($C147,'Species Data'!$A$2:$E$152,3,FALSE)+$Z$1</f>
        <v>115</v>
      </c>
      <c r="G147" s="13">
        <f>VLOOKUP($C147,'Species Data'!$A$2:$E$152,4,FALSE)+$Z$1</f>
        <v>105</v>
      </c>
      <c r="H147" s="13">
        <f>VLOOKUP($C147,'Species Data'!$A$2:$E$152,5,FALSE)+$Z$1</f>
        <v>129</v>
      </c>
      <c r="I147" s="20" t="s">
        <v>122</v>
      </c>
      <c r="J147" s="54">
        <f>VLOOKUP(I147,'Basic Moves'!B$2:H$43,3,FALSE)</f>
        <v>6</v>
      </c>
      <c r="K147" s="54">
        <f>IF(OR(VLOOKUP(I147,'Basic Moves'!B$2:C$43,2,FALSE)=D147,VLOOKUP(I147,'Basic Moves'!B$2:C$43,2,FALSE)=E147),1,0)</f>
        <v>1</v>
      </c>
      <c r="L147" s="54">
        <f>VLOOKUP(I147,'Basic Moves'!B$2:H$43,5,FALSE)</f>
        <v>550</v>
      </c>
      <c r="M147" s="54">
        <f>VLOOKUP(I147,'Basic Moves'!B$2:H$43,7,FALSE)</f>
        <v>7</v>
      </c>
      <c r="N147" s="54">
        <f t="shared" si="0"/>
        <v>787.5</v>
      </c>
      <c r="O147" s="20"/>
      <c r="P147" s="20" t="s">
        <v>124</v>
      </c>
      <c r="Q147" s="54">
        <f>VLOOKUP(P147,'Charged Moves'!B$2:I$96,3,FALSE)</f>
        <v>30</v>
      </c>
      <c r="R147" s="54">
        <f>IF(OR(VLOOKUP(P147,'Charged Moves'!B$2:C$96,2,FALSE)=D147,VLOOKUP(P147,'Charged Moves'!B$2:C$96,2,FALSE)=E147),1,0)</f>
        <v>0</v>
      </c>
      <c r="S147" s="54">
        <f>VLOOKUP(P147,'Charged Moves'!B$2:I$96,8,FALSE)*100</f>
        <v>25</v>
      </c>
      <c r="T147" s="54">
        <f>VLOOKUP(P147,'Charged Moves'!B$2:I$96,6,FALSE)</f>
        <v>3400</v>
      </c>
      <c r="U147" s="54">
        <f>VLOOKUP(P147,'Charged Moves'!B$2:J$96,9,FALSE)</f>
        <v>25</v>
      </c>
      <c r="V147" s="54">
        <f t="shared" si="1"/>
        <v>3543.75</v>
      </c>
      <c r="W147" s="54"/>
      <c r="X147" s="54"/>
      <c r="Y147" s="54"/>
      <c r="AB147" s="55"/>
      <c r="AD147" s="55"/>
    </row>
    <row r="148" spans="1:30" ht="14.25" customHeight="1">
      <c r="A148" s="10">
        <v>147</v>
      </c>
      <c r="B148" s="13">
        <f>VLOOKUP(C148,'Species Data'!A$2:E$152,2,FALSE)</f>
        <v>28</v>
      </c>
      <c r="C148" s="10" t="s">
        <v>125</v>
      </c>
      <c r="D148" s="37" t="s">
        <v>121</v>
      </c>
      <c r="E148" s="38"/>
      <c r="F148" s="13">
        <f>VLOOKUP($C148,'Species Data'!$A$2:$E$152,3,FALSE)+$Z$1</f>
        <v>165</v>
      </c>
      <c r="G148" s="13">
        <f>VLOOKUP($C148,'Species Data'!$A$2:$E$152,4,FALSE)+$Z$1</f>
        <v>165</v>
      </c>
      <c r="H148" s="13">
        <f>VLOOKUP($C148,'Species Data'!$A$2:$E$152,5,FALSE)+$Z$1</f>
        <v>187</v>
      </c>
      <c r="I148" s="20" t="s">
        <v>127</v>
      </c>
      <c r="J148" s="54">
        <f>VLOOKUP(I148,'Basic Moves'!B$2:H$43,3,FALSE)</f>
        <v>8</v>
      </c>
      <c r="K148" s="54">
        <f>IF(OR(VLOOKUP(I148,'Basic Moves'!B$2:C$43,2,FALSE)=D148,VLOOKUP(I148,'Basic Moves'!B$2:C$43,2,FALSE)=E148),1,0)</f>
        <v>0</v>
      </c>
      <c r="L148" s="54">
        <f>VLOOKUP(I148,'Basic Moves'!B$2:H$43,5,FALSE)</f>
        <v>630</v>
      </c>
      <c r="M148" s="54">
        <f>VLOOKUP(I148,'Basic Moves'!B$2:H$43,7,FALSE)</f>
        <v>7</v>
      </c>
      <c r="N148" s="54">
        <f t="shared" si="0"/>
        <v>1320</v>
      </c>
      <c r="O148" s="20"/>
      <c r="P148" s="20" t="s">
        <v>126</v>
      </c>
      <c r="Q148" s="54">
        <f>VLOOKUP(P148,'Charged Moves'!B$2:I$96,3,FALSE)</f>
        <v>100</v>
      </c>
      <c r="R148" s="54">
        <f>IF(OR(VLOOKUP(P148,'Charged Moves'!B$2:C$96,2,FALSE)=D148,VLOOKUP(P148,'Charged Moves'!B$2:C$96,2,FALSE)=E148),1,0)</f>
        <v>1</v>
      </c>
      <c r="S148" s="54">
        <f>VLOOKUP(P148,'Charged Moves'!B$2:I$96,8,FALSE)*100</f>
        <v>5</v>
      </c>
      <c r="T148" s="54">
        <f>VLOOKUP(P148,'Charged Moves'!B$2:I$96,6,FALSE)</f>
        <v>4200</v>
      </c>
      <c r="U148" s="54">
        <f>VLOOKUP(P148,'Charged Moves'!B$2:J$96,9,FALSE)</f>
        <v>100</v>
      </c>
      <c r="V148" s="54">
        <f t="shared" si="1"/>
        <v>21140.624999999996</v>
      </c>
      <c r="W148" s="54"/>
      <c r="X148" s="54"/>
      <c r="Y148" s="54"/>
      <c r="AB148" s="55"/>
      <c r="AD148" s="55"/>
    </row>
    <row r="149" spans="1:30" ht="14.25" customHeight="1">
      <c r="A149" s="10">
        <v>148</v>
      </c>
      <c r="B149" s="13">
        <f>VLOOKUP(C149,'Species Data'!A$2:E$152,2,FALSE)</f>
        <v>28</v>
      </c>
      <c r="C149" s="10" t="s">
        <v>125</v>
      </c>
      <c r="D149" s="37" t="s">
        <v>121</v>
      </c>
      <c r="E149" s="38"/>
      <c r="F149" s="13">
        <f>VLOOKUP($C149,'Species Data'!$A$2:$E$152,3,FALSE)+$Z$1</f>
        <v>165</v>
      </c>
      <c r="G149" s="13">
        <f>VLOOKUP($C149,'Species Data'!$A$2:$E$152,4,FALSE)+$Z$1</f>
        <v>165</v>
      </c>
      <c r="H149" s="13">
        <f>VLOOKUP($C149,'Species Data'!$A$2:$E$152,5,FALSE)+$Z$1</f>
        <v>187</v>
      </c>
      <c r="I149" s="20" t="s">
        <v>127</v>
      </c>
      <c r="J149" s="54">
        <f>VLOOKUP(I149,'Basic Moves'!B$2:H$43,3,FALSE)</f>
        <v>8</v>
      </c>
      <c r="K149" s="54">
        <f>IF(OR(VLOOKUP(I149,'Basic Moves'!B$2:C$43,2,FALSE)=D149,VLOOKUP(I149,'Basic Moves'!B$2:C$43,2,FALSE)=E149),1,0)</f>
        <v>0</v>
      </c>
      <c r="L149" s="54">
        <f>VLOOKUP(I149,'Basic Moves'!B$2:H$43,5,FALSE)</f>
        <v>630</v>
      </c>
      <c r="M149" s="54">
        <f>VLOOKUP(I149,'Basic Moves'!B$2:H$43,7,FALSE)</f>
        <v>7</v>
      </c>
      <c r="N149" s="54">
        <f t="shared" si="0"/>
        <v>1320</v>
      </c>
      <c r="O149" s="20"/>
      <c r="P149" s="20" t="s">
        <v>124</v>
      </c>
      <c r="Q149" s="54">
        <f>VLOOKUP(P149,'Charged Moves'!B$2:I$96,3,FALSE)</f>
        <v>30</v>
      </c>
      <c r="R149" s="54">
        <f>IF(OR(VLOOKUP(P149,'Charged Moves'!B$2:C$96,2,FALSE)=D149,VLOOKUP(P149,'Charged Moves'!B$2:C$96,2,FALSE)=E149),1,0)</f>
        <v>0</v>
      </c>
      <c r="S149" s="54">
        <f>VLOOKUP(P149,'Charged Moves'!B$2:I$96,8,FALSE)*100</f>
        <v>25</v>
      </c>
      <c r="T149" s="54">
        <f>VLOOKUP(P149,'Charged Moves'!B$2:I$96,6,FALSE)</f>
        <v>3400</v>
      </c>
      <c r="U149" s="54">
        <f>VLOOKUP(P149,'Charged Moves'!B$2:J$96,9,FALSE)</f>
        <v>25</v>
      </c>
      <c r="V149" s="54">
        <f t="shared" si="1"/>
        <v>5568.75</v>
      </c>
      <c r="W149" s="54"/>
      <c r="X149" s="54"/>
      <c r="Y149" s="54"/>
      <c r="AB149" s="55"/>
      <c r="AD149" s="55"/>
    </row>
    <row r="150" spans="1:30" ht="14.25" customHeight="1">
      <c r="A150" s="10">
        <v>149</v>
      </c>
      <c r="B150" s="13">
        <f>VLOOKUP(C150,'Species Data'!A$2:E$152,2,FALSE)</f>
        <v>28</v>
      </c>
      <c r="C150" s="10" t="s">
        <v>125</v>
      </c>
      <c r="D150" s="37" t="s">
        <v>121</v>
      </c>
      <c r="E150" s="38"/>
      <c r="F150" s="13">
        <f>VLOOKUP($C150,'Species Data'!$A$2:$E$152,3,FALSE)+$Z$1</f>
        <v>165</v>
      </c>
      <c r="G150" s="13">
        <f>VLOOKUP($C150,'Species Data'!$A$2:$E$152,4,FALSE)+$Z$1</f>
        <v>165</v>
      </c>
      <c r="H150" s="13">
        <f>VLOOKUP($C150,'Species Data'!$A$2:$E$152,5,FALSE)+$Z$1</f>
        <v>187</v>
      </c>
      <c r="I150" s="20" t="s">
        <v>127</v>
      </c>
      <c r="J150" s="54">
        <f>VLOOKUP(I150,'Basic Moves'!B$2:H$43,3,FALSE)</f>
        <v>8</v>
      </c>
      <c r="K150" s="54">
        <f>IF(OR(VLOOKUP(I150,'Basic Moves'!B$2:C$43,2,FALSE)=D150,VLOOKUP(I150,'Basic Moves'!B$2:C$43,2,FALSE)=E150),1,0)</f>
        <v>0</v>
      </c>
      <c r="L150" s="54">
        <f>VLOOKUP(I150,'Basic Moves'!B$2:H$43,5,FALSE)</f>
        <v>630</v>
      </c>
      <c r="M150" s="54">
        <f>VLOOKUP(I150,'Basic Moves'!B$2:H$43,7,FALSE)</f>
        <v>7</v>
      </c>
      <c r="N150" s="54">
        <f t="shared" si="0"/>
        <v>1320</v>
      </c>
      <c r="O150" s="20"/>
      <c r="P150" s="20" t="s">
        <v>128</v>
      </c>
      <c r="Q150" s="54">
        <f>VLOOKUP(P150,'Charged Moves'!B$2:I$96,3,FALSE)</f>
        <v>35</v>
      </c>
      <c r="R150" s="54">
        <f>IF(OR(VLOOKUP(P150,'Charged Moves'!B$2:C$96,2,FALSE)=D150,VLOOKUP(P150,'Charged Moves'!B$2:C$96,2,FALSE)=E150),1,0)</f>
        <v>1</v>
      </c>
      <c r="S150" s="54">
        <f>VLOOKUP(P150,'Charged Moves'!B$2:I$96,8,FALSE)*100</f>
        <v>5</v>
      </c>
      <c r="T150" s="54">
        <f>VLOOKUP(P150,'Charged Moves'!B$2:I$96,6,FALSE)</f>
        <v>3400</v>
      </c>
      <c r="U150" s="54">
        <f>VLOOKUP(P150,'Charged Moves'!B$2:J$96,9,FALSE)</f>
        <v>25</v>
      </c>
      <c r="V150" s="54">
        <f t="shared" si="1"/>
        <v>7399.2187499999991</v>
      </c>
      <c r="W150" s="54"/>
      <c r="X150" s="54"/>
      <c r="Y150" s="54"/>
      <c r="AB150" s="55"/>
      <c r="AD150" s="55"/>
    </row>
    <row r="151" spans="1:30" ht="14.25" customHeight="1">
      <c r="A151" s="10">
        <v>150</v>
      </c>
      <c r="B151" s="13">
        <f>VLOOKUP(C151,'Species Data'!A$2:E$152,2,FALSE)</f>
        <v>28</v>
      </c>
      <c r="C151" s="10" t="s">
        <v>125</v>
      </c>
      <c r="D151" s="37" t="s">
        <v>121</v>
      </c>
      <c r="E151" s="38"/>
      <c r="F151" s="13">
        <f>VLOOKUP($C151,'Species Data'!$A$2:$E$152,3,FALSE)+$Z$1</f>
        <v>165</v>
      </c>
      <c r="G151" s="13">
        <f>VLOOKUP($C151,'Species Data'!$A$2:$E$152,4,FALSE)+$Z$1</f>
        <v>165</v>
      </c>
      <c r="H151" s="13">
        <f>VLOOKUP($C151,'Species Data'!$A$2:$E$152,5,FALSE)+$Z$1</f>
        <v>187</v>
      </c>
      <c r="I151" s="20" t="s">
        <v>122</v>
      </c>
      <c r="J151" s="54">
        <f>VLOOKUP(I151,'Basic Moves'!B$2:H$43,3,FALSE)</f>
        <v>6</v>
      </c>
      <c r="K151" s="54">
        <f>IF(OR(VLOOKUP(I151,'Basic Moves'!B$2:C$43,2,FALSE)=D151,VLOOKUP(I151,'Basic Moves'!B$2:C$43,2,FALSE)=E151),1,0)</f>
        <v>1</v>
      </c>
      <c r="L151" s="54">
        <f>VLOOKUP(I151,'Basic Moves'!B$2:H$43,5,FALSE)</f>
        <v>550</v>
      </c>
      <c r="M151" s="54">
        <f>VLOOKUP(I151,'Basic Moves'!B$2:H$43,7,FALSE)</f>
        <v>7</v>
      </c>
      <c r="N151" s="54">
        <f t="shared" si="0"/>
        <v>1237.5</v>
      </c>
      <c r="O151" s="20"/>
      <c r="P151" s="20" t="s">
        <v>126</v>
      </c>
      <c r="Q151" s="54">
        <f>VLOOKUP(P151,'Charged Moves'!B$2:I$96,3,FALSE)</f>
        <v>100</v>
      </c>
      <c r="R151" s="54">
        <f>IF(OR(VLOOKUP(P151,'Charged Moves'!B$2:C$96,2,FALSE)=D151,VLOOKUP(P151,'Charged Moves'!B$2:C$96,2,FALSE)=E151),1,0)</f>
        <v>1</v>
      </c>
      <c r="S151" s="54">
        <f>VLOOKUP(P151,'Charged Moves'!B$2:I$96,8,FALSE)*100</f>
        <v>5</v>
      </c>
      <c r="T151" s="54">
        <f>VLOOKUP(P151,'Charged Moves'!B$2:I$96,6,FALSE)</f>
        <v>4200</v>
      </c>
      <c r="U151" s="54">
        <f>VLOOKUP(P151,'Charged Moves'!B$2:J$96,9,FALSE)</f>
        <v>100</v>
      </c>
      <c r="V151" s="54">
        <f t="shared" si="1"/>
        <v>21140.624999999996</v>
      </c>
      <c r="W151" s="54"/>
      <c r="X151" s="54"/>
      <c r="Y151" s="54"/>
      <c r="AB151" s="55"/>
      <c r="AD151" s="55"/>
    </row>
    <row r="152" spans="1:30" ht="14.25" customHeight="1">
      <c r="A152" s="10">
        <v>151</v>
      </c>
      <c r="B152" s="13">
        <f>VLOOKUP(C152,'Species Data'!A$2:E$152,2,FALSE)</f>
        <v>28</v>
      </c>
      <c r="C152" s="10" t="s">
        <v>125</v>
      </c>
      <c r="D152" s="37" t="s">
        <v>121</v>
      </c>
      <c r="E152" s="38"/>
      <c r="F152" s="13">
        <f>VLOOKUP($C152,'Species Data'!$A$2:$E$152,3,FALSE)+$Z$1</f>
        <v>165</v>
      </c>
      <c r="G152" s="13">
        <f>VLOOKUP($C152,'Species Data'!$A$2:$E$152,4,FALSE)+$Z$1</f>
        <v>165</v>
      </c>
      <c r="H152" s="13">
        <f>VLOOKUP($C152,'Species Data'!$A$2:$E$152,5,FALSE)+$Z$1</f>
        <v>187</v>
      </c>
      <c r="I152" s="20" t="s">
        <v>122</v>
      </c>
      <c r="J152" s="54">
        <f>VLOOKUP(I152,'Basic Moves'!B$2:H$43,3,FALSE)</f>
        <v>6</v>
      </c>
      <c r="K152" s="54">
        <f>IF(OR(VLOOKUP(I152,'Basic Moves'!B$2:C$43,2,FALSE)=D152,VLOOKUP(I152,'Basic Moves'!B$2:C$43,2,FALSE)=E152),1,0)</f>
        <v>1</v>
      </c>
      <c r="L152" s="54">
        <f>VLOOKUP(I152,'Basic Moves'!B$2:H$43,5,FALSE)</f>
        <v>550</v>
      </c>
      <c r="M152" s="54">
        <f>VLOOKUP(I152,'Basic Moves'!B$2:H$43,7,FALSE)</f>
        <v>7</v>
      </c>
      <c r="N152" s="54">
        <f t="shared" si="0"/>
        <v>1237.5</v>
      </c>
      <c r="O152" s="20"/>
      <c r="P152" s="20" t="s">
        <v>124</v>
      </c>
      <c r="Q152" s="54">
        <f>VLOOKUP(P152,'Charged Moves'!B$2:I$96,3,FALSE)</f>
        <v>30</v>
      </c>
      <c r="R152" s="54">
        <f>IF(OR(VLOOKUP(P152,'Charged Moves'!B$2:C$96,2,FALSE)=D152,VLOOKUP(P152,'Charged Moves'!B$2:C$96,2,FALSE)=E152),1,0)</f>
        <v>0</v>
      </c>
      <c r="S152" s="54">
        <f>VLOOKUP(P152,'Charged Moves'!B$2:I$96,8,FALSE)*100</f>
        <v>25</v>
      </c>
      <c r="T152" s="54">
        <f>VLOOKUP(P152,'Charged Moves'!B$2:I$96,6,FALSE)</f>
        <v>3400</v>
      </c>
      <c r="U152" s="54">
        <f>VLOOKUP(P152,'Charged Moves'!B$2:J$96,9,FALSE)</f>
        <v>25</v>
      </c>
      <c r="V152" s="54">
        <f t="shared" si="1"/>
        <v>5568.75</v>
      </c>
      <c r="W152" s="54"/>
      <c r="X152" s="54"/>
      <c r="Y152" s="54"/>
      <c r="AB152" s="55"/>
      <c r="AD152" s="55"/>
    </row>
    <row r="153" spans="1:30" ht="14.25" customHeight="1">
      <c r="A153" s="10">
        <v>152</v>
      </c>
      <c r="B153" s="13">
        <f>VLOOKUP(C153,'Species Data'!A$2:E$152,2,FALSE)</f>
        <v>28</v>
      </c>
      <c r="C153" s="10" t="s">
        <v>125</v>
      </c>
      <c r="D153" s="37" t="s">
        <v>121</v>
      </c>
      <c r="E153" s="38"/>
      <c r="F153" s="13">
        <f>VLOOKUP($C153,'Species Data'!$A$2:$E$152,3,FALSE)+$Z$1</f>
        <v>165</v>
      </c>
      <c r="G153" s="13">
        <f>VLOOKUP($C153,'Species Data'!$A$2:$E$152,4,FALSE)+$Z$1</f>
        <v>165</v>
      </c>
      <c r="H153" s="13">
        <f>VLOOKUP($C153,'Species Data'!$A$2:$E$152,5,FALSE)+$Z$1</f>
        <v>187</v>
      </c>
      <c r="I153" s="20" t="s">
        <v>122</v>
      </c>
      <c r="J153" s="54">
        <f>VLOOKUP(I153,'Basic Moves'!B$2:H$43,3,FALSE)</f>
        <v>6</v>
      </c>
      <c r="K153" s="54">
        <f>IF(OR(VLOOKUP(I153,'Basic Moves'!B$2:C$43,2,FALSE)=D153,VLOOKUP(I153,'Basic Moves'!B$2:C$43,2,FALSE)=E153),1,0)</f>
        <v>1</v>
      </c>
      <c r="L153" s="54">
        <f>VLOOKUP(I153,'Basic Moves'!B$2:H$43,5,FALSE)</f>
        <v>550</v>
      </c>
      <c r="M153" s="54">
        <f>VLOOKUP(I153,'Basic Moves'!B$2:H$43,7,FALSE)</f>
        <v>7</v>
      </c>
      <c r="N153" s="54">
        <f t="shared" si="0"/>
        <v>1237.5</v>
      </c>
      <c r="O153" s="20"/>
      <c r="P153" s="20" t="s">
        <v>128</v>
      </c>
      <c r="Q153" s="54">
        <f>VLOOKUP(P153,'Charged Moves'!B$2:I$96,3,FALSE)</f>
        <v>35</v>
      </c>
      <c r="R153" s="54">
        <f>IF(OR(VLOOKUP(P153,'Charged Moves'!B$2:C$96,2,FALSE)=D153,VLOOKUP(P153,'Charged Moves'!B$2:C$96,2,FALSE)=E153),1,0)</f>
        <v>1</v>
      </c>
      <c r="S153" s="54">
        <f>VLOOKUP(P153,'Charged Moves'!B$2:I$96,8,FALSE)*100</f>
        <v>5</v>
      </c>
      <c r="T153" s="54">
        <f>VLOOKUP(P153,'Charged Moves'!B$2:I$96,6,FALSE)</f>
        <v>3400</v>
      </c>
      <c r="U153" s="54">
        <f>VLOOKUP(P153,'Charged Moves'!B$2:J$96,9,FALSE)</f>
        <v>25</v>
      </c>
      <c r="V153" s="54">
        <f t="shared" si="1"/>
        <v>7399.2187499999991</v>
      </c>
      <c r="W153" s="54"/>
      <c r="X153" s="54"/>
      <c r="Y153" s="54"/>
      <c r="AB153" s="55"/>
      <c r="AD153" s="55"/>
    </row>
    <row r="154" spans="1:30" ht="14.25" customHeight="1">
      <c r="A154" s="10">
        <v>153</v>
      </c>
      <c r="B154" s="13">
        <f>VLOOKUP(C154,'Species Data'!A$2:E$152,2,FALSE)</f>
        <v>29</v>
      </c>
      <c r="C154" s="10" t="s">
        <v>129</v>
      </c>
      <c r="D154" s="16" t="s">
        <v>28</v>
      </c>
      <c r="E154" s="34"/>
      <c r="F154" s="13">
        <f>VLOOKUP($C154,'Species Data'!$A$2:$E$152,3,FALSE)+$Z$1</f>
        <v>125</v>
      </c>
      <c r="G154" s="13">
        <f>VLOOKUP($C154,'Species Data'!$A$2:$E$152,4,FALSE)+$Z$1</f>
        <v>115</v>
      </c>
      <c r="H154" s="13">
        <f>VLOOKUP($C154,'Species Data'!$A$2:$E$152,5,FALSE)+$Z$1</f>
        <v>119</v>
      </c>
      <c r="I154" s="20" t="s">
        <v>62</v>
      </c>
      <c r="J154" s="54">
        <f>VLOOKUP(I154,'Basic Moves'!B$2:H$43,3,FALSE)</f>
        <v>6</v>
      </c>
      <c r="K154" s="54">
        <f>IF(OR(VLOOKUP(I154,'Basic Moves'!B$2:C$43,2,FALSE)=D154,VLOOKUP(I154,'Basic Moves'!B$2:C$43,2,FALSE)=E154),1,0)</f>
        <v>0</v>
      </c>
      <c r="L154" s="54">
        <f>VLOOKUP(I154,'Basic Moves'!B$2:H$43,5,FALSE)</f>
        <v>500</v>
      </c>
      <c r="M154" s="54">
        <f>VLOOKUP(I154,'Basic Moves'!B$2:H$43,7,FALSE)</f>
        <v>7</v>
      </c>
      <c r="N154" s="54">
        <f t="shared" si="0"/>
        <v>690</v>
      </c>
      <c r="O154" s="20"/>
      <c r="P154" s="20" t="s">
        <v>130</v>
      </c>
      <c r="Q154" s="54">
        <f>VLOOKUP(P154,'Charged Moves'!B$2:I$96,3,FALSE)</f>
        <v>25</v>
      </c>
      <c r="R154" s="54">
        <f>IF(OR(VLOOKUP(P154,'Charged Moves'!B$2:C$96,2,FALSE)=D154,VLOOKUP(P154,'Charged Moves'!B$2:C$96,2,FALSE)=E154),1,0)</f>
        <v>1</v>
      </c>
      <c r="S154" s="54">
        <f>VLOOKUP(P154,'Charged Moves'!B$2:I$96,8,FALSE)*100</f>
        <v>5</v>
      </c>
      <c r="T154" s="54">
        <f>VLOOKUP(P154,'Charged Moves'!B$2:I$96,6,FALSE)</f>
        <v>2400</v>
      </c>
      <c r="U154" s="54">
        <f>VLOOKUP(P154,'Charged Moves'!B$2:J$96,9,FALSE)</f>
        <v>20</v>
      </c>
      <c r="V154" s="54">
        <f t="shared" si="1"/>
        <v>3683.5937499999995</v>
      </c>
      <c r="W154" s="54"/>
      <c r="X154" s="54"/>
      <c r="Y154" s="54"/>
      <c r="AB154" s="55"/>
      <c r="AD154" s="55"/>
    </row>
    <row r="155" spans="1:30" ht="14.25" customHeight="1">
      <c r="A155" s="10">
        <v>154</v>
      </c>
      <c r="B155" s="13">
        <f>VLOOKUP(C155,'Species Data'!A$2:E$152,2,FALSE)</f>
        <v>29</v>
      </c>
      <c r="C155" s="10" t="s">
        <v>129</v>
      </c>
      <c r="D155" s="16" t="s">
        <v>28</v>
      </c>
      <c r="E155" s="34"/>
      <c r="F155" s="13">
        <f>VLOOKUP($C155,'Species Data'!$A$2:$E$152,3,FALSE)+$Z$1</f>
        <v>125</v>
      </c>
      <c r="G155" s="13">
        <f>VLOOKUP($C155,'Species Data'!$A$2:$E$152,4,FALSE)+$Z$1</f>
        <v>115</v>
      </c>
      <c r="H155" s="13">
        <f>VLOOKUP($C155,'Species Data'!$A$2:$E$152,5,FALSE)+$Z$1</f>
        <v>119</v>
      </c>
      <c r="I155" s="20" t="s">
        <v>62</v>
      </c>
      <c r="J155" s="54">
        <f>VLOOKUP(I155,'Basic Moves'!B$2:H$43,3,FALSE)</f>
        <v>6</v>
      </c>
      <c r="K155" s="54">
        <f>IF(OR(VLOOKUP(I155,'Basic Moves'!B$2:C$43,2,FALSE)=D155,VLOOKUP(I155,'Basic Moves'!B$2:C$43,2,FALSE)=E155),1,0)</f>
        <v>0</v>
      </c>
      <c r="L155" s="54">
        <f>VLOOKUP(I155,'Basic Moves'!B$2:H$43,5,FALSE)</f>
        <v>500</v>
      </c>
      <c r="M155" s="54">
        <f>VLOOKUP(I155,'Basic Moves'!B$2:H$43,7,FALSE)</f>
        <v>7</v>
      </c>
      <c r="N155" s="54">
        <f t="shared" si="0"/>
        <v>690</v>
      </c>
      <c r="O155" s="20"/>
      <c r="P155" s="20" t="s">
        <v>93</v>
      </c>
      <c r="Q155" s="54">
        <f>VLOOKUP(P155,'Charged Moves'!B$2:I$96,3,FALSE)</f>
        <v>40</v>
      </c>
      <c r="R155" s="54">
        <f>IF(OR(VLOOKUP(P155,'Charged Moves'!B$2:C$96,2,FALSE)=D155,VLOOKUP(P155,'Charged Moves'!B$2:C$96,2,FALSE)=E155),1,0)</f>
        <v>0</v>
      </c>
      <c r="S155" s="54">
        <f>VLOOKUP(P155,'Charged Moves'!B$2:I$96,8,FALSE)*100</f>
        <v>5</v>
      </c>
      <c r="T155" s="54">
        <f>VLOOKUP(P155,'Charged Moves'!B$2:I$96,6,FALSE)</f>
        <v>1560</v>
      </c>
      <c r="U155" s="54">
        <f>VLOOKUP(P155,'Charged Moves'!B$2:J$96,9,FALSE)</f>
        <v>50</v>
      </c>
      <c r="V155" s="54">
        <f t="shared" si="1"/>
        <v>4715</v>
      </c>
      <c r="W155" s="54"/>
      <c r="X155" s="54"/>
      <c r="Y155" s="54"/>
      <c r="AB155" s="55"/>
      <c r="AD155" s="55"/>
    </row>
    <row r="156" spans="1:30" ht="14.25" customHeight="1">
      <c r="A156" s="10">
        <v>155</v>
      </c>
      <c r="B156" s="13">
        <f>VLOOKUP(C156,'Species Data'!A$2:E$152,2,FALSE)</f>
        <v>29</v>
      </c>
      <c r="C156" s="10" t="s">
        <v>129</v>
      </c>
      <c r="D156" s="16" t="s">
        <v>28</v>
      </c>
      <c r="E156" s="34"/>
      <c r="F156" s="13">
        <f>VLOOKUP($C156,'Species Data'!$A$2:$E$152,3,FALSE)+$Z$1</f>
        <v>125</v>
      </c>
      <c r="G156" s="13">
        <f>VLOOKUP($C156,'Species Data'!$A$2:$E$152,4,FALSE)+$Z$1</f>
        <v>115</v>
      </c>
      <c r="H156" s="13">
        <f>VLOOKUP($C156,'Species Data'!$A$2:$E$152,5,FALSE)+$Z$1</f>
        <v>119</v>
      </c>
      <c r="I156" s="20" t="s">
        <v>62</v>
      </c>
      <c r="J156" s="54">
        <f>VLOOKUP(I156,'Basic Moves'!B$2:H$43,3,FALSE)</f>
        <v>6</v>
      </c>
      <c r="K156" s="54">
        <f>IF(OR(VLOOKUP(I156,'Basic Moves'!B$2:C$43,2,FALSE)=D156,VLOOKUP(I156,'Basic Moves'!B$2:C$43,2,FALSE)=E156),1,0)</f>
        <v>0</v>
      </c>
      <c r="L156" s="54">
        <f>VLOOKUP(I156,'Basic Moves'!B$2:H$43,5,FALSE)</f>
        <v>500</v>
      </c>
      <c r="M156" s="54">
        <f>VLOOKUP(I156,'Basic Moves'!B$2:H$43,7,FALSE)</f>
        <v>7</v>
      </c>
      <c r="N156" s="54">
        <f t="shared" si="0"/>
        <v>690</v>
      </c>
      <c r="O156" s="20"/>
      <c r="P156" s="20" t="s">
        <v>30</v>
      </c>
      <c r="Q156" s="54">
        <f>VLOOKUP(P156,'Charged Moves'!B$2:I$96,3,FALSE)</f>
        <v>55</v>
      </c>
      <c r="R156" s="54">
        <f>IF(OR(VLOOKUP(P156,'Charged Moves'!B$2:C$96,2,FALSE)=D156,VLOOKUP(P156,'Charged Moves'!B$2:C$96,2,FALSE)=E156),1,0)</f>
        <v>1</v>
      </c>
      <c r="S156" s="54">
        <f>VLOOKUP(P156,'Charged Moves'!B$2:I$96,8,FALSE)*100</f>
        <v>5</v>
      </c>
      <c r="T156" s="54">
        <f>VLOOKUP(P156,'Charged Moves'!B$2:I$96,6,FALSE)</f>
        <v>2600</v>
      </c>
      <c r="U156" s="54">
        <f>VLOOKUP(P156,'Charged Moves'!B$2:J$96,9,FALSE)</f>
        <v>50</v>
      </c>
      <c r="V156" s="54">
        <f t="shared" si="1"/>
        <v>8103.9062499999991</v>
      </c>
      <c r="W156" s="54"/>
      <c r="X156" s="54"/>
      <c r="Y156" s="54"/>
      <c r="AB156" s="55"/>
      <c r="AD156" s="55"/>
    </row>
    <row r="157" spans="1:30" ht="14.25" customHeight="1">
      <c r="A157" s="10">
        <v>156</v>
      </c>
      <c r="B157" s="13">
        <f>VLOOKUP(C157,'Species Data'!A$2:E$152,2,FALSE)</f>
        <v>29</v>
      </c>
      <c r="C157" s="10" t="s">
        <v>129</v>
      </c>
      <c r="D157" s="16" t="s">
        <v>28</v>
      </c>
      <c r="E157" s="34"/>
      <c r="F157" s="13">
        <f>VLOOKUP($C157,'Species Data'!$A$2:$E$152,3,FALSE)+$Z$1</f>
        <v>125</v>
      </c>
      <c r="G157" s="13">
        <f>VLOOKUP($C157,'Species Data'!$A$2:$E$152,4,FALSE)+$Z$1</f>
        <v>115</v>
      </c>
      <c r="H157" s="13">
        <f>VLOOKUP($C157,'Species Data'!$A$2:$E$152,5,FALSE)+$Z$1</f>
        <v>119</v>
      </c>
      <c r="I157" s="20" t="s">
        <v>77</v>
      </c>
      <c r="J157" s="54">
        <f>VLOOKUP(I157,'Basic Moves'!B$2:H$43,3,FALSE)</f>
        <v>6</v>
      </c>
      <c r="K157" s="54">
        <f>IF(OR(VLOOKUP(I157,'Basic Moves'!B$2:C$43,2,FALSE)=D157,VLOOKUP(I157,'Basic Moves'!B$2:C$43,2,FALSE)=E157),1,0)</f>
        <v>1</v>
      </c>
      <c r="L157" s="54">
        <f>VLOOKUP(I157,'Basic Moves'!B$2:H$43,5,FALSE)</f>
        <v>575</v>
      </c>
      <c r="M157" s="54">
        <f>VLOOKUP(I157,'Basic Moves'!B$2:H$43,7,FALSE)</f>
        <v>8</v>
      </c>
      <c r="N157" s="54">
        <f t="shared" si="0"/>
        <v>862.5</v>
      </c>
      <c r="O157" s="20"/>
      <c r="P157" s="20" t="s">
        <v>130</v>
      </c>
      <c r="Q157" s="54">
        <f>VLOOKUP(P157,'Charged Moves'!B$2:I$96,3,FALSE)</f>
        <v>25</v>
      </c>
      <c r="R157" s="54">
        <f>IF(OR(VLOOKUP(P157,'Charged Moves'!B$2:C$96,2,FALSE)=D157,VLOOKUP(P157,'Charged Moves'!B$2:C$96,2,FALSE)=E157),1,0)</f>
        <v>1</v>
      </c>
      <c r="S157" s="54">
        <f>VLOOKUP(P157,'Charged Moves'!B$2:I$96,8,FALSE)*100</f>
        <v>5</v>
      </c>
      <c r="T157" s="54">
        <f>VLOOKUP(P157,'Charged Moves'!B$2:I$96,6,FALSE)</f>
        <v>2400</v>
      </c>
      <c r="U157" s="54">
        <f>VLOOKUP(P157,'Charged Moves'!B$2:J$96,9,FALSE)</f>
        <v>20</v>
      </c>
      <c r="V157" s="54">
        <f t="shared" si="1"/>
        <v>3683.5937499999995</v>
      </c>
      <c r="W157" s="54"/>
      <c r="X157" s="54"/>
      <c r="Y157" s="54"/>
      <c r="AB157" s="55"/>
      <c r="AD157" s="55"/>
    </row>
    <row r="158" spans="1:30" ht="14.25" customHeight="1">
      <c r="A158" s="10">
        <v>157</v>
      </c>
      <c r="B158" s="13">
        <f>VLOOKUP(C158,'Species Data'!A$2:E$152,2,FALSE)</f>
        <v>29</v>
      </c>
      <c r="C158" s="10" t="s">
        <v>129</v>
      </c>
      <c r="D158" s="16" t="s">
        <v>28</v>
      </c>
      <c r="E158" s="34"/>
      <c r="F158" s="13">
        <f>VLOOKUP($C158,'Species Data'!$A$2:$E$152,3,FALSE)+$Z$1</f>
        <v>125</v>
      </c>
      <c r="G158" s="13">
        <f>VLOOKUP($C158,'Species Data'!$A$2:$E$152,4,FALSE)+$Z$1</f>
        <v>115</v>
      </c>
      <c r="H158" s="13">
        <f>VLOOKUP($C158,'Species Data'!$A$2:$E$152,5,FALSE)+$Z$1</f>
        <v>119</v>
      </c>
      <c r="I158" s="20" t="s">
        <v>77</v>
      </c>
      <c r="J158" s="54">
        <f>VLOOKUP(I158,'Basic Moves'!B$2:H$43,3,FALSE)</f>
        <v>6</v>
      </c>
      <c r="K158" s="54">
        <f>IF(OR(VLOOKUP(I158,'Basic Moves'!B$2:C$43,2,FALSE)=D158,VLOOKUP(I158,'Basic Moves'!B$2:C$43,2,FALSE)=E158),1,0)</f>
        <v>1</v>
      </c>
      <c r="L158" s="54">
        <f>VLOOKUP(I158,'Basic Moves'!B$2:H$43,5,FALSE)</f>
        <v>575</v>
      </c>
      <c r="M158" s="54">
        <f>VLOOKUP(I158,'Basic Moves'!B$2:H$43,7,FALSE)</f>
        <v>8</v>
      </c>
      <c r="N158" s="54">
        <f t="shared" si="0"/>
        <v>862.5</v>
      </c>
      <c r="O158" s="20"/>
      <c r="P158" s="20" t="s">
        <v>93</v>
      </c>
      <c r="Q158" s="54">
        <f>VLOOKUP(P158,'Charged Moves'!B$2:I$96,3,FALSE)</f>
        <v>40</v>
      </c>
      <c r="R158" s="54">
        <f>IF(OR(VLOOKUP(P158,'Charged Moves'!B$2:C$96,2,FALSE)=D158,VLOOKUP(P158,'Charged Moves'!B$2:C$96,2,FALSE)=E158),1,0)</f>
        <v>0</v>
      </c>
      <c r="S158" s="54">
        <f>VLOOKUP(P158,'Charged Moves'!B$2:I$96,8,FALSE)*100</f>
        <v>5</v>
      </c>
      <c r="T158" s="54">
        <f>VLOOKUP(P158,'Charged Moves'!B$2:I$96,6,FALSE)</f>
        <v>1560</v>
      </c>
      <c r="U158" s="54">
        <f>VLOOKUP(P158,'Charged Moves'!B$2:J$96,9,FALSE)</f>
        <v>50</v>
      </c>
      <c r="V158" s="54">
        <f t="shared" si="1"/>
        <v>4715</v>
      </c>
      <c r="W158" s="54"/>
      <c r="X158" s="54"/>
      <c r="Y158" s="54"/>
      <c r="AB158" s="55"/>
      <c r="AD158" s="55"/>
    </row>
    <row r="159" spans="1:30" ht="14.25" customHeight="1">
      <c r="A159" s="10">
        <v>158</v>
      </c>
      <c r="B159" s="13">
        <f>VLOOKUP(C159,'Species Data'!A$2:E$152,2,FALSE)</f>
        <v>29</v>
      </c>
      <c r="C159" s="10" t="s">
        <v>129</v>
      </c>
      <c r="D159" s="16" t="s">
        <v>28</v>
      </c>
      <c r="E159" s="34"/>
      <c r="F159" s="13">
        <f>VLOOKUP($C159,'Species Data'!$A$2:$E$152,3,FALSE)+$Z$1</f>
        <v>125</v>
      </c>
      <c r="G159" s="13">
        <f>VLOOKUP($C159,'Species Data'!$A$2:$E$152,4,FALSE)+$Z$1</f>
        <v>115</v>
      </c>
      <c r="H159" s="13">
        <f>VLOOKUP($C159,'Species Data'!$A$2:$E$152,5,FALSE)+$Z$1</f>
        <v>119</v>
      </c>
      <c r="I159" s="20" t="s">
        <v>77</v>
      </c>
      <c r="J159" s="54">
        <f>VLOOKUP(I159,'Basic Moves'!B$2:H$43,3,FALSE)</f>
        <v>6</v>
      </c>
      <c r="K159" s="54">
        <f>IF(OR(VLOOKUP(I159,'Basic Moves'!B$2:C$43,2,FALSE)=D159,VLOOKUP(I159,'Basic Moves'!B$2:C$43,2,FALSE)=E159),1,0)</f>
        <v>1</v>
      </c>
      <c r="L159" s="54">
        <f>VLOOKUP(I159,'Basic Moves'!B$2:H$43,5,FALSE)</f>
        <v>575</v>
      </c>
      <c r="M159" s="54">
        <f>VLOOKUP(I159,'Basic Moves'!B$2:H$43,7,FALSE)</f>
        <v>8</v>
      </c>
      <c r="N159" s="54">
        <f t="shared" si="0"/>
        <v>862.5</v>
      </c>
      <c r="O159" s="20"/>
      <c r="P159" s="20" t="s">
        <v>30</v>
      </c>
      <c r="Q159" s="54">
        <f>VLOOKUP(P159,'Charged Moves'!B$2:I$96,3,FALSE)</f>
        <v>55</v>
      </c>
      <c r="R159" s="54">
        <f>IF(OR(VLOOKUP(P159,'Charged Moves'!B$2:C$96,2,FALSE)=D159,VLOOKUP(P159,'Charged Moves'!B$2:C$96,2,FALSE)=E159),1,0)</f>
        <v>1</v>
      </c>
      <c r="S159" s="54">
        <f>VLOOKUP(P159,'Charged Moves'!B$2:I$96,8,FALSE)*100</f>
        <v>5</v>
      </c>
      <c r="T159" s="54">
        <f>VLOOKUP(P159,'Charged Moves'!B$2:I$96,6,FALSE)</f>
        <v>2600</v>
      </c>
      <c r="U159" s="54">
        <f>VLOOKUP(P159,'Charged Moves'!B$2:J$96,9,FALSE)</f>
        <v>50</v>
      </c>
      <c r="V159" s="54">
        <f t="shared" si="1"/>
        <v>8103.9062499999991</v>
      </c>
      <c r="W159" s="54"/>
      <c r="X159" s="54"/>
      <c r="Y159" s="54"/>
      <c r="AB159" s="55"/>
      <c r="AD159" s="55"/>
    </row>
    <row r="160" spans="1:30" ht="14.25" customHeight="1">
      <c r="A160" s="10">
        <v>159</v>
      </c>
      <c r="B160" s="13">
        <f>VLOOKUP(C160,'Species Data'!A$2:E$152,2,FALSE)</f>
        <v>30</v>
      </c>
      <c r="C160" s="10" t="s">
        <v>131</v>
      </c>
      <c r="D160" s="16" t="s">
        <v>28</v>
      </c>
      <c r="E160" s="34"/>
      <c r="F160" s="13">
        <f>VLOOKUP($C160,'Species Data'!$A$2:$E$152,3,FALSE)+$Z$1</f>
        <v>155</v>
      </c>
      <c r="G160" s="13">
        <f>VLOOKUP($C160,'Species Data'!$A$2:$E$152,4,FALSE)+$Z$1</f>
        <v>147</v>
      </c>
      <c r="H160" s="13">
        <f>VLOOKUP($C160,'Species Data'!$A$2:$E$152,5,FALSE)+$Z$1</f>
        <v>151</v>
      </c>
      <c r="I160" s="20" t="s">
        <v>62</v>
      </c>
      <c r="J160" s="54">
        <f>VLOOKUP(I160,'Basic Moves'!B$2:H$43,3,FALSE)</f>
        <v>6</v>
      </c>
      <c r="K160" s="54">
        <f>IF(OR(VLOOKUP(I160,'Basic Moves'!B$2:C$43,2,FALSE)=D160,VLOOKUP(I160,'Basic Moves'!B$2:C$43,2,FALSE)=E160),1,0)</f>
        <v>0</v>
      </c>
      <c r="L160" s="54">
        <f>VLOOKUP(I160,'Basic Moves'!B$2:H$43,5,FALSE)</f>
        <v>500</v>
      </c>
      <c r="M160" s="54">
        <f>VLOOKUP(I160,'Basic Moves'!B$2:H$43,7,FALSE)</f>
        <v>7</v>
      </c>
      <c r="N160" s="54">
        <f t="shared" si="0"/>
        <v>882</v>
      </c>
      <c r="O160" s="20"/>
      <c r="P160" s="20" t="s">
        <v>130</v>
      </c>
      <c r="Q160" s="54">
        <f>VLOOKUP(P160,'Charged Moves'!B$2:I$96,3,FALSE)</f>
        <v>25</v>
      </c>
      <c r="R160" s="54">
        <f>IF(OR(VLOOKUP(P160,'Charged Moves'!B$2:C$96,2,FALSE)=D160,VLOOKUP(P160,'Charged Moves'!B$2:C$96,2,FALSE)=E160),1,0)</f>
        <v>1</v>
      </c>
      <c r="S160" s="54">
        <f>VLOOKUP(P160,'Charged Moves'!B$2:I$96,8,FALSE)*100</f>
        <v>5</v>
      </c>
      <c r="T160" s="54">
        <f>VLOOKUP(P160,'Charged Moves'!B$2:I$96,6,FALSE)</f>
        <v>2400</v>
      </c>
      <c r="U160" s="54">
        <f>VLOOKUP(P160,'Charged Moves'!B$2:J$96,9,FALSE)</f>
        <v>20</v>
      </c>
      <c r="V160" s="54">
        <f t="shared" si="1"/>
        <v>4708.59375</v>
      </c>
      <c r="W160" s="54"/>
      <c r="X160" s="54"/>
      <c r="Y160" s="54"/>
      <c r="AB160" s="55"/>
      <c r="AD160" s="55"/>
    </row>
    <row r="161" spans="1:30" ht="14.25" customHeight="1">
      <c r="A161" s="10">
        <v>160</v>
      </c>
      <c r="B161" s="13">
        <f>VLOOKUP(C161,'Species Data'!A$2:E$152,2,FALSE)</f>
        <v>30</v>
      </c>
      <c r="C161" s="10" t="s">
        <v>131</v>
      </c>
      <c r="D161" s="16" t="s">
        <v>28</v>
      </c>
      <c r="E161" s="34"/>
      <c r="F161" s="13">
        <f>VLOOKUP($C161,'Species Data'!$A$2:$E$152,3,FALSE)+$Z$1</f>
        <v>155</v>
      </c>
      <c r="G161" s="13">
        <f>VLOOKUP($C161,'Species Data'!$A$2:$E$152,4,FALSE)+$Z$1</f>
        <v>147</v>
      </c>
      <c r="H161" s="13">
        <f>VLOOKUP($C161,'Species Data'!$A$2:$E$152,5,FALSE)+$Z$1</f>
        <v>151</v>
      </c>
      <c r="I161" s="20" t="s">
        <v>62</v>
      </c>
      <c r="J161" s="54">
        <f>VLOOKUP(I161,'Basic Moves'!B$2:H$43,3,FALSE)</f>
        <v>6</v>
      </c>
      <c r="K161" s="54">
        <f>IF(OR(VLOOKUP(I161,'Basic Moves'!B$2:C$43,2,FALSE)=D161,VLOOKUP(I161,'Basic Moves'!B$2:C$43,2,FALSE)=E161),1,0)</f>
        <v>0</v>
      </c>
      <c r="L161" s="54">
        <f>VLOOKUP(I161,'Basic Moves'!B$2:H$43,5,FALSE)</f>
        <v>500</v>
      </c>
      <c r="M161" s="54">
        <f>VLOOKUP(I161,'Basic Moves'!B$2:H$43,7,FALSE)</f>
        <v>7</v>
      </c>
      <c r="N161" s="54">
        <f t="shared" si="0"/>
        <v>882</v>
      </c>
      <c r="O161" s="20"/>
      <c r="P161" s="20" t="s">
        <v>95</v>
      </c>
      <c r="Q161" s="54">
        <f>VLOOKUP(P161,'Charged Moves'!B$2:I$96,3,FALSE)</f>
        <v>70</v>
      </c>
      <c r="R161" s="54">
        <f>IF(OR(VLOOKUP(P161,'Charged Moves'!B$2:C$96,2,FALSE)=D161,VLOOKUP(P161,'Charged Moves'!B$2:C$96,2,FALSE)=E161),1,0)</f>
        <v>0</v>
      </c>
      <c r="S161" s="54">
        <f>VLOOKUP(P161,'Charged Moves'!B$2:I$96,8,FALSE)*100</f>
        <v>5</v>
      </c>
      <c r="T161" s="54">
        <f>VLOOKUP(P161,'Charged Moves'!B$2:I$96,6,FALSE)</f>
        <v>5800</v>
      </c>
      <c r="U161" s="54">
        <f>VLOOKUP(P161,'Charged Moves'!B$2:J$96,9,FALSE)</f>
        <v>33</v>
      </c>
      <c r="V161" s="54">
        <f t="shared" si="1"/>
        <v>10547.249999999998</v>
      </c>
      <c r="W161" s="54"/>
      <c r="X161" s="54"/>
      <c r="Y161" s="54"/>
      <c r="AB161" s="55"/>
      <c r="AD161" s="55"/>
    </row>
    <row r="162" spans="1:30" ht="14.25" customHeight="1">
      <c r="A162" s="10">
        <v>161</v>
      </c>
      <c r="B162" s="13">
        <f>VLOOKUP(C162,'Species Data'!A$2:E$152,2,FALSE)</f>
        <v>30</v>
      </c>
      <c r="C162" s="10" t="s">
        <v>131</v>
      </c>
      <c r="D162" s="16" t="s">
        <v>28</v>
      </c>
      <c r="E162" s="34"/>
      <c r="F162" s="13">
        <f>VLOOKUP($C162,'Species Data'!$A$2:$E$152,3,FALSE)+$Z$1</f>
        <v>155</v>
      </c>
      <c r="G162" s="13">
        <f>VLOOKUP($C162,'Species Data'!$A$2:$E$152,4,FALSE)+$Z$1</f>
        <v>147</v>
      </c>
      <c r="H162" s="13">
        <f>VLOOKUP($C162,'Species Data'!$A$2:$E$152,5,FALSE)+$Z$1</f>
        <v>151</v>
      </c>
      <c r="I162" s="20" t="s">
        <v>62</v>
      </c>
      <c r="J162" s="54">
        <f>VLOOKUP(I162,'Basic Moves'!B$2:H$43,3,FALSE)</f>
        <v>6</v>
      </c>
      <c r="K162" s="54">
        <f>IF(OR(VLOOKUP(I162,'Basic Moves'!B$2:C$43,2,FALSE)=D162,VLOOKUP(I162,'Basic Moves'!B$2:C$43,2,FALSE)=E162),1,0)</f>
        <v>0</v>
      </c>
      <c r="L162" s="54">
        <f>VLOOKUP(I162,'Basic Moves'!B$2:H$43,5,FALSE)</f>
        <v>500</v>
      </c>
      <c r="M162" s="54">
        <f>VLOOKUP(I162,'Basic Moves'!B$2:H$43,7,FALSE)</f>
        <v>7</v>
      </c>
      <c r="N162" s="54">
        <f t="shared" si="0"/>
        <v>882</v>
      </c>
      <c r="O162" s="20"/>
      <c r="P162" s="20" t="s">
        <v>30</v>
      </c>
      <c r="Q162" s="54">
        <f>VLOOKUP(P162,'Charged Moves'!B$2:I$96,3,FALSE)</f>
        <v>55</v>
      </c>
      <c r="R162" s="54">
        <f>IF(OR(VLOOKUP(P162,'Charged Moves'!B$2:C$96,2,FALSE)=D162,VLOOKUP(P162,'Charged Moves'!B$2:C$96,2,FALSE)=E162),1,0)</f>
        <v>1</v>
      </c>
      <c r="S162" s="54">
        <f>VLOOKUP(P162,'Charged Moves'!B$2:I$96,8,FALSE)*100</f>
        <v>5</v>
      </c>
      <c r="T162" s="54">
        <f>VLOOKUP(P162,'Charged Moves'!B$2:I$96,6,FALSE)</f>
        <v>2600</v>
      </c>
      <c r="U162" s="54">
        <f>VLOOKUP(P162,'Charged Moves'!B$2:J$96,9,FALSE)</f>
        <v>50</v>
      </c>
      <c r="V162" s="54">
        <f t="shared" si="1"/>
        <v>10358.90625</v>
      </c>
      <c r="W162" s="54"/>
      <c r="X162" s="54"/>
      <c r="Y162" s="54"/>
      <c r="AB162" s="55"/>
      <c r="AD162" s="55"/>
    </row>
    <row r="163" spans="1:30" ht="14.25" customHeight="1">
      <c r="A163" s="10">
        <v>162</v>
      </c>
      <c r="B163" s="13">
        <f>VLOOKUP(C163,'Species Data'!A$2:E$152,2,FALSE)</f>
        <v>30</v>
      </c>
      <c r="C163" s="10" t="s">
        <v>131</v>
      </c>
      <c r="D163" s="16" t="s">
        <v>28</v>
      </c>
      <c r="E163" s="34"/>
      <c r="F163" s="13">
        <f>VLOOKUP($C163,'Species Data'!$A$2:$E$152,3,FALSE)+$Z$1</f>
        <v>155</v>
      </c>
      <c r="G163" s="13">
        <f>VLOOKUP($C163,'Species Data'!$A$2:$E$152,4,FALSE)+$Z$1</f>
        <v>147</v>
      </c>
      <c r="H163" s="13">
        <f>VLOOKUP($C163,'Species Data'!$A$2:$E$152,5,FALSE)+$Z$1</f>
        <v>151</v>
      </c>
      <c r="I163" s="20" t="s">
        <v>77</v>
      </c>
      <c r="J163" s="54">
        <f>VLOOKUP(I163,'Basic Moves'!B$2:H$43,3,FALSE)</f>
        <v>6</v>
      </c>
      <c r="K163" s="54">
        <f>IF(OR(VLOOKUP(I163,'Basic Moves'!B$2:C$43,2,FALSE)=D163,VLOOKUP(I163,'Basic Moves'!B$2:C$43,2,FALSE)=E163),1,0)</f>
        <v>1</v>
      </c>
      <c r="L163" s="54">
        <f>VLOOKUP(I163,'Basic Moves'!B$2:H$43,5,FALSE)</f>
        <v>575</v>
      </c>
      <c r="M163" s="54">
        <f>VLOOKUP(I163,'Basic Moves'!B$2:H$43,7,FALSE)</f>
        <v>8</v>
      </c>
      <c r="N163" s="54">
        <f t="shared" si="0"/>
        <v>1102.5</v>
      </c>
      <c r="O163" s="20"/>
      <c r="P163" s="20" t="s">
        <v>130</v>
      </c>
      <c r="Q163" s="54">
        <f>VLOOKUP(P163,'Charged Moves'!B$2:I$96,3,FALSE)</f>
        <v>25</v>
      </c>
      <c r="R163" s="54">
        <f>IF(OR(VLOOKUP(P163,'Charged Moves'!B$2:C$96,2,FALSE)=D163,VLOOKUP(P163,'Charged Moves'!B$2:C$96,2,FALSE)=E163),1,0)</f>
        <v>1</v>
      </c>
      <c r="S163" s="54">
        <f>VLOOKUP(P163,'Charged Moves'!B$2:I$96,8,FALSE)*100</f>
        <v>5</v>
      </c>
      <c r="T163" s="54">
        <f>VLOOKUP(P163,'Charged Moves'!B$2:I$96,6,FALSE)</f>
        <v>2400</v>
      </c>
      <c r="U163" s="54">
        <f>VLOOKUP(P163,'Charged Moves'!B$2:J$96,9,FALSE)</f>
        <v>20</v>
      </c>
      <c r="V163" s="54">
        <f t="shared" si="1"/>
        <v>4708.59375</v>
      </c>
      <c r="W163" s="54"/>
      <c r="X163" s="54"/>
      <c r="Y163" s="54"/>
      <c r="AB163" s="55"/>
      <c r="AD163" s="55"/>
    </row>
    <row r="164" spans="1:30" ht="14.25" customHeight="1">
      <c r="A164" s="10">
        <v>163</v>
      </c>
      <c r="B164" s="13">
        <f>VLOOKUP(C164,'Species Data'!A$2:E$152,2,FALSE)</f>
        <v>30</v>
      </c>
      <c r="C164" s="10" t="s">
        <v>131</v>
      </c>
      <c r="D164" s="16" t="s">
        <v>28</v>
      </c>
      <c r="E164" s="34"/>
      <c r="F164" s="13">
        <f>VLOOKUP($C164,'Species Data'!$A$2:$E$152,3,FALSE)+$Z$1</f>
        <v>155</v>
      </c>
      <c r="G164" s="13">
        <f>VLOOKUP($C164,'Species Data'!$A$2:$E$152,4,FALSE)+$Z$1</f>
        <v>147</v>
      </c>
      <c r="H164" s="13">
        <f>VLOOKUP($C164,'Species Data'!$A$2:$E$152,5,FALSE)+$Z$1</f>
        <v>151</v>
      </c>
      <c r="I164" s="20" t="s">
        <v>77</v>
      </c>
      <c r="J164" s="54">
        <f>VLOOKUP(I164,'Basic Moves'!B$2:H$43,3,FALSE)</f>
        <v>6</v>
      </c>
      <c r="K164" s="54">
        <f>IF(OR(VLOOKUP(I164,'Basic Moves'!B$2:C$43,2,FALSE)=D164,VLOOKUP(I164,'Basic Moves'!B$2:C$43,2,FALSE)=E164),1,0)</f>
        <v>1</v>
      </c>
      <c r="L164" s="54">
        <f>VLOOKUP(I164,'Basic Moves'!B$2:H$43,5,FALSE)</f>
        <v>575</v>
      </c>
      <c r="M164" s="54">
        <f>VLOOKUP(I164,'Basic Moves'!B$2:H$43,7,FALSE)</f>
        <v>8</v>
      </c>
      <c r="N164" s="54">
        <f t="shared" si="0"/>
        <v>1102.5</v>
      </c>
      <c r="O164" s="20"/>
      <c r="P164" s="20" t="s">
        <v>95</v>
      </c>
      <c r="Q164" s="54">
        <f>VLOOKUP(P164,'Charged Moves'!B$2:I$96,3,FALSE)</f>
        <v>70</v>
      </c>
      <c r="R164" s="54">
        <f>IF(OR(VLOOKUP(P164,'Charged Moves'!B$2:C$96,2,FALSE)=D164,VLOOKUP(P164,'Charged Moves'!B$2:C$96,2,FALSE)=E164),1,0)</f>
        <v>0</v>
      </c>
      <c r="S164" s="54">
        <f>VLOOKUP(P164,'Charged Moves'!B$2:I$96,8,FALSE)*100</f>
        <v>5</v>
      </c>
      <c r="T164" s="54">
        <f>VLOOKUP(P164,'Charged Moves'!B$2:I$96,6,FALSE)</f>
        <v>5800</v>
      </c>
      <c r="U164" s="54">
        <f>VLOOKUP(P164,'Charged Moves'!B$2:J$96,9,FALSE)</f>
        <v>33</v>
      </c>
      <c r="V164" s="54">
        <f t="shared" si="1"/>
        <v>10547.249999999998</v>
      </c>
      <c r="W164" s="54"/>
      <c r="X164" s="54"/>
      <c r="Y164" s="54"/>
      <c r="AB164" s="55"/>
      <c r="AD164" s="55"/>
    </row>
    <row r="165" spans="1:30" ht="14.25" customHeight="1">
      <c r="A165" s="10">
        <v>164</v>
      </c>
      <c r="B165" s="13">
        <f>VLOOKUP(C165,'Species Data'!A$2:E$152,2,FALSE)</f>
        <v>30</v>
      </c>
      <c r="C165" s="10" t="s">
        <v>131</v>
      </c>
      <c r="D165" s="16" t="s">
        <v>28</v>
      </c>
      <c r="E165" s="34"/>
      <c r="F165" s="13">
        <f>VLOOKUP($C165,'Species Data'!$A$2:$E$152,3,FALSE)+$Z$1</f>
        <v>155</v>
      </c>
      <c r="G165" s="13">
        <f>VLOOKUP($C165,'Species Data'!$A$2:$E$152,4,FALSE)+$Z$1</f>
        <v>147</v>
      </c>
      <c r="H165" s="13">
        <f>VLOOKUP($C165,'Species Data'!$A$2:$E$152,5,FALSE)+$Z$1</f>
        <v>151</v>
      </c>
      <c r="I165" s="20" t="s">
        <v>77</v>
      </c>
      <c r="J165" s="54">
        <f>VLOOKUP(I165,'Basic Moves'!B$2:H$43,3,FALSE)</f>
        <v>6</v>
      </c>
      <c r="K165" s="54">
        <f>IF(OR(VLOOKUP(I165,'Basic Moves'!B$2:C$43,2,FALSE)=D165,VLOOKUP(I165,'Basic Moves'!B$2:C$43,2,FALSE)=E165),1,0)</f>
        <v>1</v>
      </c>
      <c r="L165" s="54">
        <f>VLOOKUP(I165,'Basic Moves'!B$2:H$43,5,FALSE)</f>
        <v>575</v>
      </c>
      <c r="M165" s="54">
        <f>VLOOKUP(I165,'Basic Moves'!B$2:H$43,7,FALSE)</f>
        <v>8</v>
      </c>
      <c r="N165" s="54">
        <f t="shared" si="0"/>
        <v>1102.5</v>
      </c>
      <c r="O165" s="20"/>
      <c r="P165" s="20" t="s">
        <v>30</v>
      </c>
      <c r="Q165" s="54">
        <f>VLOOKUP(P165,'Charged Moves'!B$2:I$96,3,FALSE)</f>
        <v>55</v>
      </c>
      <c r="R165" s="54">
        <f>IF(OR(VLOOKUP(P165,'Charged Moves'!B$2:C$96,2,FALSE)=D165,VLOOKUP(P165,'Charged Moves'!B$2:C$96,2,FALSE)=E165),1,0)</f>
        <v>1</v>
      </c>
      <c r="S165" s="54">
        <f>VLOOKUP(P165,'Charged Moves'!B$2:I$96,8,FALSE)*100</f>
        <v>5</v>
      </c>
      <c r="T165" s="54">
        <f>VLOOKUP(P165,'Charged Moves'!B$2:I$96,6,FALSE)</f>
        <v>2600</v>
      </c>
      <c r="U165" s="54">
        <f>VLOOKUP(P165,'Charged Moves'!B$2:J$96,9,FALSE)</f>
        <v>50</v>
      </c>
      <c r="V165" s="54">
        <f t="shared" si="1"/>
        <v>10358.90625</v>
      </c>
      <c r="W165" s="54"/>
      <c r="X165" s="54"/>
      <c r="Y165" s="54"/>
      <c r="AB165" s="55"/>
      <c r="AD165" s="55"/>
    </row>
    <row r="166" spans="1:30" ht="14.25" customHeight="1">
      <c r="A166" s="10">
        <v>165</v>
      </c>
      <c r="B166" s="13">
        <f>VLOOKUP(C166,'Species Data'!A$2:E$152,2,FALSE)</f>
        <v>31</v>
      </c>
      <c r="C166" s="10" t="s">
        <v>132</v>
      </c>
      <c r="D166" s="16" t="s">
        <v>28</v>
      </c>
      <c r="E166" s="37" t="s">
        <v>121</v>
      </c>
      <c r="F166" s="13">
        <f>VLOOKUP($C166,'Species Data'!$A$2:$E$152,3,FALSE)+$Z$1</f>
        <v>195</v>
      </c>
      <c r="G166" s="13">
        <f>VLOOKUP($C166,'Species Data'!$A$2:$E$152,4,FALSE)+$Z$1</f>
        <v>199</v>
      </c>
      <c r="H166" s="13">
        <f>VLOOKUP($C166,'Species Data'!$A$2:$E$152,5,FALSE)+$Z$1</f>
        <v>205</v>
      </c>
      <c r="I166" s="20" t="s">
        <v>80</v>
      </c>
      <c r="J166" s="54">
        <f>VLOOKUP(I166,'Basic Moves'!B$2:H$43,3,FALSE)</f>
        <v>12</v>
      </c>
      <c r="K166" s="54">
        <f>IF(OR(VLOOKUP(I166,'Basic Moves'!B$2:C$43,2,FALSE)=D166,VLOOKUP(I166,'Basic Moves'!B$2:C$43,2,FALSE)=E166),1,0)</f>
        <v>1</v>
      </c>
      <c r="L166" s="54">
        <f>VLOOKUP(I166,'Basic Moves'!B$2:H$43,5,FALSE)</f>
        <v>1050</v>
      </c>
      <c r="M166" s="54">
        <f>VLOOKUP(I166,'Basic Moves'!B$2:H$43,7,FALSE)</f>
        <v>10</v>
      </c>
      <c r="N166" s="54">
        <f t="shared" si="0"/>
        <v>2985</v>
      </c>
      <c r="O166" s="20"/>
      <c r="P166" s="20" t="s">
        <v>126</v>
      </c>
      <c r="Q166" s="54">
        <f>VLOOKUP(P166,'Charged Moves'!B$2:I$96,3,FALSE)</f>
        <v>100</v>
      </c>
      <c r="R166" s="54">
        <f>IF(OR(VLOOKUP(P166,'Charged Moves'!B$2:C$96,2,FALSE)=D166,VLOOKUP(P166,'Charged Moves'!B$2:C$96,2,FALSE)=E166),1,0)</f>
        <v>1</v>
      </c>
      <c r="S166" s="54">
        <f>VLOOKUP(P166,'Charged Moves'!B$2:I$96,8,FALSE)*100</f>
        <v>5</v>
      </c>
      <c r="T166" s="54">
        <f>VLOOKUP(P166,'Charged Moves'!B$2:I$96,6,FALSE)</f>
        <v>4200</v>
      </c>
      <c r="U166" s="54">
        <f>VLOOKUP(P166,'Charged Moves'!B$2:J$96,9,FALSE)</f>
        <v>100</v>
      </c>
      <c r="V166" s="54">
        <f t="shared" si="1"/>
        <v>25496.874999999996</v>
      </c>
      <c r="W166" s="54"/>
      <c r="X166" s="54"/>
      <c r="Y166" s="54"/>
      <c r="AB166" s="55"/>
      <c r="AD166" s="55"/>
    </row>
    <row r="167" spans="1:30" ht="14.25" customHeight="1">
      <c r="A167" s="10">
        <v>166</v>
      </c>
      <c r="B167" s="13">
        <f>VLOOKUP(C167,'Species Data'!A$2:E$152,2,FALSE)</f>
        <v>31</v>
      </c>
      <c r="C167" s="10" t="s">
        <v>132</v>
      </c>
      <c r="D167" s="16" t="s">
        <v>28</v>
      </c>
      <c r="E167" s="37" t="s">
        <v>121</v>
      </c>
      <c r="F167" s="13">
        <f>VLOOKUP($C167,'Species Data'!$A$2:$E$152,3,FALSE)+$Z$1</f>
        <v>195</v>
      </c>
      <c r="G167" s="13">
        <f>VLOOKUP($C167,'Species Data'!$A$2:$E$152,4,FALSE)+$Z$1</f>
        <v>199</v>
      </c>
      <c r="H167" s="13">
        <f>VLOOKUP($C167,'Species Data'!$A$2:$E$152,5,FALSE)+$Z$1</f>
        <v>205</v>
      </c>
      <c r="I167" s="20" t="s">
        <v>80</v>
      </c>
      <c r="J167" s="54">
        <f>VLOOKUP(I167,'Basic Moves'!B$2:H$43,3,FALSE)</f>
        <v>12</v>
      </c>
      <c r="K167" s="54">
        <f>IF(OR(VLOOKUP(I167,'Basic Moves'!B$2:C$43,2,FALSE)=D167,VLOOKUP(I167,'Basic Moves'!B$2:C$43,2,FALSE)=E167),1,0)</f>
        <v>1</v>
      </c>
      <c r="L167" s="54">
        <f>VLOOKUP(I167,'Basic Moves'!B$2:H$43,5,FALSE)</f>
        <v>1050</v>
      </c>
      <c r="M167" s="54">
        <f>VLOOKUP(I167,'Basic Moves'!B$2:H$43,7,FALSE)</f>
        <v>10</v>
      </c>
      <c r="N167" s="54">
        <f t="shared" si="0"/>
        <v>2985</v>
      </c>
      <c r="O167" s="20"/>
      <c r="P167" s="20" t="s">
        <v>108</v>
      </c>
      <c r="Q167" s="54">
        <f>VLOOKUP(P167,'Charged Moves'!B$2:I$96,3,FALSE)</f>
        <v>70</v>
      </c>
      <c r="R167" s="54">
        <f>IF(OR(VLOOKUP(P167,'Charged Moves'!B$2:C$96,2,FALSE)=D167,VLOOKUP(P167,'Charged Moves'!B$2:C$96,2,FALSE)=E167),1,0)</f>
        <v>1</v>
      </c>
      <c r="S167" s="54">
        <f>VLOOKUP(P167,'Charged Moves'!B$2:I$96,8,FALSE)*100</f>
        <v>5</v>
      </c>
      <c r="T167" s="54">
        <f>VLOOKUP(P167,'Charged Moves'!B$2:I$96,6,FALSE)</f>
        <v>3400</v>
      </c>
      <c r="U167" s="54">
        <f>VLOOKUP(P167,'Charged Moves'!B$2:J$96,9,FALSE)</f>
        <v>100</v>
      </c>
      <c r="V167" s="54">
        <f t="shared" si="1"/>
        <v>17847.8125</v>
      </c>
      <c r="W167" s="54"/>
      <c r="X167" s="54"/>
      <c r="Y167" s="54"/>
      <c r="AB167" s="55"/>
      <c r="AD167" s="55"/>
    </row>
    <row r="168" spans="1:30" ht="14.25" customHeight="1">
      <c r="A168" s="10">
        <v>167</v>
      </c>
      <c r="B168" s="13">
        <f>VLOOKUP(C168,'Species Data'!A$2:E$152,2,FALSE)</f>
        <v>31</v>
      </c>
      <c r="C168" s="10" t="s">
        <v>132</v>
      </c>
      <c r="D168" s="16" t="s">
        <v>28</v>
      </c>
      <c r="E168" s="37" t="s">
        <v>121</v>
      </c>
      <c r="F168" s="13">
        <f>VLOOKUP($C168,'Species Data'!$A$2:$E$152,3,FALSE)+$Z$1</f>
        <v>195</v>
      </c>
      <c r="G168" s="13">
        <f>VLOOKUP($C168,'Species Data'!$A$2:$E$152,4,FALSE)+$Z$1</f>
        <v>199</v>
      </c>
      <c r="H168" s="13">
        <f>VLOOKUP($C168,'Species Data'!$A$2:$E$152,5,FALSE)+$Z$1</f>
        <v>205</v>
      </c>
      <c r="I168" s="20" t="s">
        <v>80</v>
      </c>
      <c r="J168" s="54">
        <f>VLOOKUP(I168,'Basic Moves'!B$2:H$43,3,FALSE)</f>
        <v>12</v>
      </c>
      <c r="K168" s="54">
        <f>IF(OR(VLOOKUP(I168,'Basic Moves'!B$2:C$43,2,FALSE)=D168,VLOOKUP(I168,'Basic Moves'!B$2:C$43,2,FALSE)=E168),1,0)</f>
        <v>1</v>
      </c>
      <c r="L168" s="54">
        <f>VLOOKUP(I168,'Basic Moves'!B$2:H$43,5,FALSE)</f>
        <v>1050</v>
      </c>
      <c r="M168" s="54">
        <f>VLOOKUP(I168,'Basic Moves'!B$2:H$43,7,FALSE)</f>
        <v>10</v>
      </c>
      <c r="N168" s="54">
        <f t="shared" si="0"/>
        <v>2985</v>
      </c>
      <c r="O168" s="20"/>
      <c r="P168" s="20" t="s">
        <v>133</v>
      </c>
      <c r="Q168" s="54">
        <f>VLOOKUP(P168,'Charged Moves'!B$2:I$96,3,FALSE)</f>
        <v>80</v>
      </c>
      <c r="R168" s="54">
        <f>IF(OR(VLOOKUP(P168,'Charged Moves'!B$2:C$96,2,FALSE)=D168,VLOOKUP(P168,'Charged Moves'!B$2:C$96,2,FALSE)=E168),1,0)</f>
        <v>0</v>
      </c>
      <c r="S168" s="54">
        <f>VLOOKUP(P168,'Charged Moves'!B$2:I$96,8,FALSE)*100</f>
        <v>50</v>
      </c>
      <c r="T168" s="54">
        <f>VLOOKUP(P168,'Charged Moves'!B$2:I$96,6,FALSE)</f>
        <v>3100</v>
      </c>
      <c r="U168" s="54">
        <f>VLOOKUP(P168,'Charged Moves'!B$2:J$96,9,FALSE)</f>
        <v>100</v>
      </c>
      <c r="V168" s="54">
        <f t="shared" si="1"/>
        <v>19900</v>
      </c>
      <c r="W168" s="54"/>
      <c r="X168" s="54"/>
      <c r="Y168" s="54"/>
      <c r="AB168" s="55"/>
      <c r="AD168" s="55"/>
    </row>
    <row r="169" spans="1:30" ht="14.25" customHeight="1">
      <c r="A169" s="10">
        <v>168</v>
      </c>
      <c r="B169" s="13">
        <f>VLOOKUP(C169,'Species Data'!A$2:E$152,2,FALSE)</f>
        <v>31</v>
      </c>
      <c r="C169" s="10" t="s">
        <v>132</v>
      </c>
      <c r="D169" s="16" t="s">
        <v>28</v>
      </c>
      <c r="E169" s="37" t="s">
        <v>121</v>
      </c>
      <c r="F169" s="13">
        <f>VLOOKUP($C169,'Species Data'!$A$2:$E$152,3,FALSE)+$Z$1</f>
        <v>195</v>
      </c>
      <c r="G169" s="13">
        <f>VLOOKUP($C169,'Species Data'!$A$2:$E$152,4,FALSE)+$Z$1</f>
        <v>199</v>
      </c>
      <c r="H169" s="13">
        <f>VLOOKUP($C169,'Species Data'!$A$2:$E$152,5,FALSE)+$Z$1</f>
        <v>205</v>
      </c>
      <c r="I169" s="20" t="s">
        <v>62</v>
      </c>
      <c r="J169" s="54">
        <f>VLOOKUP(I169,'Basic Moves'!B$2:H$43,3,FALSE)</f>
        <v>6</v>
      </c>
      <c r="K169" s="54">
        <f>IF(OR(VLOOKUP(I169,'Basic Moves'!B$2:C$43,2,FALSE)=D169,VLOOKUP(I169,'Basic Moves'!B$2:C$43,2,FALSE)=E169),1,0)</f>
        <v>0</v>
      </c>
      <c r="L169" s="54">
        <f>VLOOKUP(I169,'Basic Moves'!B$2:H$43,5,FALSE)</f>
        <v>500</v>
      </c>
      <c r="M169" s="54">
        <f>VLOOKUP(I169,'Basic Moves'!B$2:H$43,7,FALSE)</f>
        <v>7</v>
      </c>
      <c r="N169" s="54">
        <f t="shared" si="0"/>
        <v>1194</v>
      </c>
      <c r="O169" s="20"/>
      <c r="P169" s="20" t="s">
        <v>126</v>
      </c>
      <c r="Q169" s="54">
        <f>VLOOKUP(P169,'Charged Moves'!B$2:I$96,3,FALSE)</f>
        <v>100</v>
      </c>
      <c r="R169" s="54">
        <f>IF(OR(VLOOKUP(P169,'Charged Moves'!B$2:C$96,2,FALSE)=D169,VLOOKUP(P169,'Charged Moves'!B$2:C$96,2,FALSE)=E169),1,0)</f>
        <v>1</v>
      </c>
      <c r="S169" s="54">
        <f>VLOOKUP(P169,'Charged Moves'!B$2:I$96,8,FALSE)*100</f>
        <v>5</v>
      </c>
      <c r="T169" s="54">
        <f>VLOOKUP(P169,'Charged Moves'!B$2:I$96,6,FALSE)</f>
        <v>4200</v>
      </c>
      <c r="U169" s="54">
        <f>VLOOKUP(P169,'Charged Moves'!B$2:J$96,9,FALSE)</f>
        <v>100</v>
      </c>
      <c r="V169" s="54">
        <f t="shared" si="1"/>
        <v>25496.874999999996</v>
      </c>
      <c r="W169" s="54"/>
      <c r="X169" s="54"/>
      <c r="Y169" s="54"/>
      <c r="AB169" s="55"/>
      <c r="AD169" s="55"/>
    </row>
    <row r="170" spans="1:30" ht="14.25" customHeight="1">
      <c r="A170" s="10">
        <v>169</v>
      </c>
      <c r="B170" s="13">
        <f>VLOOKUP(C170,'Species Data'!A$2:E$152,2,FALSE)</f>
        <v>31</v>
      </c>
      <c r="C170" s="10" t="s">
        <v>132</v>
      </c>
      <c r="D170" s="16" t="s">
        <v>28</v>
      </c>
      <c r="E170" s="37" t="s">
        <v>121</v>
      </c>
      <c r="F170" s="13">
        <f>VLOOKUP($C170,'Species Data'!$A$2:$E$152,3,FALSE)+$Z$1</f>
        <v>195</v>
      </c>
      <c r="G170" s="13">
        <f>VLOOKUP($C170,'Species Data'!$A$2:$E$152,4,FALSE)+$Z$1</f>
        <v>199</v>
      </c>
      <c r="H170" s="13">
        <f>VLOOKUP($C170,'Species Data'!$A$2:$E$152,5,FALSE)+$Z$1</f>
        <v>205</v>
      </c>
      <c r="I170" s="20" t="s">
        <v>62</v>
      </c>
      <c r="J170" s="54">
        <f>VLOOKUP(I170,'Basic Moves'!B$2:H$43,3,FALSE)</f>
        <v>6</v>
      </c>
      <c r="K170" s="54">
        <f>IF(OR(VLOOKUP(I170,'Basic Moves'!B$2:C$43,2,FALSE)=D170,VLOOKUP(I170,'Basic Moves'!B$2:C$43,2,FALSE)=E170),1,0)</f>
        <v>0</v>
      </c>
      <c r="L170" s="54">
        <f>VLOOKUP(I170,'Basic Moves'!B$2:H$43,5,FALSE)</f>
        <v>500</v>
      </c>
      <c r="M170" s="54">
        <f>VLOOKUP(I170,'Basic Moves'!B$2:H$43,7,FALSE)</f>
        <v>7</v>
      </c>
      <c r="N170" s="54">
        <f t="shared" si="0"/>
        <v>1194</v>
      </c>
      <c r="O170" s="20"/>
      <c r="P170" s="20" t="s">
        <v>108</v>
      </c>
      <c r="Q170" s="54">
        <f>VLOOKUP(P170,'Charged Moves'!B$2:I$96,3,FALSE)</f>
        <v>70</v>
      </c>
      <c r="R170" s="54">
        <f>IF(OR(VLOOKUP(P170,'Charged Moves'!B$2:C$96,2,FALSE)=D170,VLOOKUP(P170,'Charged Moves'!B$2:C$96,2,FALSE)=E170),1,0)</f>
        <v>1</v>
      </c>
      <c r="S170" s="54">
        <f>VLOOKUP(P170,'Charged Moves'!B$2:I$96,8,FALSE)*100</f>
        <v>5</v>
      </c>
      <c r="T170" s="54">
        <f>VLOOKUP(P170,'Charged Moves'!B$2:I$96,6,FALSE)</f>
        <v>3400</v>
      </c>
      <c r="U170" s="54">
        <f>VLOOKUP(P170,'Charged Moves'!B$2:J$96,9,FALSE)</f>
        <v>100</v>
      </c>
      <c r="V170" s="54">
        <f t="shared" si="1"/>
        <v>17847.8125</v>
      </c>
      <c r="W170" s="54"/>
      <c r="X170" s="54"/>
      <c r="Y170" s="54"/>
      <c r="AB170" s="55"/>
      <c r="AD170" s="55"/>
    </row>
    <row r="171" spans="1:30" ht="14.25" customHeight="1">
      <c r="A171" s="10">
        <v>170</v>
      </c>
      <c r="B171" s="13">
        <f>VLOOKUP(C171,'Species Data'!A$2:E$152,2,FALSE)</f>
        <v>31</v>
      </c>
      <c r="C171" s="10" t="s">
        <v>132</v>
      </c>
      <c r="D171" s="16" t="s">
        <v>28</v>
      </c>
      <c r="E171" s="37" t="s">
        <v>121</v>
      </c>
      <c r="F171" s="13">
        <f>VLOOKUP($C171,'Species Data'!$A$2:$E$152,3,FALSE)+$Z$1</f>
        <v>195</v>
      </c>
      <c r="G171" s="13">
        <f>VLOOKUP($C171,'Species Data'!$A$2:$E$152,4,FALSE)+$Z$1</f>
        <v>199</v>
      </c>
      <c r="H171" s="13">
        <f>VLOOKUP($C171,'Species Data'!$A$2:$E$152,5,FALSE)+$Z$1</f>
        <v>205</v>
      </c>
      <c r="I171" s="20" t="s">
        <v>62</v>
      </c>
      <c r="J171" s="54">
        <f>VLOOKUP(I171,'Basic Moves'!B$2:H$43,3,FALSE)</f>
        <v>6</v>
      </c>
      <c r="K171" s="54">
        <f>IF(OR(VLOOKUP(I171,'Basic Moves'!B$2:C$43,2,FALSE)=D171,VLOOKUP(I171,'Basic Moves'!B$2:C$43,2,FALSE)=E171),1,0)</f>
        <v>0</v>
      </c>
      <c r="L171" s="54">
        <f>VLOOKUP(I171,'Basic Moves'!B$2:H$43,5,FALSE)</f>
        <v>500</v>
      </c>
      <c r="M171" s="54">
        <f>VLOOKUP(I171,'Basic Moves'!B$2:H$43,7,FALSE)</f>
        <v>7</v>
      </c>
      <c r="N171" s="54">
        <f t="shared" si="0"/>
        <v>1194</v>
      </c>
      <c r="O171" s="20"/>
      <c r="P171" s="20" t="s">
        <v>133</v>
      </c>
      <c r="Q171" s="54">
        <f>VLOOKUP(P171,'Charged Moves'!B$2:I$96,3,FALSE)</f>
        <v>80</v>
      </c>
      <c r="R171" s="54">
        <f>IF(OR(VLOOKUP(P171,'Charged Moves'!B$2:C$96,2,FALSE)=D171,VLOOKUP(P171,'Charged Moves'!B$2:C$96,2,FALSE)=E171),1,0)</f>
        <v>0</v>
      </c>
      <c r="S171" s="54">
        <f>VLOOKUP(P171,'Charged Moves'!B$2:I$96,8,FALSE)*100</f>
        <v>50</v>
      </c>
      <c r="T171" s="54">
        <f>VLOOKUP(P171,'Charged Moves'!B$2:I$96,6,FALSE)</f>
        <v>3100</v>
      </c>
      <c r="U171" s="54">
        <f>VLOOKUP(P171,'Charged Moves'!B$2:J$96,9,FALSE)</f>
        <v>100</v>
      </c>
      <c r="V171" s="54">
        <f t="shared" si="1"/>
        <v>19900</v>
      </c>
      <c r="W171" s="54"/>
      <c r="X171" s="54"/>
      <c r="Y171" s="54"/>
      <c r="AB171" s="55"/>
      <c r="AD171" s="55"/>
    </row>
    <row r="172" spans="1:30" ht="14.25" customHeight="1">
      <c r="A172" s="10">
        <v>171</v>
      </c>
      <c r="B172" s="13">
        <f>VLOOKUP(C172,'Species Data'!A$2:E$152,2,FALSE)</f>
        <v>32</v>
      </c>
      <c r="C172" s="10" t="s">
        <v>134</v>
      </c>
      <c r="D172" s="16" t="s">
        <v>28</v>
      </c>
      <c r="E172" s="34"/>
      <c r="F172" s="13">
        <f>VLOOKUP($C172,'Species Data'!$A$2:$E$152,3,FALSE)+$Z$1</f>
        <v>107</v>
      </c>
      <c r="G172" s="13">
        <f>VLOOKUP($C172,'Species Data'!$A$2:$E$152,4,FALSE)+$Z$1</f>
        <v>125</v>
      </c>
      <c r="H172" s="13">
        <f>VLOOKUP($C172,'Species Data'!$A$2:$E$152,5,FALSE)+$Z$1</f>
        <v>109</v>
      </c>
      <c r="I172" s="20" t="s">
        <v>99</v>
      </c>
      <c r="J172" s="54">
        <f>VLOOKUP(I172,'Basic Moves'!B$2:H$43,3,FALSE)</f>
        <v>10</v>
      </c>
      <c r="K172" s="54">
        <f>IF(OR(VLOOKUP(I172,'Basic Moves'!B$2:C$43,2,FALSE)=D172,VLOOKUP(I172,'Basic Moves'!B$2:C$43,2,FALSE)=E172),1,0)</f>
        <v>0</v>
      </c>
      <c r="L172" s="54">
        <f>VLOOKUP(I172,'Basic Moves'!B$2:H$43,5,FALSE)</f>
        <v>1150</v>
      </c>
      <c r="M172" s="54">
        <f>VLOOKUP(I172,'Basic Moves'!B$2:H$43,7,FALSE)</f>
        <v>10</v>
      </c>
      <c r="N172" s="54">
        <f t="shared" si="0"/>
        <v>1250</v>
      </c>
      <c r="O172" s="20"/>
      <c r="P172" s="20" t="s">
        <v>135</v>
      </c>
      <c r="Q172" s="54">
        <f>VLOOKUP(P172,'Charged Moves'!B$2:I$96,3,FALSE)</f>
        <v>25</v>
      </c>
      <c r="R172" s="54">
        <f>IF(OR(VLOOKUP(P172,'Charged Moves'!B$2:C$96,2,FALSE)=D172,VLOOKUP(P172,'Charged Moves'!B$2:C$96,2,FALSE)=E172),1,0)</f>
        <v>0</v>
      </c>
      <c r="S172" s="54">
        <f>VLOOKUP(P172,'Charged Moves'!B$2:I$96,8,FALSE)*100</f>
        <v>5</v>
      </c>
      <c r="T172" s="54">
        <f>VLOOKUP(P172,'Charged Moves'!B$2:I$96,6,FALSE)</f>
        <v>2200</v>
      </c>
      <c r="U172" s="54">
        <f>VLOOKUP(P172,'Charged Moves'!B$2:J$96,9,FALSE)</f>
        <v>25</v>
      </c>
      <c r="V172" s="54">
        <f t="shared" si="1"/>
        <v>3203.1249999999995</v>
      </c>
      <c r="W172" s="54"/>
      <c r="X172" s="54"/>
      <c r="Y172" s="54"/>
      <c r="AB172" s="55"/>
      <c r="AD172" s="55"/>
    </row>
    <row r="173" spans="1:30" ht="14.25" customHeight="1">
      <c r="A173" s="10">
        <v>172</v>
      </c>
      <c r="B173" s="13">
        <f>VLOOKUP(C173,'Species Data'!A$2:E$152,2,FALSE)</f>
        <v>32</v>
      </c>
      <c r="C173" s="10" t="s">
        <v>134</v>
      </c>
      <c r="D173" s="16" t="s">
        <v>28</v>
      </c>
      <c r="E173" s="34"/>
      <c r="F173" s="13">
        <f>VLOOKUP($C173,'Species Data'!$A$2:$E$152,3,FALSE)+$Z$1</f>
        <v>107</v>
      </c>
      <c r="G173" s="13">
        <f>VLOOKUP($C173,'Species Data'!$A$2:$E$152,4,FALSE)+$Z$1</f>
        <v>125</v>
      </c>
      <c r="H173" s="13">
        <f>VLOOKUP($C173,'Species Data'!$A$2:$E$152,5,FALSE)+$Z$1</f>
        <v>109</v>
      </c>
      <c r="I173" s="20" t="s">
        <v>99</v>
      </c>
      <c r="J173" s="54">
        <f>VLOOKUP(I173,'Basic Moves'!B$2:H$43,3,FALSE)</f>
        <v>10</v>
      </c>
      <c r="K173" s="54">
        <f>IF(OR(VLOOKUP(I173,'Basic Moves'!B$2:C$43,2,FALSE)=D173,VLOOKUP(I173,'Basic Moves'!B$2:C$43,2,FALSE)=E173),1,0)</f>
        <v>0</v>
      </c>
      <c r="L173" s="54">
        <f>VLOOKUP(I173,'Basic Moves'!B$2:H$43,5,FALSE)</f>
        <v>1150</v>
      </c>
      <c r="M173" s="54">
        <f>VLOOKUP(I173,'Basic Moves'!B$2:H$43,7,FALSE)</f>
        <v>10</v>
      </c>
      <c r="N173" s="54">
        <f t="shared" si="0"/>
        <v>1250</v>
      </c>
      <c r="O173" s="20"/>
      <c r="P173" s="20" t="s">
        <v>93</v>
      </c>
      <c r="Q173" s="54">
        <f>VLOOKUP(P173,'Charged Moves'!B$2:I$96,3,FALSE)</f>
        <v>40</v>
      </c>
      <c r="R173" s="54">
        <f>IF(OR(VLOOKUP(P173,'Charged Moves'!B$2:C$96,2,FALSE)=D173,VLOOKUP(P173,'Charged Moves'!B$2:C$96,2,FALSE)=E173),1,0)</f>
        <v>0</v>
      </c>
      <c r="S173" s="54">
        <f>VLOOKUP(P173,'Charged Moves'!B$2:I$96,8,FALSE)*100</f>
        <v>5</v>
      </c>
      <c r="T173" s="54">
        <f>VLOOKUP(P173,'Charged Moves'!B$2:I$96,6,FALSE)</f>
        <v>1560</v>
      </c>
      <c r="U173" s="54">
        <f>VLOOKUP(P173,'Charged Moves'!B$2:J$96,9,FALSE)</f>
        <v>50</v>
      </c>
      <c r="V173" s="54">
        <f t="shared" si="1"/>
        <v>5125</v>
      </c>
      <c r="W173" s="54"/>
      <c r="X173" s="54"/>
      <c r="Y173" s="54"/>
      <c r="AB173" s="55"/>
      <c r="AD173" s="55"/>
    </row>
    <row r="174" spans="1:30" ht="14.25" customHeight="1">
      <c r="A174" s="10">
        <v>173</v>
      </c>
      <c r="B174" s="13">
        <f>VLOOKUP(C174,'Species Data'!A$2:E$152,2,FALSE)</f>
        <v>32</v>
      </c>
      <c r="C174" s="10" t="s">
        <v>134</v>
      </c>
      <c r="D174" s="16" t="s">
        <v>28</v>
      </c>
      <c r="E174" s="34"/>
      <c r="F174" s="13">
        <f>VLOOKUP($C174,'Species Data'!$A$2:$E$152,3,FALSE)+$Z$1</f>
        <v>107</v>
      </c>
      <c r="G174" s="13">
        <f>VLOOKUP($C174,'Species Data'!$A$2:$E$152,4,FALSE)+$Z$1</f>
        <v>125</v>
      </c>
      <c r="H174" s="13">
        <f>VLOOKUP($C174,'Species Data'!$A$2:$E$152,5,FALSE)+$Z$1</f>
        <v>109</v>
      </c>
      <c r="I174" s="20" t="s">
        <v>99</v>
      </c>
      <c r="J174" s="54">
        <f>VLOOKUP(I174,'Basic Moves'!B$2:H$43,3,FALSE)</f>
        <v>10</v>
      </c>
      <c r="K174" s="54">
        <f>IF(OR(VLOOKUP(I174,'Basic Moves'!B$2:C$43,2,FALSE)=D174,VLOOKUP(I174,'Basic Moves'!B$2:C$43,2,FALSE)=E174),1,0)</f>
        <v>0</v>
      </c>
      <c r="L174" s="54">
        <f>VLOOKUP(I174,'Basic Moves'!B$2:H$43,5,FALSE)</f>
        <v>1150</v>
      </c>
      <c r="M174" s="54">
        <f>VLOOKUP(I174,'Basic Moves'!B$2:H$43,7,FALSE)</f>
        <v>10</v>
      </c>
      <c r="N174" s="54">
        <f t="shared" si="0"/>
        <v>1250</v>
      </c>
      <c r="O174" s="20"/>
      <c r="P174" s="20" t="s">
        <v>30</v>
      </c>
      <c r="Q174" s="54">
        <f>VLOOKUP(P174,'Charged Moves'!B$2:I$96,3,FALSE)</f>
        <v>55</v>
      </c>
      <c r="R174" s="54">
        <f>IF(OR(VLOOKUP(P174,'Charged Moves'!B$2:C$96,2,FALSE)=D174,VLOOKUP(P174,'Charged Moves'!B$2:C$96,2,FALSE)=E174),1,0)</f>
        <v>1</v>
      </c>
      <c r="S174" s="54">
        <f>VLOOKUP(P174,'Charged Moves'!B$2:I$96,8,FALSE)*100</f>
        <v>5</v>
      </c>
      <c r="T174" s="54">
        <f>VLOOKUP(P174,'Charged Moves'!B$2:I$96,6,FALSE)</f>
        <v>2600</v>
      </c>
      <c r="U174" s="54">
        <f>VLOOKUP(P174,'Charged Moves'!B$2:J$96,9,FALSE)</f>
        <v>50</v>
      </c>
      <c r="V174" s="54">
        <f t="shared" si="1"/>
        <v>8808.59375</v>
      </c>
      <c r="W174" s="54"/>
      <c r="X174" s="54"/>
      <c r="Y174" s="54"/>
      <c r="AB174" s="55"/>
      <c r="AD174" s="55"/>
    </row>
    <row r="175" spans="1:30" ht="14.25" customHeight="1">
      <c r="A175" s="10">
        <v>174</v>
      </c>
      <c r="B175" s="13">
        <f>VLOOKUP(C175,'Species Data'!A$2:E$152,2,FALSE)</f>
        <v>32</v>
      </c>
      <c r="C175" s="10" t="s">
        <v>134</v>
      </c>
      <c r="D175" s="16" t="s">
        <v>28</v>
      </c>
      <c r="E175" s="34"/>
      <c r="F175" s="13">
        <f>VLOOKUP($C175,'Species Data'!$A$2:$E$152,3,FALSE)+$Z$1</f>
        <v>107</v>
      </c>
      <c r="G175" s="13">
        <f>VLOOKUP($C175,'Species Data'!$A$2:$E$152,4,FALSE)+$Z$1</f>
        <v>125</v>
      </c>
      <c r="H175" s="13">
        <f>VLOOKUP($C175,'Species Data'!$A$2:$E$152,5,FALSE)+$Z$1</f>
        <v>109</v>
      </c>
      <c r="I175" s="20" t="s">
        <v>77</v>
      </c>
      <c r="J175" s="54">
        <f>VLOOKUP(I175,'Basic Moves'!B$2:H$43,3,FALSE)</f>
        <v>6</v>
      </c>
      <c r="K175" s="54">
        <f>IF(OR(VLOOKUP(I175,'Basic Moves'!B$2:C$43,2,FALSE)=D175,VLOOKUP(I175,'Basic Moves'!B$2:C$43,2,FALSE)=E175),1,0)</f>
        <v>1</v>
      </c>
      <c r="L175" s="54">
        <f>VLOOKUP(I175,'Basic Moves'!B$2:H$43,5,FALSE)</f>
        <v>575</v>
      </c>
      <c r="M175" s="54">
        <f>VLOOKUP(I175,'Basic Moves'!B$2:H$43,7,FALSE)</f>
        <v>8</v>
      </c>
      <c r="N175" s="54">
        <f t="shared" si="0"/>
        <v>937.5</v>
      </c>
      <c r="O175" s="20"/>
      <c r="P175" s="20" t="s">
        <v>135</v>
      </c>
      <c r="Q175" s="54">
        <f>VLOOKUP(P175,'Charged Moves'!B$2:I$96,3,FALSE)</f>
        <v>25</v>
      </c>
      <c r="R175" s="54">
        <f>IF(OR(VLOOKUP(P175,'Charged Moves'!B$2:C$96,2,FALSE)=D175,VLOOKUP(P175,'Charged Moves'!B$2:C$96,2,FALSE)=E175),1,0)</f>
        <v>0</v>
      </c>
      <c r="S175" s="54">
        <f>VLOOKUP(P175,'Charged Moves'!B$2:I$96,8,FALSE)*100</f>
        <v>5</v>
      </c>
      <c r="T175" s="54">
        <f>VLOOKUP(P175,'Charged Moves'!B$2:I$96,6,FALSE)</f>
        <v>2200</v>
      </c>
      <c r="U175" s="54">
        <f>VLOOKUP(P175,'Charged Moves'!B$2:J$96,9,FALSE)</f>
        <v>25</v>
      </c>
      <c r="V175" s="54">
        <f t="shared" si="1"/>
        <v>3203.1249999999995</v>
      </c>
      <c r="W175" s="54"/>
      <c r="X175" s="54"/>
      <c r="Y175" s="54"/>
      <c r="AB175" s="55"/>
      <c r="AD175" s="55"/>
    </row>
    <row r="176" spans="1:30" ht="14.25" customHeight="1">
      <c r="A176" s="10">
        <v>175</v>
      </c>
      <c r="B176" s="13">
        <f>VLOOKUP(C176,'Species Data'!A$2:E$152,2,FALSE)</f>
        <v>32</v>
      </c>
      <c r="C176" s="10" t="s">
        <v>134</v>
      </c>
      <c r="D176" s="16" t="s">
        <v>28</v>
      </c>
      <c r="E176" s="34"/>
      <c r="F176" s="13">
        <f>VLOOKUP($C176,'Species Data'!$A$2:$E$152,3,FALSE)+$Z$1</f>
        <v>107</v>
      </c>
      <c r="G176" s="13">
        <f>VLOOKUP($C176,'Species Data'!$A$2:$E$152,4,FALSE)+$Z$1</f>
        <v>125</v>
      </c>
      <c r="H176" s="13">
        <f>VLOOKUP($C176,'Species Data'!$A$2:$E$152,5,FALSE)+$Z$1</f>
        <v>109</v>
      </c>
      <c r="I176" s="20" t="s">
        <v>77</v>
      </c>
      <c r="J176" s="54">
        <f>VLOOKUP(I176,'Basic Moves'!B$2:H$43,3,FALSE)</f>
        <v>6</v>
      </c>
      <c r="K176" s="54">
        <f>IF(OR(VLOOKUP(I176,'Basic Moves'!B$2:C$43,2,FALSE)=D176,VLOOKUP(I176,'Basic Moves'!B$2:C$43,2,FALSE)=E176),1,0)</f>
        <v>1</v>
      </c>
      <c r="L176" s="54">
        <f>VLOOKUP(I176,'Basic Moves'!B$2:H$43,5,FALSE)</f>
        <v>575</v>
      </c>
      <c r="M176" s="54">
        <f>VLOOKUP(I176,'Basic Moves'!B$2:H$43,7,FALSE)</f>
        <v>8</v>
      </c>
      <c r="N176" s="54">
        <f t="shared" si="0"/>
        <v>937.5</v>
      </c>
      <c r="O176" s="20"/>
      <c r="P176" s="20" t="s">
        <v>93</v>
      </c>
      <c r="Q176" s="54">
        <f>VLOOKUP(P176,'Charged Moves'!B$2:I$96,3,FALSE)</f>
        <v>40</v>
      </c>
      <c r="R176" s="54">
        <f>IF(OR(VLOOKUP(P176,'Charged Moves'!B$2:C$96,2,FALSE)=D176,VLOOKUP(P176,'Charged Moves'!B$2:C$96,2,FALSE)=E176),1,0)</f>
        <v>0</v>
      </c>
      <c r="S176" s="54">
        <f>VLOOKUP(P176,'Charged Moves'!B$2:I$96,8,FALSE)*100</f>
        <v>5</v>
      </c>
      <c r="T176" s="54">
        <f>VLOOKUP(P176,'Charged Moves'!B$2:I$96,6,FALSE)</f>
        <v>1560</v>
      </c>
      <c r="U176" s="54">
        <f>VLOOKUP(P176,'Charged Moves'!B$2:J$96,9,FALSE)</f>
        <v>50</v>
      </c>
      <c r="V176" s="54">
        <f t="shared" si="1"/>
        <v>5125</v>
      </c>
      <c r="W176" s="54"/>
      <c r="X176" s="54"/>
      <c r="Y176" s="54"/>
      <c r="AB176" s="55"/>
      <c r="AD176" s="55"/>
    </row>
    <row r="177" spans="1:30" ht="14.25" customHeight="1">
      <c r="A177" s="10">
        <v>176</v>
      </c>
      <c r="B177" s="13">
        <f>VLOOKUP(C177,'Species Data'!A$2:E$152,2,FALSE)</f>
        <v>32</v>
      </c>
      <c r="C177" s="10" t="s">
        <v>134</v>
      </c>
      <c r="D177" s="16" t="s">
        <v>28</v>
      </c>
      <c r="E177" s="34"/>
      <c r="F177" s="13">
        <f>VLOOKUP($C177,'Species Data'!$A$2:$E$152,3,FALSE)+$Z$1</f>
        <v>107</v>
      </c>
      <c r="G177" s="13">
        <f>VLOOKUP($C177,'Species Data'!$A$2:$E$152,4,FALSE)+$Z$1</f>
        <v>125</v>
      </c>
      <c r="H177" s="13">
        <f>VLOOKUP($C177,'Species Data'!$A$2:$E$152,5,FALSE)+$Z$1</f>
        <v>109</v>
      </c>
      <c r="I177" s="20" t="s">
        <v>77</v>
      </c>
      <c r="J177" s="54">
        <f>VLOOKUP(I177,'Basic Moves'!B$2:H$43,3,FALSE)</f>
        <v>6</v>
      </c>
      <c r="K177" s="54">
        <f>IF(OR(VLOOKUP(I177,'Basic Moves'!B$2:C$43,2,FALSE)=D177,VLOOKUP(I177,'Basic Moves'!B$2:C$43,2,FALSE)=E177),1,0)</f>
        <v>1</v>
      </c>
      <c r="L177" s="54">
        <f>VLOOKUP(I177,'Basic Moves'!B$2:H$43,5,FALSE)</f>
        <v>575</v>
      </c>
      <c r="M177" s="54">
        <f>VLOOKUP(I177,'Basic Moves'!B$2:H$43,7,FALSE)</f>
        <v>8</v>
      </c>
      <c r="N177" s="54">
        <f t="shared" si="0"/>
        <v>937.5</v>
      </c>
      <c r="O177" s="20"/>
      <c r="P177" s="20" t="s">
        <v>30</v>
      </c>
      <c r="Q177" s="54">
        <f>VLOOKUP(P177,'Charged Moves'!B$2:I$96,3,FALSE)</f>
        <v>55</v>
      </c>
      <c r="R177" s="54">
        <f>IF(OR(VLOOKUP(P177,'Charged Moves'!B$2:C$96,2,FALSE)=D177,VLOOKUP(P177,'Charged Moves'!B$2:C$96,2,FALSE)=E177),1,0)</f>
        <v>1</v>
      </c>
      <c r="S177" s="54">
        <f>VLOOKUP(P177,'Charged Moves'!B$2:I$96,8,FALSE)*100</f>
        <v>5</v>
      </c>
      <c r="T177" s="54">
        <f>VLOOKUP(P177,'Charged Moves'!B$2:I$96,6,FALSE)</f>
        <v>2600</v>
      </c>
      <c r="U177" s="54">
        <f>VLOOKUP(P177,'Charged Moves'!B$2:J$96,9,FALSE)</f>
        <v>50</v>
      </c>
      <c r="V177" s="54">
        <f t="shared" si="1"/>
        <v>8808.59375</v>
      </c>
      <c r="W177" s="54"/>
      <c r="X177" s="54"/>
      <c r="Y177" s="54"/>
      <c r="AB177" s="55"/>
      <c r="AD177" s="55"/>
    </row>
    <row r="178" spans="1:30" ht="14.25" customHeight="1">
      <c r="A178" s="10">
        <v>177</v>
      </c>
      <c r="B178" s="13">
        <f>VLOOKUP(C178,'Species Data'!A$2:E$152,2,FALSE)</f>
        <v>33</v>
      </c>
      <c r="C178" s="10" t="s">
        <v>136</v>
      </c>
      <c r="D178" s="16" t="s">
        <v>28</v>
      </c>
      <c r="E178" s="34"/>
      <c r="F178" s="13">
        <f>VLOOKUP($C178,'Species Data'!$A$2:$E$152,3,FALSE)+$Z$1</f>
        <v>137</v>
      </c>
      <c r="G178" s="13">
        <f>VLOOKUP($C178,'Species Data'!$A$2:$E$152,4,FALSE)+$Z$1</f>
        <v>157</v>
      </c>
      <c r="H178" s="13">
        <f>VLOOKUP($C178,'Species Data'!$A$2:$E$152,5,FALSE)+$Z$1</f>
        <v>143</v>
      </c>
      <c r="I178" s="20" t="s">
        <v>80</v>
      </c>
      <c r="J178" s="54">
        <f>VLOOKUP(I178,'Basic Moves'!B$2:H$43,3,FALSE)</f>
        <v>12</v>
      </c>
      <c r="K178" s="54">
        <f>IF(OR(VLOOKUP(I178,'Basic Moves'!B$2:C$43,2,FALSE)=D178,VLOOKUP(I178,'Basic Moves'!B$2:C$43,2,FALSE)=E178),1,0)</f>
        <v>1</v>
      </c>
      <c r="L178" s="54">
        <f>VLOOKUP(I178,'Basic Moves'!B$2:H$43,5,FALSE)</f>
        <v>1050</v>
      </c>
      <c r="M178" s="54">
        <f>VLOOKUP(I178,'Basic Moves'!B$2:H$43,7,FALSE)</f>
        <v>10</v>
      </c>
      <c r="N178" s="54">
        <f t="shared" si="0"/>
        <v>2355</v>
      </c>
      <c r="O178" s="20"/>
      <c r="P178" s="20" t="s">
        <v>135</v>
      </c>
      <c r="Q178" s="54">
        <f>VLOOKUP(P178,'Charged Moves'!B$2:I$96,3,FALSE)</f>
        <v>25</v>
      </c>
      <c r="R178" s="54">
        <f>IF(OR(VLOOKUP(P178,'Charged Moves'!B$2:C$96,2,FALSE)=D178,VLOOKUP(P178,'Charged Moves'!B$2:C$96,2,FALSE)=E178),1,0)</f>
        <v>0</v>
      </c>
      <c r="S178" s="54">
        <f>VLOOKUP(P178,'Charged Moves'!B$2:I$96,8,FALSE)*100</f>
        <v>5</v>
      </c>
      <c r="T178" s="54">
        <f>VLOOKUP(P178,'Charged Moves'!B$2:I$96,6,FALSE)</f>
        <v>2200</v>
      </c>
      <c r="U178" s="54">
        <f>VLOOKUP(P178,'Charged Moves'!B$2:J$96,9,FALSE)</f>
        <v>25</v>
      </c>
      <c r="V178" s="54">
        <f t="shared" si="1"/>
        <v>4023.1249999999995</v>
      </c>
      <c r="W178" s="54"/>
      <c r="X178" s="54"/>
      <c r="Y178" s="54"/>
      <c r="AB178" s="55"/>
      <c r="AD178" s="55"/>
    </row>
    <row r="179" spans="1:30" ht="14.25" customHeight="1">
      <c r="A179" s="10">
        <v>178</v>
      </c>
      <c r="B179" s="13">
        <f>VLOOKUP(C179,'Species Data'!A$2:E$152,2,FALSE)</f>
        <v>33</v>
      </c>
      <c r="C179" s="10" t="s">
        <v>136</v>
      </c>
      <c r="D179" s="16" t="s">
        <v>28</v>
      </c>
      <c r="E179" s="34"/>
      <c r="F179" s="13">
        <f>VLOOKUP($C179,'Species Data'!$A$2:$E$152,3,FALSE)+$Z$1</f>
        <v>137</v>
      </c>
      <c r="G179" s="13">
        <f>VLOOKUP($C179,'Species Data'!$A$2:$E$152,4,FALSE)+$Z$1</f>
        <v>157</v>
      </c>
      <c r="H179" s="13">
        <f>VLOOKUP($C179,'Species Data'!$A$2:$E$152,5,FALSE)+$Z$1</f>
        <v>143</v>
      </c>
      <c r="I179" s="20" t="s">
        <v>80</v>
      </c>
      <c r="J179" s="54">
        <f>VLOOKUP(I179,'Basic Moves'!B$2:H$43,3,FALSE)</f>
        <v>12</v>
      </c>
      <c r="K179" s="54">
        <f>IF(OR(VLOOKUP(I179,'Basic Moves'!B$2:C$43,2,FALSE)=D179,VLOOKUP(I179,'Basic Moves'!B$2:C$43,2,FALSE)=E179),1,0)</f>
        <v>1</v>
      </c>
      <c r="L179" s="54">
        <f>VLOOKUP(I179,'Basic Moves'!B$2:H$43,5,FALSE)</f>
        <v>1050</v>
      </c>
      <c r="M179" s="54">
        <f>VLOOKUP(I179,'Basic Moves'!B$2:H$43,7,FALSE)</f>
        <v>10</v>
      </c>
      <c r="N179" s="54">
        <f t="shared" si="0"/>
        <v>2355</v>
      </c>
      <c r="O179" s="20"/>
      <c r="P179" s="20" t="s">
        <v>95</v>
      </c>
      <c r="Q179" s="54">
        <f>VLOOKUP(P179,'Charged Moves'!B$2:I$96,3,FALSE)</f>
        <v>70</v>
      </c>
      <c r="R179" s="54">
        <f>IF(OR(VLOOKUP(P179,'Charged Moves'!B$2:C$96,2,FALSE)=D179,VLOOKUP(P179,'Charged Moves'!B$2:C$96,2,FALSE)=E179),1,0)</f>
        <v>0</v>
      </c>
      <c r="S179" s="54">
        <f>VLOOKUP(P179,'Charged Moves'!B$2:I$96,8,FALSE)*100</f>
        <v>5</v>
      </c>
      <c r="T179" s="54">
        <f>VLOOKUP(P179,'Charged Moves'!B$2:I$96,6,FALSE)</f>
        <v>5800</v>
      </c>
      <c r="U179" s="54">
        <f>VLOOKUP(P179,'Charged Moves'!B$2:J$96,9,FALSE)</f>
        <v>33</v>
      </c>
      <c r="V179" s="54">
        <f t="shared" si="1"/>
        <v>11264.749999999998</v>
      </c>
      <c r="W179" s="54"/>
      <c r="X179" s="54"/>
      <c r="Y179" s="54"/>
      <c r="AB179" s="55"/>
      <c r="AD179" s="55"/>
    </row>
    <row r="180" spans="1:30" ht="14.25" customHeight="1">
      <c r="A180" s="10">
        <v>179</v>
      </c>
      <c r="B180" s="13">
        <f>VLOOKUP(C180,'Species Data'!A$2:E$152,2,FALSE)</f>
        <v>33</v>
      </c>
      <c r="C180" s="10" t="s">
        <v>136</v>
      </c>
      <c r="D180" s="16" t="s">
        <v>28</v>
      </c>
      <c r="E180" s="34"/>
      <c r="F180" s="13">
        <f>VLOOKUP($C180,'Species Data'!$A$2:$E$152,3,FALSE)+$Z$1</f>
        <v>137</v>
      </c>
      <c r="G180" s="13">
        <f>VLOOKUP($C180,'Species Data'!$A$2:$E$152,4,FALSE)+$Z$1</f>
        <v>157</v>
      </c>
      <c r="H180" s="13">
        <f>VLOOKUP($C180,'Species Data'!$A$2:$E$152,5,FALSE)+$Z$1</f>
        <v>143</v>
      </c>
      <c r="I180" s="20" t="s">
        <v>80</v>
      </c>
      <c r="J180" s="54">
        <f>VLOOKUP(I180,'Basic Moves'!B$2:H$43,3,FALSE)</f>
        <v>12</v>
      </c>
      <c r="K180" s="54">
        <f>IF(OR(VLOOKUP(I180,'Basic Moves'!B$2:C$43,2,FALSE)=D180,VLOOKUP(I180,'Basic Moves'!B$2:C$43,2,FALSE)=E180),1,0)</f>
        <v>1</v>
      </c>
      <c r="L180" s="54">
        <f>VLOOKUP(I180,'Basic Moves'!B$2:H$43,5,FALSE)</f>
        <v>1050</v>
      </c>
      <c r="M180" s="54">
        <f>VLOOKUP(I180,'Basic Moves'!B$2:H$43,7,FALSE)</f>
        <v>10</v>
      </c>
      <c r="N180" s="54">
        <f t="shared" si="0"/>
        <v>2355</v>
      </c>
      <c r="O180" s="20"/>
      <c r="P180" s="20" t="s">
        <v>30</v>
      </c>
      <c r="Q180" s="54">
        <f>VLOOKUP(P180,'Charged Moves'!B$2:I$96,3,FALSE)</f>
        <v>55</v>
      </c>
      <c r="R180" s="54">
        <f>IF(OR(VLOOKUP(P180,'Charged Moves'!B$2:C$96,2,FALSE)=D180,VLOOKUP(P180,'Charged Moves'!B$2:C$96,2,FALSE)=E180),1,0)</f>
        <v>1</v>
      </c>
      <c r="S180" s="54">
        <f>VLOOKUP(P180,'Charged Moves'!B$2:I$96,8,FALSE)*100</f>
        <v>5</v>
      </c>
      <c r="T180" s="54">
        <f>VLOOKUP(P180,'Charged Moves'!B$2:I$96,6,FALSE)</f>
        <v>2600</v>
      </c>
      <c r="U180" s="54">
        <f>VLOOKUP(P180,'Charged Moves'!B$2:J$96,9,FALSE)</f>
        <v>50</v>
      </c>
      <c r="V180" s="54">
        <f t="shared" si="1"/>
        <v>11063.593749999998</v>
      </c>
      <c r="W180" s="54"/>
      <c r="X180" s="54"/>
      <c r="Y180" s="54"/>
      <c r="AB180" s="55"/>
      <c r="AD180" s="55"/>
    </row>
    <row r="181" spans="1:30" ht="14.25" customHeight="1">
      <c r="A181" s="10">
        <v>180</v>
      </c>
      <c r="B181" s="13">
        <f>VLOOKUP(C181,'Species Data'!A$2:E$152,2,FALSE)</f>
        <v>33</v>
      </c>
      <c r="C181" s="10" t="s">
        <v>136</v>
      </c>
      <c r="D181" s="16" t="s">
        <v>28</v>
      </c>
      <c r="E181" s="34"/>
      <c r="F181" s="13">
        <f>VLOOKUP($C181,'Species Data'!$A$2:$E$152,3,FALSE)+$Z$1</f>
        <v>137</v>
      </c>
      <c r="G181" s="13">
        <f>VLOOKUP($C181,'Species Data'!$A$2:$E$152,4,FALSE)+$Z$1</f>
        <v>157</v>
      </c>
      <c r="H181" s="13">
        <f>VLOOKUP($C181,'Species Data'!$A$2:$E$152,5,FALSE)+$Z$1</f>
        <v>143</v>
      </c>
      <c r="I181" s="20" t="s">
        <v>77</v>
      </c>
      <c r="J181" s="54">
        <f>VLOOKUP(I181,'Basic Moves'!B$2:H$43,3,FALSE)</f>
        <v>6</v>
      </c>
      <c r="K181" s="54">
        <f>IF(OR(VLOOKUP(I181,'Basic Moves'!B$2:C$43,2,FALSE)=D181,VLOOKUP(I181,'Basic Moves'!B$2:C$43,2,FALSE)=E181),1,0)</f>
        <v>1</v>
      </c>
      <c r="L181" s="54">
        <f>VLOOKUP(I181,'Basic Moves'!B$2:H$43,5,FALSE)</f>
        <v>575</v>
      </c>
      <c r="M181" s="54">
        <f>VLOOKUP(I181,'Basic Moves'!B$2:H$43,7,FALSE)</f>
        <v>8</v>
      </c>
      <c r="N181" s="54">
        <f t="shared" si="0"/>
        <v>1177.5</v>
      </c>
      <c r="O181" s="20"/>
      <c r="P181" s="20" t="s">
        <v>135</v>
      </c>
      <c r="Q181" s="54">
        <f>VLOOKUP(P181,'Charged Moves'!B$2:I$96,3,FALSE)</f>
        <v>25</v>
      </c>
      <c r="R181" s="54">
        <f>IF(OR(VLOOKUP(P181,'Charged Moves'!B$2:C$96,2,FALSE)=D181,VLOOKUP(P181,'Charged Moves'!B$2:C$96,2,FALSE)=E181),1,0)</f>
        <v>0</v>
      </c>
      <c r="S181" s="54">
        <f>VLOOKUP(P181,'Charged Moves'!B$2:I$96,8,FALSE)*100</f>
        <v>5</v>
      </c>
      <c r="T181" s="54">
        <f>VLOOKUP(P181,'Charged Moves'!B$2:I$96,6,FALSE)</f>
        <v>2200</v>
      </c>
      <c r="U181" s="54">
        <f>VLOOKUP(P181,'Charged Moves'!B$2:J$96,9,FALSE)</f>
        <v>25</v>
      </c>
      <c r="V181" s="54">
        <f t="shared" si="1"/>
        <v>4023.1249999999995</v>
      </c>
      <c r="W181" s="54"/>
      <c r="X181" s="54"/>
      <c r="Y181" s="54"/>
      <c r="AB181" s="55"/>
      <c r="AD181" s="55"/>
    </row>
    <row r="182" spans="1:30" ht="14.25" customHeight="1">
      <c r="A182" s="10">
        <v>181</v>
      </c>
      <c r="B182" s="13">
        <f>VLOOKUP(C182,'Species Data'!A$2:E$152,2,FALSE)</f>
        <v>33</v>
      </c>
      <c r="C182" s="10" t="s">
        <v>136</v>
      </c>
      <c r="D182" s="16" t="s">
        <v>28</v>
      </c>
      <c r="E182" s="34"/>
      <c r="F182" s="13">
        <f>VLOOKUP($C182,'Species Data'!$A$2:$E$152,3,FALSE)+$Z$1</f>
        <v>137</v>
      </c>
      <c r="G182" s="13">
        <f>VLOOKUP($C182,'Species Data'!$A$2:$E$152,4,FALSE)+$Z$1</f>
        <v>157</v>
      </c>
      <c r="H182" s="13">
        <f>VLOOKUP($C182,'Species Data'!$A$2:$E$152,5,FALSE)+$Z$1</f>
        <v>143</v>
      </c>
      <c r="I182" s="20" t="s">
        <v>77</v>
      </c>
      <c r="J182" s="54">
        <f>VLOOKUP(I182,'Basic Moves'!B$2:H$43,3,FALSE)</f>
        <v>6</v>
      </c>
      <c r="K182" s="54">
        <f>IF(OR(VLOOKUP(I182,'Basic Moves'!B$2:C$43,2,FALSE)=D182,VLOOKUP(I182,'Basic Moves'!B$2:C$43,2,FALSE)=E182),1,0)</f>
        <v>1</v>
      </c>
      <c r="L182" s="54">
        <f>VLOOKUP(I182,'Basic Moves'!B$2:H$43,5,FALSE)</f>
        <v>575</v>
      </c>
      <c r="M182" s="54">
        <f>VLOOKUP(I182,'Basic Moves'!B$2:H$43,7,FALSE)</f>
        <v>8</v>
      </c>
      <c r="N182" s="54">
        <f t="shared" si="0"/>
        <v>1177.5</v>
      </c>
      <c r="O182" s="20"/>
      <c r="P182" s="20" t="s">
        <v>95</v>
      </c>
      <c r="Q182" s="54">
        <f>VLOOKUP(P182,'Charged Moves'!B$2:I$96,3,FALSE)</f>
        <v>70</v>
      </c>
      <c r="R182" s="54">
        <f>IF(OR(VLOOKUP(P182,'Charged Moves'!B$2:C$96,2,FALSE)=D182,VLOOKUP(P182,'Charged Moves'!B$2:C$96,2,FALSE)=E182),1,0)</f>
        <v>0</v>
      </c>
      <c r="S182" s="54">
        <f>VLOOKUP(P182,'Charged Moves'!B$2:I$96,8,FALSE)*100</f>
        <v>5</v>
      </c>
      <c r="T182" s="54">
        <f>VLOOKUP(P182,'Charged Moves'!B$2:I$96,6,FALSE)</f>
        <v>5800</v>
      </c>
      <c r="U182" s="54">
        <f>VLOOKUP(P182,'Charged Moves'!B$2:J$96,9,FALSE)</f>
        <v>33</v>
      </c>
      <c r="V182" s="54">
        <f t="shared" si="1"/>
        <v>11264.749999999998</v>
      </c>
      <c r="W182" s="54"/>
      <c r="X182" s="54"/>
      <c r="Y182" s="54"/>
      <c r="AB182" s="55"/>
      <c r="AD182" s="55"/>
    </row>
    <row r="183" spans="1:30" ht="14.25" customHeight="1">
      <c r="A183" s="10">
        <v>182</v>
      </c>
      <c r="B183" s="13">
        <f>VLOOKUP(C183,'Species Data'!A$2:E$152,2,FALSE)</f>
        <v>33</v>
      </c>
      <c r="C183" s="10" t="s">
        <v>136</v>
      </c>
      <c r="D183" s="16" t="s">
        <v>28</v>
      </c>
      <c r="E183" s="34"/>
      <c r="F183" s="13">
        <f>VLOOKUP($C183,'Species Data'!$A$2:$E$152,3,FALSE)+$Z$1</f>
        <v>137</v>
      </c>
      <c r="G183" s="13">
        <f>VLOOKUP($C183,'Species Data'!$A$2:$E$152,4,FALSE)+$Z$1</f>
        <v>157</v>
      </c>
      <c r="H183" s="13">
        <f>VLOOKUP($C183,'Species Data'!$A$2:$E$152,5,FALSE)+$Z$1</f>
        <v>143</v>
      </c>
      <c r="I183" s="20" t="s">
        <v>77</v>
      </c>
      <c r="J183" s="54">
        <f>VLOOKUP(I183,'Basic Moves'!B$2:H$43,3,FALSE)</f>
        <v>6</v>
      </c>
      <c r="K183" s="54">
        <f>IF(OR(VLOOKUP(I183,'Basic Moves'!B$2:C$43,2,FALSE)=D183,VLOOKUP(I183,'Basic Moves'!B$2:C$43,2,FALSE)=E183),1,0)</f>
        <v>1</v>
      </c>
      <c r="L183" s="54">
        <f>VLOOKUP(I183,'Basic Moves'!B$2:H$43,5,FALSE)</f>
        <v>575</v>
      </c>
      <c r="M183" s="54">
        <f>VLOOKUP(I183,'Basic Moves'!B$2:H$43,7,FALSE)</f>
        <v>8</v>
      </c>
      <c r="N183" s="54">
        <f t="shared" si="0"/>
        <v>1177.5</v>
      </c>
      <c r="O183" s="20"/>
      <c r="P183" s="20" t="s">
        <v>30</v>
      </c>
      <c r="Q183" s="54">
        <f>VLOOKUP(P183,'Charged Moves'!B$2:I$96,3,FALSE)</f>
        <v>55</v>
      </c>
      <c r="R183" s="54">
        <f>IF(OR(VLOOKUP(P183,'Charged Moves'!B$2:C$96,2,FALSE)=D183,VLOOKUP(P183,'Charged Moves'!B$2:C$96,2,FALSE)=E183),1,0)</f>
        <v>1</v>
      </c>
      <c r="S183" s="54">
        <f>VLOOKUP(P183,'Charged Moves'!B$2:I$96,8,FALSE)*100</f>
        <v>5</v>
      </c>
      <c r="T183" s="54">
        <f>VLOOKUP(P183,'Charged Moves'!B$2:I$96,6,FALSE)</f>
        <v>2600</v>
      </c>
      <c r="U183" s="54">
        <f>VLOOKUP(P183,'Charged Moves'!B$2:J$96,9,FALSE)</f>
        <v>50</v>
      </c>
      <c r="V183" s="54">
        <f t="shared" si="1"/>
        <v>11063.593749999998</v>
      </c>
      <c r="W183" s="54"/>
      <c r="X183" s="54"/>
      <c r="Y183" s="54"/>
      <c r="AB183" s="55"/>
      <c r="AD183" s="55"/>
    </row>
    <row r="184" spans="1:30" ht="14.25" customHeight="1">
      <c r="A184" s="10">
        <v>183</v>
      </c>
      <c r="B184" s="13">
        <f>VLOOKUP(C184,'Species Data'!A$2:E$152,2,FALSE)</f>
        <v>34</v>
      </c>
      <c r="C184" s="10" t="s">
        <v>137</v>
      </c>
      <c r="D184" s="16" t="s">
        <v>28</v>
      </c>
      <c r="E184" s="37" t="s">
        <v>121</v>
      </c>
      <c r="F184" s="13">
        <f>VLOOKUP($C184,'Species Data'!$A$2:$E$152,3,FALSE)+$Z$1</f>
        <v>177</v>
      </c>
      <c r="G184" s="13">
        <f>VLOOKUP($C184,'Species Data'!$A$2:$E$152,4,FALSE)+$Z$1</f>
        <v>219</v>
      </c>
      <c r="H184" s="13">
        <f>VLOOKUP($C184,'Species Data'!$A$2:$E$152,5,FALSE)+$Z$1</f>
        <v>185</v>
      </c>
      <c r="I184" s="20" t="s">
        <v>80</v>
      </c>
      <c r="J184" s="54">
        <f>VLOOKUP(I184,'Basic Moves'!B$2:H$43,3,FALSE)</f>
        <v>12</v>
      </c>
      <c r="K184" s="54">
        <f>IF(OR(VLOOKUP(I184,'Basic Moves'!B$2:C$43,2,FALSE)=D184,VLOOKUP(I184,'Basic Moves'!B$2:C$43,2,FALSE)=E184),1,0)</f>
        <v>1</v>
      </c>
      <c r="L184" s="54">
        <f>VLOOKUP(I184,'Basic Moves'!B$2:H$43,5,FALSE)</f>
        <v>1050</v>
      </c>
      <c r="M184" s="54">
        <f>VLOOKUP(I184,'Basic Moves'!B$2:H$43,7,FALSE)</f>
        <v>10</v>
      </c>
      <c r="N184" s="54">
        <f t="shared" si="0"/>
        <v>3285</v>
      </c>
      <c r="O184" s="20"/>
      <c r="P184" s="20" t="s">
        <v>126</v>
      </c>
      <c r="Q184" s="54">
        <f>VLOOKUP(P184,'Charged Moves'!B$2:I$96,3,FALSE)</f>
        <v>100</v>
      </c>
      <c r="R184" s="54">
        <f>IF(OR(VLOOKUP(P184,'Charged Moves'!B$2:C$96,2,FALSE)=D184,VLOOKUP(P184,'Charged Moves'!B$2:C$96,2,FALSE)=E184),1,0)</f>
        <v>1</v>
      </c>
      <c r="S184" s="54">
        <f>VLOOKUP(P184,'Charged Moves'!B$2:I$96,8,FALSE)*100</f>
        <v>5</v>
      </c>
      <c r="T184" s="54">
        <f>VLOOKUP(P184,'Charged Moves'!B$2:I$96,6,FALSE)</f>
        <v>4200</v>
      </c>
      <c r="U184" s="54">
        <f>VLOOKUP(P184,'Charged Moves'!B$2:J$96,9,FALSE)</f>
        <v>100</v>
      </c>
      <c r="V184" s="54">
        <f t="shared" si="1"/>
        <v>28059.374999999996</v>
      </c>
      <c r="W184" s="54"/>
      <c r="X184" s="54"/>
      <c r="Y184" s="54"/>
      <c r="AB184" s="55"/>
      <c r="AD184" s="55"/>
    </row>
    <row r="185" spans="1:30" ht="14.25" customHeight="1">
      <c r="A185" s="10">
        <v>184</v>
      </c>
      <c r="B185" s="13">
        <f>VLOOKUP(C185,'Species Data'!A$2:E$152,2,FALSE)</f>
        <v>34</v>
      </c>
      <c r="C185" s="10" t="s">
        <v>137</v>
      </c>
      <c r="D185" s="16" t="s">
        <v>28</v>
      </c>
      <c r="E185" s="37" t="s">
        <v>121</v>
      </c>
      <c r="F185" s="13">
        <f>VLOOKUP($C185,'Species Data'!$A$2:$E$152,3,FALSE)+$Z$1</f>
        <v>177</v>
      </c>
      <c r="G185" s="13">
        <f>VLOOKUP($C185,'Species Data'!$A$2:$E$152,4,FALSE)+$Z$1</f>
        <v>219</v>
      </c>
      <c r="H185" s="13">
        <f>VLOOKUP($C185,'Species Data'!$A$2:$E$152,5,FALSE)+$Z$1</f>
        <v>185</v>
      </c>
      <c r="I185" s="20" t="s">
        <v>80</v>
      </c>
      <c r="J185" s="54">
        <f>VLOOKUP(I185,'Basic Moves'!B$2:H$43,3,FALSE)</f>
        <v>12</v>
      </c>
      <c r="K185" s="54">
        <f>IF(OR(VLOOKUP(I185,'Basic Moves'!B$2:C$43,2,FALSE)=D185,VLOOKUP(I185,'Basic Moves'!B$2:C$43,2,FALSE)=E185),1,0)</f>
        <v>1</v>
      </c>
      <c r="L185" s="54">
        <f>VLOOKUP(I185,'Basic Moves'!B$2:H$43,5,FALSE)</f>
        <v>1050</v>
      </c>
      <c r="M185" s="54">
        <f>VLOOKUP(I185,'Basic Moves'!B$2:H$43,7,FALSE)</f>
        <v>10</v>
      </c>
      <c r="N185" s="54">
        <f t="shared" si="0"/>
        <v>3285</v>
      </c>
      <c r="O185" s="20"/>
      <c r="P185" s="20" t="s">
        <v>108</v>
      </c>
      <c r="Q185" s="54">
        <f>VLOOKUP(P185,'Charged Moves'!B$2:I$96,3,FALSE)</f>
        <v>70</v>
      </c>
      <c r="R185" s="54">
        <f>IF(OR(VLOOKUP(P185,'Charged Moves'!B$2:C$96,2,FALSE)=D185,VLOOKUP(P185,'Charged Moves'!B$2:C$96,2,FALSE)=E185),1,0)</f>
        <v>1</v>
      </c>
      <c r="S185" s="54">
        <f>VLOOKUP(P185,'Charged Moves'!B$2:I$96,8,FALSE)*100</f>
        <v>5</v>
      </c>
      <c r="T185" s="54">
        <f>VLOOKUP(P185,'Charged Moves'!B$2:I$96,6,FALSE)</f>
        <v>3400</v>
      </c>
      <c r="U185" s="54">
        <f>VLOOKUP(P185,'Charged Moves'!B$2:J$96,9,FALSE)</f>
        <v>100</v>
      </c>
      <c r="V185" s="54">
        <f t="shared" si="1"/>
        <v>19641.5625</v>
      </c>
      <c r="W185" s="54"/>
      <c r="X185" s="54"/>
      <c r="Y185" s="54"/>
      <c r="AB185" s="55"/>
      <c r="AD185" s="55"/>
    </row>
    <row r="186" spans="1:30" ht="14.25" customHeight="1">
      <c r="A186" s="10">
        <v>185</v>
      </c>
      <c r="B186" s="13">
        <f>VLOOKUP(C186,'Species Data'!A$2:E$152,2,FALSE)</f>
        <v>34</v>
      </c>
      <c r="C186" s="10" t="s">
        <v>137</v>
      </c>
      <c r="D186" s="16" t="s">
        <v>28</v>
      </c>
      <c r="E186" s="37" t="s">
        <v>121</v>
      </c>
      <c r="F186" s="13">
        <f>VLOOKUP($C186,'Species Data'!$A$2:$E$152,3,FALSE)+$Z$1</f>
        <v>177</v>
      </c>
      <c r="G186" s="13">
        <f>VLOOKUP($C186,'Species Data'!$A$2:$E$152,4,FALSE)+$Z$1</f>
        <v>219</v>
      </c>
      <c r="H186" s="13">
        <f>VLOOKUP($C186,'Species Data'!$A$2:$E$152,5,FALSE)+$Z$1</f>
        <v>185</v>
      </c>
      <c r="I186" s="20" t="s">
        <v>80</v>
      </c>
      <c r="J186" s="54">
        <f>VLOOKUP(I186,'Basic Moves'!B$2:H$43,3,FALSE)</f>
        <v>12</v>
      </c>
      <c r="K186" s="54">
        <f>IF(OR(VLOOKUP(I186,'Basic Moves'!B$2:C$43,2,FALSE)=D186,VLOOKUP(I186,'Basic Moves'!B$2:C$43,2,FALSE)=E186),1,0)</f>
        <v>1</v>
      </c>
      <c r="L186" s="54">
        <f>VLOOKUP(I186,'Basic Moves'!B$2:H$43,5,FALSE)</f>
        <v>1050</v>
      </c>
      <c r="M186" s="54">
        <f>VLOOKUP(I186,'Basic Moves'!B$2:H$43,7,FALSE)</f>
        <v>10</v>
      </c>
      <c r="N186" s="54">
        <f t="shared" si="0"/>
        <v>3285</v>
      </c>
      <c r="O186" s="20"/>
      <c r="P186" s="20" t="s">
        <v>138</v>
      </c>
      <c r="Q186" s="54">
        <f>VLOOKUP(P186,'Charged Moves'!B$2:I$96,3,FALSE)</f>
        <v>80</v>
      </c>
      <c r="R186" s="54">
        <f>IF(OR(VLOOKUP(P186,'Charged Moves'!B$2:C$96,2,FALSE)=D186,VLOOKUP(P186,'Charged Moves'!B$2:C$96,2,FALSE)=E186),1,0)</f>
        <v>0</v>
      </c>
      <c r="S186" s="54">
        <f>VLOOKUP(P186,'Charged Moves'!B$2:I$96,8,FALSE)*100</f>
        <v>5</v>
      </c>
      <c r="T186" s="54">
        <f>VLOOKUP(P186,'Charged Moves'!B$2:I$96,6,FALSE)</f>
        <v>3200</v>
      </c>
      <c r="U186" s="54">
        <f>VLOOKUP(P186,'Charged Moves'!B$2:J$96,9,FALSE)</f>
        <v>100</v>
      </c>
      <c r="V186" s="54">
        <f t="shared" si="1"/>
        <v>17958</v>
      </c>
      <c r="W186" s="54"/>
      <c r="X186" s="54"/>
      <c r="Y186" s="54"/>
      <c r="AB186" s="55"/>
      <c r="AD186" s="55"/>
    </row>
    <row r="187" spans="1:30" ht="14.25" customHeight="1">
      <c r="A187" s="10">
        <v>186</v>
      </c>
      <c r="B187" s="13">
        <f>VLOOKUP(C187,'Species Data'!A$2:E$152,2,FALSE)</f>
        <v>34</v>
      </c>
      <c r="C187" s="10" t="s">
        <v>137</v>
      </c>
      <c r="D187" s="16" t="s">
        <v>28</v>
      </c>
      <c r="E187" s="37" t="s">
        <v>121</v>
      </c>
      <c r="F187" s="13">
        <f>VLOOKUP($C187,'Species Data'!$A$2:$E$152,3,FALSE)+$Z$1</f>
        <v>177</v>
      </c>
      <c r="G187" s="13">
        <f>VLOOKUP($C187,'Species Data'!$A$2:$E$152,4,FALSE)+$Z$1</f>
        <v>219</v>
      </c>
      <c r="H187" s="13">
        <f>VLOOKUP($C187,'Species Data'!$A$2:$E$152,5,FALSE)+$Z$1</f>
        <v>185</v>
      </c>
      <c r="I187" s="20" t="s">
        <v>139</v>
      </c>
      <c r="J187" s="54">
        <f>VLOOKUP(I187,'Basic Moves'!B$2:H$43,3,FALSE)</f>
        <v>3</v>
      </c>
      <c r="K187" s="54">
        <f>IF(OR(VLOOKUP(I187,'Basic Moves'!B$2:C$43,2,FALSE)=D187,VLOOKUP(I187,'Basic Moves'!B$2:C$43,2,FALSE)=E187),1,0)</f>
        <v>0</v>
      </c>
      <c r="L187" s="54">
        <f>VLOOKUP(I187,'Basic Moves'!B$2:H$43,5,FALSE)</f>
        <v>400</v>
      </c>
      <c r="M187" s="54">
        <f>VLOOKUP(I187,'Basic Moves'!B$2:H$43,7,FALSE)</f>
        <v>6</v>
      </c>
      <c r="N187" s="54">
        <f t="shared" si="0"/>
        <v>657</v>
      </c>
      <c r="O187" s="20"/>
      <c r="P187" s="20" t="s">
        <v>126</v>
      </c>
      <c r="Q187" s="54">
        <f>VLOOKUP(P187,'Charged Moves'!B$2:I$96,3,FALSE)</f>
        <v>100</v>
      </c>
      <c r="R187" s="54">
        <f>IF(OR(VLOOKUP(P187,'Charged Moves'!B$2:C$96,2,FALSE)=D187,VLOOKUP(P187,'Charged Moves'!B$2:C$96,2,FALSE)=E187),1,0)</f>
        <v>1</v>
      </c>
      <c r="S187" s="54">
        <f>VLOOKUP(P187,'Charged Moves'!B$2:I$96,8,FALSE)*100</f>
        <v>5</v>
      </c>
      <c r="T187" s="54">
        <f>VLOOKUP(P187,'Charged Moves'!B$2:I$96,6,FALSE)</f>
        <v>4200</v>
      </c>
      <c r="U187" s="54">
        <f>VLOOKUP(P187,'Charged Moves'!B$2:J$96,9,FALSE)</f>
        <v>100</v>
      </c>
      <c r="V187" s="54">
        <f t="shared" si="1"/>
        <v>28059.374999999996</v>
      </c>
      <c r="W187" s="54"/>
      <c r="X187" s="54"/>
      <c r="Y187" s="54"/>
      <c r="AB187" s="55"/>
      <c r="AD187" s="55"/>
    </row>
    <row r="188" spans="1:30" ht="14.25" customHeight="1">
      <c r="A188" s="10">
        <v>187</v>
      </c>
      <c r="B188" s="13">
        <f>VLOOKUP(C188,'Species Data'!A$2:E$152,2,FALSE)</f>
        <v>34</v>
      </c>
      <c r="C188" s="10" t="s">
        <v>137</v>
      </c>
      <c r="D188" s="16" t="s">
        <v>28</v>
      </c>
      <c r="E188" s="37" t="s">
        <v>121</v>
      </c>
      <c r="F188" s="13">
        <f>VLOOKUP($C188,'Species Data'!$A$2:$E$152,3,FALSE)+$Z$1</f>
        <v>177</v>
      </c>
      <c r="G188" s="13">
        <f>VLOOKUP($C188,'Species Data'!$A$2:$E$152,4,FALSE)+$Z$1</f>
        <v>219</v>
      </c>
      <c r="H188" s="13">
        <f>VLOOKUP($C188,'Species Data'!$A$2:$E$152,5,FALSE)+$Z$1</f>
        <v>185</v>
      </c>
      <c r="I188" s="20" t="s">
        <v>139</v>
      </c>
      <c r="J188" s="54">
        <f>VLOOKUP(I188,'Basic Moves'!B$2:H$43,3,FALSE)</f>
        <v>3</v>
      </c>
      <c r="K188" s="54">
        <f>IF(OR(VLOOKUP(I188,'Basic Moves'!B$2:C$43,2,FALSE)=D188,VLOOKUP(I188,'Basic Moves'!B$2:C$43,2,FALSE)=E188),1,0)</f>
        <v>0</v>
      </c>
      <c r="L188" s="54">
        <f>VLOOKUP(I188,'Basic Moves'!B$2:H$43,5,FALSE)</f>
        <v>400</v>
      </c>
      <c r="M188" s="54">
        <f>VLOOKUP(I188,'Basic Moves'!B$2:H$43,7,FALSE)</f>
        <v>6</v>
      </c>
      <c r="N188" s="54">
        <f t="shared" si="0"/>
        <v>657</v>
      </c>
      <c r="O188" s="20"/>
      <c r="P188" s="20" t="s">
        <v>108</v>
      </c>
      <c r="Q188" s="54">
        <f>VLOOKUP(P188,'Charged Moves'!B$2:I$96,3,FALSE)</f>
        <v>70</v>
      </c>
      <c r="R188" s="54">
        <f>IF(OR(VLOOKUP(P188,'Charged Moves'!B$2:C$96,2,FALSE)=D188,VLOOKUP(P188,'Charged Moves'!B$2:C$96,2,FALSE)=E188),1,0)</f>
        <v>1</v>
      </c>
      <c r="S188" s="54">
        <f>VLOOKUP(P188,'Charged Moves'!B$2:I$96,8,FALSE)*100</f>
        <v>5</v>
      </c>
      <c r="T188" s="54">
        <f>VLOOKUP(P188,'Charged Moves'!B$2:I$96,6,FALSE)</f>
        <v>3400</v>
      </c>
      <c r="U188" s="54">
        <f>VLOOKUP(P188,'Charged Moves'!B$2:J$96,9,FALSE)</f>
        <v>100</v>
      </c>
      <c r="V188" s="54">
        <f t="shared" si="1"/>
        <v>19641.5625</v>
      </c>
      <c r="W188" s="54"/>
      <c r="X188" s="54"/>
      <c r="Y188" s="54"/>
      <c r="AB188" s="55"/>
      <c r="AD188" s="55"/>
    </row>
    <row r="189" spans="1:30" ht="14.25" customHeight="1">
      <c r="A189" s="10">
        <v>188</v>
      </c>
      <c r="B189" s="13">
        <f>VLOOKUP(C189,'Species Data'!A$2:E$152,2,FALSE)</f>
        <v>34</v>
      </c>
      <c r="C189" s="10" t="s">
        <v>137</v>
      </c>
      <c r="D189" s="16" t="s">
        <v>28</v>
      </c>
      <c r="E189" s="37" t="s">
        <v>121</v>
      </c>
      <c r="F189" s="13">
        <f>VLOOKUP($C189,'Species Data'!$A$2:$E$152,3,FALSE)+$Z$1</f>
        <v>177</v>
      </c>
      <c r="G189" s="13">
        <f>VLOOKUP($C189,'Species Data'!$A$2:$E$152,4,FALSE)+$Z$1</f>
        <v>219</v>
      </c>
      <c r="H189" s="13">
        <f>VLOOKUP($C189,'Species Data'!$A$2:$E$152,5,FALSE)+$Z$1</f>
        <v>185</v>
      </c>
      <c r="I189" s="20" t="s">
        <v>139</v>
      </c>
      <c r="J189" s="54">
        <f>VLOOKUP(I189,'Basic Moves'!B$2:H$43,3,FALSE)</f>
        <v>3</v>
      </c>
      <c r="K189" s="54">
        <f>IF(OR(VLOOKUP(I189,'Basic Moves'!B$2:C$43,2,FALSE)=D189,VLOOKUP(I189,'Basic Moves'!B$2:C$43,2,FALSE)=E189),1,0)</f>
        <v>0</v>
      </c>
      <c r="L189" s="54">
        <f>VLOOKUP(I189,'Basic Moves'!B$2:H$43,5,FALSE)</f>
        <v>400</v>
      </c>
      <c r="M189" s="54">
        <f>VLOOKUP(I189,'Basic Moves'!B$2:H$43,7,FALSE)</f>
        <v>6</v>
      </c>
      <c r="N189" s="54">
        <f t="shared" si="0"/>
        <v>657</v>
      </c>
      <c r="O189" s="20"/>
      <c r="P189" s="20" t="s">
        <v>138</v>
      </c>
      <c r="Q189" s="54">
        <f>VLOOKUP(P189,'Charged Moves'!B$2:I$96,3,FALSE)</f>
        <v>80</v>
      </c>
      <c r="R189" s="54">
        <f>IF(OR(VLOOKUP(P189,'Charged Moves'!B$2:C$96,2,FALSE)=D189,VLOOKUP(P189,'Charged Moves'!B$2:C$96,2,FALSE)=E189),1,0)</f>
        <v>0</v>
      </c>
      <c r="S189" s="54">
        <f>VLOOKUP(P189,'Charged Moves'!B$2:I$96,8,FALSE)*100</f>
        <v>5</v>
      </c>
      <c r="T189" s="54">
        <f>VLOOKUP(P189,'Charged Moves'!B$2:I$96,6,FALSE)</f>
        <v>3200</v>
      </c>
      <c r="U189" s="54">
        <f>VLOOKUP(P189,'Charged Moves'!B$2:J$96,9,FALSE)</f>
        <v>100</v>
      </c>
      <c r="V189" s="54">
        <f t="shared" si="1"/>
        <v>17958</v>
      </c>
      <c r="W189" s="54"/>
      <c r="X189" s="54"/>
      <c r="Y189" s="54"/>
      <c r="AB189" s="55"/>
      <c r="AD189" s="55"/>
    </row>
    <row r="190" spans="1:30" ht="14.25" customHeight="1">
      <c r="A190" s="10">
        <v>189</v>
      </c>
      <c r="B190" s="13">
        <f>VLOOKUP(C190,'Species Data'!A$2:E$152,2,FALSE)</f>
        <v>35</v>
      </c>
      <c r="C190" s="10" t="s">
        <v>140</v>
      </c>
      <c r="D190" s="39" t="s">
        <v>141</v>
      </c>
      <c r="E190" s="40"/>
      <c r="F190" s="13">
        <f>VLOOKUP($C190,'Species Data'!$A$2:$E$152,3,FALSE)+$Z$1</f>
        <v>155</v>
      </c>
      <c r="G190" s="13">
        <f>VLOOKUP($C190,'Species Data'!$A$2:$E$152,4,FALSE)+$Z$1</f>
        <v>131</v>
      </c>
      <c r="H190" s="13">
        <f>VLOOKUP($C190,'Species Data'!$A$2:$E$152,5,FALSE)+$Z$1</f>
        <v>139</v>
      </c>
      <c r="I190" s="20" t="s">
        <v>142</v>
      </c>
      <c r="J190" s="54">
        <f>VLOOKUP(I190,'Basic Moves'!B$2:H$43,3,FALSE)</f>
        <v>7</v>
      </c>
      <c r="K190" s="54">
        <f>IF(OR(VLOOKUP(I190,'Basic Moves'!B$2:C$43,2,FALSE)=D190,VLOOKUP(I190,'Basic Moves'!B$2:C$43,2,FALSE)=E190),1,0)</f>
        <v>0</v>
      </c>
      <c r="L190" s="54">
        <f>VLOOKUP(I190,'Basic Moves'!B$2:H$43,5,FALSE)</f>
        <v>540</v>
      </c>
      <c r="M190" s="54">
        <f>VLOOKUP(I190,'Basic Moves'!B$2:H$43,7,FALSE)</f>
        <v>7</v>
      </c>
      <c r="N190" s="54">
        <f t="shared" si="0"/>
        <v>917</v>
      </c>
      <c r="O190" s="20"/>
      <c r="P190" s="20" t="s">
        <v>145</v>
      </c>
      <c r="Q190" s="54">
        <f>VLOOKUP(P190,'Charged Moves'!B$2:I$96,3,FALSE)</f>
        <v>25</v>
      </c>
      <c r="R190" s="54">
        <f>IF(OR(VLOOKUP(P190,'Charged Moves'!B$2:C$96,2,FALSE)=D190,VLOOKUP(P190,'Charged Moves'!B$2:C$96,2,FALSE)=E190),1,0)</f>
        <v>1</v>
      </c>
      <c r="S190" s="54">
        <f>VLOOKUP(P190,'Charged Moves'!B$2:I$96,8,FALSE)*100</f>
        <v>5</v>
      </c>
      <c r="T190" s="54">
        <f>VLOOKUP(P190,'Charged Moves'!B$2:I$96,6,FALSE)</f>
        <v>3900</v>
      </c>
      <c r="U190" s="54">
        <f>VLOOKUP(P190,'Charged Moves'!B$2:J$96,9,FALSE)</f>
        <v>20</v>
      </c>
      <c r="V190" s="54">
        <f t="shared" si="1"/>
        <v>4196.09375</v>
      </c>
      <c r="W190" s="54"/>
      <c r="X190" s="54"/>
      <c r="Y190" s="54"/>
      <c r="AB190" s="55"/>
      <c r="AD190" s="55"/>
    </row>
    <row r="191" spans="1:30" ht="14.25" customHeight="1">
      <c r="A191" s="10">
        <v>190</v>
      </c>
      <c r="B191" s="13">
        <f>VLOOKUP(C191,'Species Data'!A$2:E$152,2,FALSE)</f>
        <v>35</v>
      </c>
      <c r="C191" s="10" t="s">
        <v>140</v>
      </c>
      <c r="D191" s="39" t="s">
        <v>141</v>
      </c>
      <c r="E191" s="40"/>
      <c r="F191" s="13">
        <f>VLOOKUP($C191,'Species Data'!$A$2:$E$152,3,FALSE)+$Z$1</f>
        <v>155</v>
      </c>
      <c r="G191" s="13">
        <f>VLOOKUP($C191,'Species Data'!$A$2:$E$152,4,FALSE)+$Z$1</f>
        <v>131</v>
      </c>
      <c r="H191" s="13">
        <f>VLOOKUP($C191,'Species Data'!$A$2:$E$152,5,FALSE)+$Z$1</f>
        <v>139</v>
      </c>
      <c r="I191" s="20" t="s">
        <v>142</v>
      </c>
      <c r="J191" s="54">
        <f>VLOOKUP(I191,'Basic Moves'!B$2:H$43,3,FALSE)</f>
        <v>7</v>
      </c>
      <c r="K191" s="54">
        <f>IF(OR(VLOOKUP(I191,'Basic Moves'!B$2:C$43,2,FALSE)=D191,VLOOKUP(I191,'Basic Moves'!B$2:C$43,2,FALSE)=E191),1,0)</f>
        <v>0</v>
      </c>
      <c r="L191" s="54">
        <f>VLOOKUP(I191,'Basic Moves'!B$2:H$43,5,FALSE)</f>
        <v>540</v>
      </c>
      <c r="M191" s="54">
        <f>VLOOKUP(I191,'Basic Moves'!B$2:H$43,7,FALSE)</f>
        <v>7</v>
      </c>
      <c r="N191" s="54">
        <f t="shared" si="0"/>
        <v>917</v>
      </c>
      <c r="O191" s="20"/>
      <c r="P191" s="20" t="s">
        <v>93</v>
      </c>
      <c r="Q191" s="54">
        <f>VLOOKUP(P191,'Charged Moves'!B$2:I$96,3,FALSE)</f>
        <v>40</v>
      </c>
      <c r="R191" s="54">
        <f>IF(OR(VLOOKUP(P191,'Charged Moves'!B$2:C$96,2,FALSE)=D191,VLOOKUP(P191,'Charged Moves'!B$2:C$96,2,FALSE)=E191),1,0)</f>
        <v>0</v>
      </c>
      <c r="S191" s="54">
        <f>VLOOKUP(P191,'Charged Moves'!B$2:I$96,8,FALSE)*100</f>
        <v>5</v>
      </c>
      <c r="T191" s="54">
        <f>VLOOKUP(P191,'Charged Moves'!B$2:I$96,6,FALSE)</f>
        <v>1560</v>
      </c>
      <c r="U191" s="54">
        <f>VLOOKUP(P191,'Charged Moves'!B$2:J$96,9,FALSE)</f>
        <v>50</v>
      </c>
      <c r="V191" s="54">
        <f t="shared" si="1"/>
        <v>5370.9999999999991</v>
      </c>
      <c r="W191" s="54"/>
      <c r="X191" s="54"/>
      <c r="Y191" s="54"/>
      <c r="AB191" s="55"/>
      <c r="AD191" s="55"/>
    </row>
    <row r="192" spans="1:30" ht="14.25" customHeight="1">
      <c r="A192" s="10">
        <v>191</v>
      </c>
      <c r="B192" s="13">
        <f>VLOOKUP(C192,'Species Data'!A$2:E$152,2,FALSE)</f>
        <v>35</v>
      </c>
      <c r="C192" s="10" t="s">
        <v>140</v>
      </c>
      <c r="D192" s="39" t="s">
        <v>141</v>
      </c>
      <c r="E192" s="40"/>
      <c r="F192" s="13">
        <f>VLOOKUP($C192,'Species Data'!$A$2:$E$152,3,FALSE)+$Z$1</f>
        <v>155</v>
      </c>
      <c r="G192" s="13">
        <f>VLOOKUP($C192,'Species Data'!$A$2:$E$152,4,FALSE)+$Z$1</f>
        <v>131</v>
      </c>
      <c r="H192" s="13">
        <f>VLOOKUP($C192,'Species Data'!$A$2:$E$152,5,FALSE)+$Z$1</f>
        <v>139</v>
      </c>
      <c r="I192" s="20" t="s">
        <v>142</v>
      </c>
      <c r="J192" s="54">
        <f>VLOOKUP(I192,'Basic Moves'!B$2:H$43,3,FALSE)</f>
        <v>7</v>
      </c>
      <c r="K192" s="54">
        <f>IF(OR(VLOOKUP(I192,'Basic Moves'!B$2:C$43,2,FALSE)=D192,VLOOKUP(I192,'Basic Moves'!B$2:C$43,2,FALSE)=E192),1,0)</f>
        <v>0</v>
      </c>
      <c r="L192" s="54">
        <f>VLOOKUP(I192,'Basic Moves'!B$2:H$43,5,FALSE)</f>
        <v>540</v>
      </c>
      <c r="M192" s="54">
        <f>VLOOKUP(I192,'Basic Moves'!B$2:H$43,7,FALSE)</f>
        <v>7</v>
      </c>
      <c r="N192" s="54">
        <f t="shared" si="0"/>
        <v>917</v>
      </c>
      <c r="O192" s="20"/>
      <c r="P192" s="20" t="s">
        <v>143</v>
      </c>
      <c r="Q192" s="54">
        <f>VLOOKUP(P192,'Charged Moves'!B$2:I$96,3,FALSE)</f>
        <v>85</v>
      </c>
      <c r="R192" s="54">
        <f>IF(OR(VLOOKUP(P192,'Charged Moves'!B$2:C$96,2,FALSE)=D192,VLOOKUP(P192,'Charged Moves'!B$2:C$96,2,FALSE)=E192),1,0)</f>
        <v>1</v>
      </c>
      <c r="S192" s="54">
        <f>VLOOKUP(P192,'Charged Moves'!B$2:I$96,8,FALSE)*100</f>
        <v>5</v>
      </c>
      <c r="T192" s="54">
        <f>VLOOKUP(P192,'Charged Moves'!B$2:I$96,6,FALSE)</f>
        <v>4100</v>
      </c>
      <c r="U192" s="54">
        <f>VLOOKUP(P192,'Charged Moves'!B$2:J$96,9,FALSE)</f>
        <v>100</v>
      </c>
      <c r="V192" s="54">
        <f t="shared" si="1"/>
        <v>14266.718749999998</v>
      </c>
      <c r="W192" s="54"/>
      <c r="X192" s="54"/>
      <c r="Y192" s="54"/>
      <c r="AB192" s="55"/>
      <c r="AD192" s="55"/>
    </row>
    <row r="193" spans="1:30" ht="14.25" customHeight="1">
      <c r="A193" s="10">
        <v>192</v>
      </c>
      <c r="B193" s="13">
        <f>VLOOKUP(C193,'Species Data'!A$2:E$152,2,FALSE)</f>
        <v>35</v>
      </c>
      <c r="C193" s="10" t="s">
        <v>140</v>
      </c>
      <c r="D193" s="39" t="s">
        <v>141</v>
      </c>
      <c r="E193" s="40"/>
      <c r="F193" s="13">
        <f>VLOOKUP($C193,'Species Data'!$A$2:$E$152,3,FALSE)+$Z$1</f>
        <v>155</v>
      </c>
      <c r="G193" s="13">
        <f>VLOOKUP($C193,'Species Data'!$A$2:$E$152,4,FALSE)+$Z$1</f>
        <v>131</v>
      </c>
      <c r="H193" s="13">
        <f>VLOOKUP($C193,'Species Data'!$A$2:$E$152,5,FALSE)+$Z$1</f>
        <v>139</v>
      </c>
      <c r="I193" s="20" t="s">
        <v>144</v>
      </c>
      <c r="J193" s="54">
        <f>VLOOKUP(I193,'Basic Moves'!B$2:H$43,3,FALSE)</f>
        <v>12</v>
      </c>
      <c r="K193" s="54">
        <f>IF(OR(VLOOKUP(I193,'Basic Moves'!B$2:C$43,2,FALSE)=D193,VLOOKUP(I193,'Basic Moves'!B$2:C$43,2,FALSE)=E193),1,0)</f>
        <v>0</v>
      </c>
      <c r="L193" s="54">
        <f>VLOOKUP(I193,'Basic Moves'!B$2:H$43,5,FALSE)</f>
        <v>1050</v>
      </c>
      <c r="M193" s="54">
        <f>VLOOKUP(I193,'Basic Moves'!B$2:H$43,7,FALSE)</f>
        <v>9</v>
      </c>
      <c r="N193" s="54">
        <f t="shared" si="0"/>
        <v>1572</v>
      </c>
      <c r="O193" s="20"/>
      <c r="P193" s="20" t="s">
        <v>145</v>
      </c>
      <c r="Q193" s="54">
        <f>VLOOKUP(P193,'Charged Moves'!B$2:I$96,3,FALSE)</f>
        <v>25</v>
      </c>
      <c r="R193" s="54">
        <f>IF(OR(VLOOKUP(P193,'Charged Moves'!B$2:C$96,2,FALSE)=D193,VLOOKUP(P193,'Charged Moves'!B$2:C$96,2,FALSE)=E193),1,0)</f>
        <v>1</v>
      </c>
      <c r="S193" s="54">
        <f>VLOOKUP(P193,'Charged Moves'!B$2:I$96,8,FALSE)*100</f>
        <v>5</v>
      </c>
      <c r="T193" s="54">
        <f>VLOOKUP(P193,'Charged Moves'!B$2:I$96,6,FALSE)</f>
        <v>3900</v>
      </c>
      <c r="U193" s="54">
        <f>VLOOKUP(P193,'Charged Moves'!B$2:J$96,9,FALSE)</f>
        <v>20</v>
      </c>
      <c r="V193" s="54">
        <f t="shared" si="1"/>
        <v>4196.09375</v>
      </c>
      <c r="W193" s="54"/>
      <c r="X193" s="54"/>
      <c r="Y193" s="54"/>
      <c r="AB193" s="55"/>
      <c r="AD193" s="55"/>
    </row>
    <row r="194" spans="1:30" ht="14.25" customHeight="1">
      <c r="A194" s="10">
        <v>193</v>
      </c>
      <c r="B194" s="13">
        <f>VLOOKUP(C194,'Species Data'!A$2:E$152,2,FALSE)</f>
        <v>35</v>
      </c>
      <c r="C194" s="10" t="s">
        <v>140</v>
      </c>
      <c r="D194" s="39" t="s">
        <v>141</v>
      </c>
      <c r="E194" s="40"/>
      <c r="F194" s="13">
        <f>VLOOKUP($C194,'Species Data'!$A$2:$E$152,3,FALSE)+$Z$1</f>
        <v>155</v>
      </c>
      <c r="G194" s="13">
        <f>VLOOKUP($C194,'Species Data'!$A$2:$E$152,4,FALSE)+$Z$1</f>
        <v>131</v>
      </c>
      <c r="H194" s="13">
        <f>VLOOKUP($C194,'Species Data'!$A$2:$E$152,5,FALSE)+$Z$1</f>
        <v>139</v>
      </c>
      <c r="I194" s="20" t="s">
        <v>144</v>
      </c>
      <c r="J194" s="54">
        <f>VLOOKUP(I194,'Basic Moves'!B$2:H$43,3,FALSE)</f>
        <v>12</v>
      </c>
      <c r="K194" s="54">
        <f>IF(OR(VLOOKUP(I194,'Basic Moves'!B$2:C$43,2,FALSE)=D194,VLOOKUP(I194,'Basic Moves'!B$2:C$43,2,FALSE)=E194),1,0)</f>
        <v>0</v>
      </c>
      <c r="L194" s="54">
        <f>VLOOKUP(I194,'Basic Moves'!B$2:H$43,5,FALSE)</f>
        <v>1050</v>
      </c>
      <c r="M194" s="54">
        <f>VLOOKUP(I194,'Basic Moves'!B$2:H$43,7,FALSE)</f>
        <v>9</v>
      </c>
      <c r="N194" s="54">
        <f t="shared" si="0"/>
        <v>1572</v>
      </c>
      <c r="O194" s="20"/>
      <c r="P194" s="20" t="s">
        <v>93</v>
      </c>
      <c r="Q194" s="54">
        <f>VLOOKUP(P194,'Charged Moves'!B$2:I$96,3,FALSE)</f>
        <v>40</v>
      </c>
      <c r="R194" s="54">
        <f>IF(OR(VLOOKUP(P194,'Charged Moves'!B$2:C$96,2,FALSE)=D194,VLOOKUP(P194,'Charged Moves'!B$2:C$96,2,FALSE)=E194),1,0)</f>
        <v>0</v>
      </c>
      <c r="S194" s="54">
        <f>VLOOKUP(P194,'Charged Moves'!B$2:I$96,8,FALSE)*100</f>
        <v>5</v>
      </c>
      <c r="T194" s="54">
        <f>VLOOKUP(P194,'Charged Moves'!B$2:I$96,6,FALSE)</f>
        <v>1560</v>
      </c>
      <c r="U194" s="54">
        <f>VLOOKUP(P194,'Charged Moves'!B$2:J$96,9,FALSE)</f>
        <v>50</v>
      </c>
      <c r="V194" s="54">
        <f t="shared" si="1"/>
        <v>5370.9999999999991</v>
      </c>
      <c r="W194" s="54"/>
      <c r="X194" s="54"/>
      <c r="Y194" s="54"/>
      <c r="AB194" s="55"/>
      <c r="AD194" s="55"/>
    </row>
    <row r="195" spans="1:30" ht="14.25" customHeight="1">
      <c r="A195" s="10">
        <v>194</v>
      </c>
      <c r="B195" s="13">
        <f>VLOOKUP(C195,'Species Data'!A$2:E$152,2,FALSE)</f>
        <v>35</v>
      </c>
      <c r="C195" s="10" t="s">
        <v>140</v>
      </c>
      <c r="D195" s="39" t="s">
        <v>141</v>
      </c>
      <c r="E195" s="40"/>
      <c r="F195" s="13">
        <f>VLOOKUP($C195,'Species Data'!$A$2:$E$152,3,FALSE)+$Z$1</f>
        <v>155</v>
      </c>
      <c r="G195" s="13">
        <f>VLOOKUP($C195,'Species Data'!$A$2:$E$152,4,FALSE)+$Z$1</f>
        <v>131</v>
      </c>
      <c r="H195" s="13">
        <f>VLOOKUP($C195,'Species Data'!$A$2:$E$152,5,FALSE)+$Z$1</f>
        <v>139</v>
      </c>
      <c r="I195" s="20" t="s">
        <v>144</v>
      </c>
      <c r="J195" s="54">
        <f>VLOOKUP(I195,'Basic Moves'!B$2:H$43,3,FALSE)</f>
        <v>12</v>
      </c>
      <c r="K195" s="54">
        <f>IF(OR(VLOOKUP(I195,'Basic Moves'!B$2:C$43,2,FALSE)=D195,VLOOKUP(I195,'Basic Moves'!B$2:C$43,2,FALSE)=E195),1,0)</f>
        <v>0</v>
      </c>
      <c r="L195" s="54">
        <f>VLOOKUP(I195,'Basic Moves'!B$2:H$43,5,FALSE)</f>
        <v>1050</v>
      </c>
      <c r="M195" s="54">
        <f>VLOOKUP(I195,'Basic Moves'!B$2:H$43,7,FALSE)</f>
        <v>9</v>
      </c>
      <c r="N195" s="54">
        <f t="shared" si="0"/>
        <v>1572</v>
      </c>
      <c r="O195" s="20"/>
      <c r="P195" s="20" t="s">
        <v>143</v>
      </c>
      <c r="Q195" s="54">
        <f>VLOOKUP(P195,'Charged Moves'!B$2:I$96,3,FALSE)</f>
        <v>85</v>
      </c>
      <c r="R195" s="54">
        <f>IF(OR(VLOOKUP(P195,'Charged Moves'!B$2:C$96,2,FALSE)=D195,VLOOKUP(P195,'Charged Moves'!B$2:C$96,2,FALSE)=E195),1,0)</f>
        <v>1</v>
      </c>
      <c r="S195" s="54">
        <f>VLOOKUP(P195,'Charged Moves'!B$2:I$96,8,FALSE)*100</f>
        <v>5</v>
      </c>
      <c r="T195" s="54">
        <f>VLOOKUP(P195,'Charged Moves'!B$2:I$96,6,FALSE)</f>
        <v>4100</v>
      </c>
      <c r="U195" s="54">
        <f>VLOOKUP(P195,'Charged Moves'!B$2:J$96,9,FALSE)</f>
        <v>100</v>
      </c>
      <c r="V195" s="54">
        <f t="shared" si="1"/>
        <v>14266.718749999998</v>
      </c>
      <c r="W195" s="54"/>
      <c r="X195" s="54"/>
      <c r="Y195" s="54"/>
      <c r="AB195" s="55"/>
      <c r="AD195" s="55"/>
    </row>
    <row r="196" spans="1:30" ht="14.25" customHeight="1">
      <c r="A196" s="10">
        <v>195</v>
      </c>
      <c r="B196" s="13">
        <f>VLOOKUP(C196,'Species Data'!A$2:E$152,2,FALSE)</f>
        <v>36</v>
      </c>
      <c r="C196" s="10" t="s">
        <v>146</v>
      </c>
      <c r="D196" s="39" t="s">
        <v>141</v>
      </c>
      <c r="E196" s="40"/>
      <c r="F196" s="13">
        <f>VLOOKUP($C196,'Species Data'!$A$2:$E$152,3,FALSE)+$Z$1</f>
        <v>205</v>
      </c>
      <c r="G196" s="13">
        <f>VLOOKUP($C196,'Species Data'!$A$2:$E$152,4,FALSE)+$Z$1</f>
        <v>193</v>
      </c>
      <c r="H196" s="13">
        <f>VLOOKUP($C196,'Species Data'!$A$2:$E$152,5,FALSE)+$Z$1</f>
        <v>193</v>
      </c>
      <c r="I196" s="20" t="s">
        <v>142</v>
      </c>
      <c r="J196" s="54">
        <f>VLOOKUP(I196,'Basic Moves'!B$2:H$43,3,FALSE)</f>
        <v>7</v>
      </c>
      <c r="K196" s="54">
        <f>IF(OR(VLOOKUP(I196,'Basic Moves'!B$2:C$43,2,FALSE)=D196,VLOOKUP(I196,'Basic Moves'!B$2:C$43,2,FALSE)=E196),1,0)</f>
        <v>0</v>
      </c>
      <c r="L196" s="54">
        <f>VLOOKUP(I196,'Basic Moves'!B$2:H$43,5,FALSE)</f>
        <v>540</v>
      </c>
      <c r="M196" s="54">
        <f>VLOOKUP(I196,'Basic Moves'!B$2:H$43,7,FALSE)</f>
        <v>7</v>
      </c>
      <c r="N196" s="54">
        <f t="shared" si="0"/>
        <v>1351</v>
      </c>
      <c r="O196" s="20"/>
      <c r="P196" s="20" t="s">
        <v>147</v>
      </c>
      <c r="Q196" s="54">
        <f>VLOOKUP(P196,'Charged Moves'!B$2:I$96,3,FALSE)</f>
        <v>55</v>
      </c>
      <c r="R196" s="54">
        <f>IF(OR(VLOOKUP(P196,'Charged Moves'!B$2:C$96,2,FALSE)=D196,VLOOKUP(P196,'Charged Moves'!B$2:C$96,2,FALSE)=E196),1,0)</f>
        <v>1</v>
      </c>
      <c r="S196" s="54">
        <f>VLOOKUP(P196,'Charged Moves'!B$2:I$96,8,FALSE)*100</f>
        <v>5</v>
      </c>
      <c r="T196" s="54">
        <f>VLOOKUP(P196,'Charged Moves'!B$2:I$96,6,FALSE)</f>
        <v>4200</v>
      </c>
      <c r="U196" s="54">
        <f>VLOOKUP(P196,'Charged Moves'!B$2:J$96,9,FALSE)</f>
        <v>33</v>
      </c>
      <c r="V196" s="54">
        <f t="shared" si="1"/>
        <v>13600.468749999998</v>
      </c>
      <c r="W196" s="54"/>
      <c r="X196" s="54"/>
      <c r="Y196" s="54"/>
      <c r="AB196" s="55"/>
      <c r="AD196" s="55"/>
    </row>
    <row r="197" spans="1:30" ht="14.25" customHeight="1">
      <c r="A197" s="10">
        <v>196</v>
      </c>
      <c r="B197" s="13">
        <f>VLOOKUP(C197,'Species Data'!A$2:E$152,2,FALSE)</f>
        <v>36</v>
      </c>
      <c r="C197" s="10" t="s">
        <v>146</v>
      </c>
      <c r="D197" s="39" t="s">
        <v>141</v>
      </c>
      <c r="E197" s="40"/>
      <c r="F197" s="13">
        <f>VLOOKUP($C197,'Species Data'!$A$2:$E$152,3,FALSE)+$Z$1</f>
        <v>205</v>
      </c>
      <c r="G197" s="13">
        <f>VLOOKUP($C197,'Species Data'!$A$2:$E$152,4,FALSE)+$Z$1</f>
        <v>193</v>
      </c>
      <c r="H197" s="13">
        <f>VLOOKUP($C197,'Species Data'!$A$2:$E$152,5,FALSE)+$Z$1</f>
        <v>193</v>
      </c>
      <c r="I197" s="20" t="s">
        <v>142</v>
      </c>
      <c r="J197" s="54">
        <f>VLOOKUP(I197,'Basic Moves'!B$2:H$43,3,FALSE)</f>
        <v>7</v>
      </c>
      <c r="K197" s="54">
        <f>IF(OR(VLOOKUP(I197,'Basic Moves'!B$2:C$43,2,FALSE)=D197,VLOOKUP(I197,'Basic Moves'!B$2:C$43,2,FALSE)=E197),1,0)</f>
        <v>0</v>
      </c>
      <c r="L197" s="54">
        <f>VLOOKUP(I197,'Basic Moves'!B$2:H$43,5,FALSE)</f>
        <v>540</v>
      </c>
      <c r="M197" s="54">
        <f>VLOOKUP(I197,'Basic Moves'!B$2:H$43,7,FALSE)</f>
        <v>7</v>
      </c>
      <c r="N197" s="54">
        <f t="shared" si="0"/>
        <v>1351</v>
      </c>
      <c r="O197" s="20"/>
      <c r="P197" s="20" t="s">
        <v>73</v>
      </c>
      <c r="Q197" s="54">
        <f>VLOOKUP(P197,'Charged Moves'!B$2:I$96,3,FALSE)</f>
        <v>55</v>
      </c>
      <c r="R197" s="54">
        <f>IF(OR(VLOOKUP(P197,'Charged Moves'!B$2:C$96,2,FALSE)=D197,VLOOKUP(P197,'Charged Moves'!B$2:C$96,2,FALSE)=E197),1,0)</f>
        <v>0</v>
      </c>
      <c r="S197" s="54">
        <f>VLOOKUP(P197,'Charged Moves'!B$2:I$96,8,FALSE)*100</f>
        <v>5</v>
      </c>
      <c r="T197" s="54">
        <f>VLOOKUP(P197,'Charged Moves'!B$2:I$96,6,FALSE)</f>
        <v>2800</v>
      </c>
      <c r="U197" s="54">
        <f>VLOOKUP(P197,'Charged Moves'!B$2:J$96,9,FALSE)</f>
        <v>50</v>
      </c>
      <c r="V197" s="54">
        <f t="shared" si="1"/>
        <v>10880.374999999998</v>
      </c>
      <c r="W197" s="54"/>
      <c r="X197" s="54"/>
      <c r="Y197" s="54"/>
      <c r="AB197" s="55"/>
      <c r="AD197" s="55"/>
    </row>
    <row r="198" spans="1:30" ht="14.25" customHeight="1">
      <c r="A198" s="10">
        <v>197</v>
      </c>
      <c r="B198" s="13">
        <f>VLOOKUP(C198,'Species Data'!A$2:E$152,2,FALSE)</f>
        <v>36</v>
      </c>
      <c r="C198" s="10" t="s">
        <v>146</v>
      </c>
      <c r="D198" s="39" t="s">
        <v>141</v>
      </c>
      <c r="E198" s="40"/>
      <c r="F198" s="13">
        <f>VLOOKUP($C198,'Species Data'!$A$2:$E$152,3,FALSE)+$Z$1</f>
        <v>205</v>
      </c>
      <c r="G198" s="13">
        <f>VLOOKUP($C198,'Species Data'!$A$2:$E$152,4,FALSE)+$Z$1</f>
        <v>193</v>
      </c>
      <c r="H198" s="13">
        <f>VLOOKUP($C198,'Species Data'!$A$2:$E$152,5,FALSE)+$Z$1</f>
        <v>193</v>
      </c>
      <c r="I198" s="20" t="s">
        <v>142</v>
      </c>
      <c r="J198" s="54">
        <f>VLOOKUP(I198,'Basic Moves'!B$2:H$43,3,FALSE)</f>
        <v>7</v>
      </c>
      <c r="K198" s="54">
        <f>IF(OR(VLOOKUP(I198,'Basic Moves'!B$2:C$43,2,FALSE)=D198,VLOOKUP(I198,'Basic Moves'!B$2:C$43,2,FALSE)=E198),1,0)</f>
        <v>0</v>
      </c>
      <c r="L198" s="54">
        <f>VLOOKUP(I198,'Basic Moves'!B$2:H$43,5,FALSE)</f>
        <v>540</v>
      </c>
      <c r="M198" s="54">
        <f>VLOOKUP(I198,'Basic Moves'!B$2:H$43,7,FALSE)</f>
        <v>7</v>
      </c>
      <c r="N198" s="54">
        <f t="shared" si="0"/>
        <v>1351</v>
      </c>
      <c r="O198" s="20"/>
      <c r="P198" s="20" t="s">
        <v>143</v>
      </c>
      <c r="Q198" s="54">
        <f>VLOOKUP(P198,'Charged Moves'!B$2:I$96,3,FALSE)</f>
        <v>85</v>
      </c>
      <c r="R198" s="54">
        <f>IF(OR(VLOOKUP(P198,'Charged Moves'!B$2:C$96,2,FALSE)=D198,VLOOKUP(P198,'Charged Moves'!B$2:C$96,2,FALSE)=E198),1,0)</f>
        <v>1</v>
      </c>
      <c r="S198" s="54">
        <f>VLOOKUP(P198,'Charged Moves'!B$2:I$96,8,FALSE)*100</f>
        <v>5</v>
      </c>
      <c r="T198" s="54">
        <f>VLOOKUP(P198,'Charged Moves'!B$2:I$96,6,FALSE)</f>
        <v>4100</v>
      </c>
      <c r="U198" s="54">
        <f>VLOOKUP(P198,'Charged Moves'!B$2:J$96,9,FALSE)</f>
        <v>100</v>
      </c>
      <c r="V198" s="54">
        <f t="shared" si="1"/>
        <v>21018.906249999996</v>
      </c>
      <c r="W198" s="54"/>
      <c r="X198" s="54"/>
      <c r="Y198" s="54"/>
      <c r="AB198" s="55"/>
      <c r="AD198" s="55"/>
    </row>
    <row r="199" spans="1:30" ht="14.25" customHeight="1">
      <c r="A199" s="10">
        <v>198</v>
      </c>
      <c r="B199" s="13">
        <f>VLOOKUP(C199,'Species Data'!A$2:E$152,2,FALSE)</f>
        <v>36</v>
      </c>
      <c r="C199" s="10" t="s">
        <v>146</v>
      </c>
      <c r="D199" s="39" t="s">
        <v>141</v>
      </c>
      <c r="E199" s="40"/>
      <c r="F199" s="13">
        <f>VLOOKUP($C199,'Species Data'!$A$2:$E$152,3,FALSE)+$Z$1</f>
        <v>205</v>
      </c>
      <c r="G199" s="13">
        <f>VLOOKUP($C199,'Species Data'!$A$2:$E$152,4,FALSE)+$Z$1</f>
        <v>193</v>
      </c>
      <c r="H199" s="13">
        <f>VLOOKUP($C199,'Species Data'!$A$2:$E$152,5,FALSE)+$Z$1</f>
        <v>193</v>
      </c>
      <c r="I199" s="20" t="s">
        <v>144</v>
      </c>
      <c r="J199" s="54">
        <f>VLOOKUP(I199,'Basic Moves'!B$2:H$43,3,FALSE)</f>
        <v>12</v>
      </c>
      <c r="K199" s="54">
        <f>IF(OR(VLOOKUP(I199,'Basic Moves'!B$2:C$43,2,FALSE)=D199,VLOOKUP(I199,'Basic Moves'!B$2:C$43,2,FALSE)=E199),1,0)</f>
        <v>0</v>
      </c>
      <c r="L199" s="54">
        <f>VLOOKUP(I199,'Basic Moves'!B$2:H$43,5,FALSE)</f>
        <v>1050</v>
      </c>
      <c r="M199" s="54">
        <f>VLOOKUP(I199,'Basic Moves'!B$2:H$43,7,FALSE)</f>
        <v>9</v>
      </c>
      <c r="N199" s="54">
        <f t="shared" si="0"/>
        <v>2316</v>
      </c>
      <c r="O199" s="20"/>
      <c r="P199" s="20" t="s">
        <v>147</v>
      </c>
      <c r="Q199" s="54">
        <f>VLOOKUP(P199,'Charged Moves'!B$2:I$96,3,FALSE)</f>
        <v>55</v>
      </c>
      <c r="R199" s="54">
        <f>IF(OR(VLOOKUP(P199,'Charged Moves'!B$2:C$96,2,FALSE)=D199,VLOOKUP(P199,'Charged Moves'!B$2:C$96,2,FALSE)=E199),1,0)</f>
        <v>1</v>
      </c>
      <c r="S199" s="54">
        <f>VLOOKUP(P199,'Charged Moves'!B$2:I$96,8,FALSE)*100</f>
        <v>5</v>
      </c>
      <c r="T199" s="54">
        <f>VLOOKUP(P199,'Charged Moves'!B$2:I$96,6,FALSE)</f>
        <v>4200</v>
      </c>
      <c r="U199" s="54">
        <f>VLOOKUP(P199,'Charged Moves'!B$2:J$96,9,FALSE)</f>
        <v>33</v>
      </c>
      <c r="V199" s="54">
        <f t="shared" si="1"/>
        <v>13600.468749999998</v>
      </c>
      <c r="W199" s="54"/>
      <c r="X199" s="54"/>
      <c r="Y199" s="54"/>
      <c r="AB199" s="55"/>
      <c r="AD199" s="55"/>
    </row>
    <row r="200" spans="1:30" ht="14.25" customHeight="1">
      <c r="A200" s="10">
        <v>199</v>
      </c>
      <c r="B200" s="13">
        <f>VLOOKUP(C200,'Species Data'!A$2:E$152,2,FALSE)</f>
        <v>36</v>
      </c>
      <c r="C200" s="10" t="s">
        <v>146</v>
      </c>
      <c r="D200" s="39" t="s">
        <v>141</v>
      </c>
      <c r="E200" s="40"/>
      <c r="F200" s="13">
        <f>VLOOKUP($C200,'Species Data'!$A$2:$E$152,3,FALSE)+$Z$1</f>
        <v>205</v>
      </c>
      <c r="G200" s="13">
        <f>VLOOKUP($C200,'Species Data'!$A$2:$E$152,4,FALSE)+$Z$1</f>
        <v>193</v>
      </c>
      <c r="H200" s="13">
        <f>VLOOKUP($C200,'Species Data'!$A$2:$E$152,5,FALSE)+$Z$1</f>
        <v>193</v>
      </c>
      <c r="I200" s="20" t="s">
        <v>144</v>
      </c>
      <c r="J200" s="54">
        <f>VLOOKUP(I200,'Basic Moves'!B$2:H$43,3,FALSE)</f>
        <v>12</v>
      </c>
      <c r="K200" s="54">
        <f>IF(OR(VLOOKUP(I200,'Basic Moves'!B$2:C$43,2,FALSE)=D200,VLOOKUP(I200,'Basic Moves'!B$2:C$43,2,FALSE)=E200),1,0)</f>
        <v>0</v>
      </c>
      <c r="L200" s="54">
        <f>VLOOKUP(I200,'Basic Moves'!B$2:H$43,5,FALSE)</f>
        <v>1050</v>
      </c>
      <c r="M200" s="54">
        <f>VLOOKUP(I200,'Basic Moves'!B$2:H$43,7,FALSE)</f>
        <v>9</v>
      </c>
      <c r="N200" s="54">
        <f t="shared" si="0"/>
        <v>2316</v>
      </c>
      <c r="O200" s="20"/>
      <c r="P200" s="20" t="s">
        <v>73</v>
      </c>
      <c r="Q200" s="54">
        <f>VLOOKUP(P200,'Charged Moves'!B$2:I$96,3,FALSE)</f>
        <v>55</v>
      </c>
      <c r="R200" s="54">
        <f>IF(OR(VLOOKUP(P200,'Charged Moves'!B$2:C$96,2,FALSE)=D200,VLOOKUP(P200,'Charged Moves'!B$2:C$96,2,FALSE)=E200),1,0)</f>
        <v>0</v>
      </c>
      <c r="S200" s="54">
        <f>VLOOKUP(P200,'Charged Moves'!B$2:I$96,8,FALSE)*100</f>
        <v>5</v>
      </c>
      <c r="T200" s="54">
        <f>VLOOKUP(P200,'Charged Moves'!B$2:I$96,6,FALSE)</f>
        <v>2800</v>
      </c>
      <c r="U200" s="54">
        <f>VLOOKUP(P200,'Charged Moves'!B$2:J$96,9,FALSE)</f>
        <v>50</v>
      </c>
      <c r="V200" s="54">
        <f t="shared" si="1"/>
        <v>10880.374999999998</v>
      </c>
      <c r="W200" s="54"/>
      <c r="X200" s="54"/>
      <c r="Y200" s="54"/>
      <c r="AB200" s="55"/>
      <c r="AD200" s="55"/>
    </row>
    <row r="201" spans="1:30" ht="14.25" customHeight="1">
      <c r="A201" s="10">
        <v>200</v>
      </c>
      <c r="B201" s="13">
        <f>VLOOKUP(C201,'Species Data'!A$2:E$152,2,FALSE)</f>
        <v>36</v>
      </c>
      <c r="C201" s="10" t="s">
        <v>146</v>
      </c>
      <c r="D201" s="39" t="s">
        <v>141</v>
      </c>
      <c r="E201" s="40"/>
      <c r="F201" s="13">
        <f>VLOOKUP($C201,'Species Data'!$A$2:$E$152,3,FALSE)+$Z$1</f>
        <v>205</v>
      </c>
      <c r="G201" s="13">
        <f>VLOOKUP($C201,'Species Data'!$A$2:$E$152,4,FALSE)+$Z$1</f>
        <v>193</v>
      </c>
      <c r="H201" s="13">
        <f>VLOOKUP($C201,'Species Data'!$A$2:$E$152,5,FALSE)+$Z$1</f>
        <v>193</v>
      </c>
      <c r="I201" s="20" t="s">
        <v>144</v>
      </c>
      <c r="J201" s="54">
        <f>VLOOKUP(I201,'Basic Moves'!B$2:H$43,3,FALSE)</f>
        <v>12</v>
      </c>
      <c r="K201" s="54">
        <f>IF(OR(VLOOKUP(I201,'Basic Moves'!B$2:C$43,2,FALSE)=D201,VLOOKUP(I201,'Basic Moves'!B$2:C$43,2,FALSE)=E201),1,0)</f>
        <v>0</v>
      </c>
      <c r="L201" s="54">
        <f>VLOOKUP(I201,'Basic Moves'!B$2:H$43,5,FALSE)</f>
        <v>1050</v>
      </c>
      <c r="M201" s="54">
        <f>VLOOKUP(I201,'Basic Moves'!B$2:H$43,7,FALSE)</f>
        <v>9</v>
      </c>
      <c r="N201" s="54">
        <f t="shared" si="0"/>
        <v>2316</v>
      </c>
      <c r="O201" s="20"/>
      <c r="P201" s="20" t="s">
        <v>143</v>
      </c>
      <c r="Q201" s="54">
        <f>VLOOKUP(P201,'Charged Moves'!B$2:I$96,3,FALSE)</f>
        <v>85</v>
      </c>
      <c r="R201" s="54">
        <f>IF(OR(VLOOKUP(P201,'Charged Moves'!B$2:C$96,2,FALSE)=D201,VLOOKUP(P201,'Charged Moves'!B$2:C$96,2,FALSE)=E201),1,0)</f>
        <v>1</v>
      </c>
      <c r="S201" s="54">
        <f>VLOOKUP(P201,'Charged Moves'!B$2:I$96,8,FALSE)*100</f>
        <v>5</v>
      </c>
      <c r="T201" s="54">
        <f>VLOOKUP(P201,'Charged Moves'!B$2:I$96,6,FALSE)</f>
        <v>4100</v>
      </c>
      <c r="U201" s="54">
        <f>VLOOKUP(P201,'Charged Moves'!B$2:J$96,9,FALSE)</f>
        <v>100</v>
      </c>
      <c r="V201" s="54">
        <f t="shared" si="1"/>
        <v>21018.906249999996</v>
      </c>
      <c r="W201" s="54"/>
      <c r="X201" s="54"/>
      <c r="Y201" s="54"/>
      <c r="AB201" s="55"/>
      <c r="AD201" s="55"/>
    </row>
    <row r="202" spans="1:30" ht="14.25" customHeight="1">
      <c r="A202" s="10">
        <v>201</v>
      </c>
      <c r="B202" s="13">
        <f>VLOOKUP(C202,'Species Data'!A$2:E$152,2,FALSE)</f>
        <v>37</v>
      </c>
      <c r="C202" s="10" t="s">
        <v>148</v>
      </c>
      <c r="D202" s="24" t="s">
        <v>40</v>
      </c>
      <c r="E202" s="26"/>
      <c r="F202" s="13">
        <f>VLOOKUP($C202,'Species Data'!$A$2:$E$152,3,FALSE)+$Z$1</f>
        <v>91</v>
      </c>
      <c r="G202" s="13">
        <f>VLOOKUP($C202,'Species Data'!$A$2:$E$152,4,FALSE)+$Z$1</f>
        <v>121</v>
      </c>
      <c r="H202" s="13">
        <f>VLOOKUP($C202,'Species Data'!$A$2:$E$152,5,FALSE)+$Z$1</f>
        <v>133</v>
      </c>
      <c r="I202" s="20" t="s">
        <v>87</v>
      </c>
      <c r="J202" s="54">
        <f>VLOOKUP(I202,'Basic Moves'!B$2:H$43,3,FALSE)</f>
        <v>10</v>
      </c>
      <c r="K202" s="54">
        <f>IF(OR(VLOOKUP(I202,'Basic Moves'!B$2:C$43,2,FALSE)=D202,VLOOKUP(I202,'Basic Moves'!B$2:C$43,2,FALSE)=E202),1,0)</f>
        <v>0</v>
      </c>
      <c r="L202" s="54">
        <f>VLOOKUP(I202,'Basic Moves'!B$2:H$43,5,FALSE)</f>
        <v>1330</v>
      </c>
      <c r="M202" s="54">
        <f>VLOOKUP(I202,'Basic Moves'!B$2:H$43,7,FALSE)</f>
        <v>12</v>
      </c>
      <c r="N202" s="54">
        <f t="shared" si="0"/>
        <v>1210</v>
      </c>
      <c r="O202" s="20"/>
      <c r="P202" s="20" t="s">
        <v>93</v>
      </c>
      <c r="Q202" s="54">
        <f>VLOOKUP(P202,'Charged Moves'!B$2:I$96,3,FALSE)</f>
        <v>40</v>
      </c>
      <c r="R202" s="54">
        <f>IF(OR(VLOOKUP(P202,'Charged Moves'!B$2:C$96,2,FALSE)=D202,VLOOKUP(P202,'Charged Moves'!B$2:C$96,2,FALSE)=E202),1,0)</f>
        <v>0</v>
      </c>
      <c r="S202" s="54">
        <f>VLOOKUP(P202,'Charged Moves'!B$2:I$96,8,FALSE)*100</f>
        <v>5</v>
      </c>
      <c r="T202" s="54">
        <f>VLOOKUP(P202,'Charged Moves'!B$2:I$96,6,FALSE)</f>
        <v>1560</v>
      </c>
      <c r="U202" s="54">
        <f>VLOOKUP(P202,'Charged Moves'!B$2:J$96,9,FALSE)</f>
        <v>50</v>
      </c>
      <c r="V202" s="54">
        <f t="shared" si="1"/>
        <v>4961</v>
      </c>
      <c r="W202" s="54"/>
      <c r="X202" s="54"/>
      <c r="Y202" s="54"/>
      <c r="AB202" s="55"/>
      <c r="AD202" s="55"/>
    </row>
    <row r="203" spans="1:30" ht="14.25" customHeight="1">
      <c r="A203" s="10">
        <v>202</v>
      </c>
      <c r="B203" s="13">
        <f>VLOOKUP(C203,'Species Data'!A$2:E$152,2,FALSE)</f>
        <v>37</v>
      </c>
      <c r="C203" s="10" t="s">
        <v>148</v>
      </c>
      <c r="D203" s="24" t="s">
        <v>40</v>
      </c>
      <c r="E203" s="26"/>
      <c r="F203" s="13">
        <f>VLOOKUP($C203,'Species Data'!$A$2:$E$152,3,FALSE)+$Z$1</f>
        <v>91</v>
      </c>
      <c r="G203" s="13">
        <f>VLOOKUP($C203,'Species Data'!$A$2:$E$152,4,FALSE)+$Z$1</f>
        <v>121</v>
      </c>
      <c r="H203" s="13">
        <f>VLOOKUP($C203,'Species Data'!$A$2:$E$152,5,FALSE)+$Z$1</f>
        <v>133</v>
      </c>
      <c r="I203" s="20" t="s">
        <v>87</v>
      </c>
      <c r="J203" s="54">
        <f>VLOOKUP(I203,'Basic Moves'!B$2:H$43,3,FALSE)</f>
        <v>10</v>
      </c>
      <c r="K203" s="54">
        <f>IF(OR(VLOOKUP(I203,'Basic Moves'!B$2:C$43,2,FALSE)=D203,VLOOKUP(I203,'Basic Moves'!B$2:C$43,2,FALSE)=E203),1,0)</f>
        <v>0</v>
      </c>
      <c r="L203" s="54">
        <f>VLOOKUP(I203,'Basic Moves'!B$2:H$43,5,FALSE)</f>
        <v>1330</v>
      </c>
      <c r="M203" s="54">
        <f>VLOOKUP(I203,'Basic Moves'!B$2:H$43,7,FALSE)</f>
        <v>12</v>
      </c>
      <c r="N203" s="54">
        <f t="shared" si="0"/>
        <v>1210</v>
      </c>
      <c r="O203" s="20"/>
      <c r="P203" s="20" t="s">
        <v>42</v>
      </c>
      <c r="Q203" s="54">
        <f>VLOOKUP(P203,'Charged Moves'!B$2:I$96,3,FALSE)</f>
        <v>55</v>
      </c>
      <c r="R203" s="54">
        <f>IF(OR(VLOOKUP(P203,'Charged Moves'!B$2:C$96,2,FALSE)=D203,VLOOKUP(P203,'Charged Moves'!B$2:C$96,2,FALSE)=E203),1,0)</f>
        <v>1</v>
      </c>
      <c r="S203" s="54">
        <f>VLOOKUP(P203,'Charged Moves'!B$2:I$96,8,FALSE)*100</f>
        <v>5</v>
      </c>
      <c r="T203" s="54">
        <f>VLOOKUP(P203,'Charged Moves'!B$2:I$96,6,FALSE)</f>
        <v>2900</v>
      </c>
      <c r="U203" s="54">
        <f>VLOOKUP(P203,'Charged Moves'!B$2:J$96,9,FALSE)</f>
        <v>50</v>
      </c>
      <c r="V203" s="54">
        <f t="shared" si="1"/>
        <v>8526.71875</v>
      </c>
      <c r="W203" s="54"/>
      <c r="X203" s="54"/>
      <c r="Y203" s="54"/>
      <c r="AB203" s="55"/>
      <c r="AD203" s="55"/>
    </row>
    <row r="204" spans="1:30" ht="14.25" customHeight="1">
      <c r="A204" s="10">
        <v>203</v>
      </c>
      <c r="B204" s="13">
        <f>VLOOKUP(C204,'Species Data'!A$2:E$152,2,FALSE)</f>
        <v>37</v>
      </c>
      <c r="C204" s="10" t="s">
        <v>148</v>
      </c>
      <c r="D204" s="24" t="s">
        <v>40</v>
      </c>
      <c r="E204" s="26"/>
      <c r="F204" s="13">
        <f>VLOOKUP($C204,'Species Data'!$A$2:$E$152,3,FALSE)+$Z$1</f>
        <v>91</v>
      </c>
      <c r="G204" s="13">
        <f>VLOOKUP($C204,'Species Data'!$A$2:$E$152,4,FALSE)+$Z$1</f>
        <v>121</v>
      </c>
      <c r="H204" s="13">
        <f>VLOOKUP($C204,'Species Data'!$A$2:$E$152,5,FALSE)+$Z$1</f>
        <v>133</v>
      </c>
      <c r="I204" s="20" t="s">
        <v>87</v>
      </c>
      <c r="J204" s="54">
        <f>VLOOKUP(I204,'Basic Moves'!B$2:H$43,3,FALSE)</f>
        <v>10</v>
      </c>
      <c r="K204" s="54">
        <f>IF(OR(VLOOKUP(I204,'Basic Moves'!B$2:C$43,2,FALSE)=D204,VLOOKUP(I204,'Basic Moves'!B$2:C$43,2,FALSE)=E204),1,0)</f>
        <v>0</v>
      </c>
      <c r="L204" s="54">
        <f>VLOOKUP(I204,'Basic Moves'!B$2:H$43,5,FALSE)</f>
        <v>1330</v>
      </c>
      <c r="M204" s="54">
        <f>VLOOKUP(I204,'Basic Moves'!B$2:H$43,7,FALSE)</f>
        <v>12</v>
      </c>
      <c r="N204" s="54">
        <f t="shared" si="0"/>
        <v>1210</v>
      </c>
      <c r="O204" s="20"/>
      <c r="P204" s="20" t="s">
        <v>45</v>
      </c>
      <c r="Q204" s="54">
        <f>VLOOKUP(P204,'Charged Moves'!B$2:I$96,3,FALSE)</f>
        <v>25</v>
      </c>
      <c r="R204" s="54">
        <f>IF(OR(VLOOKUP(P204,'Charged Moves'!B$2:C$96,2,FALSE)=D204,VLOOKUP(P204,'Charged Moves'!B$2:C$96,2,FALSE)=E204),1,0)</f>
        <v>1</v>
      </c>
      <c r="S204" s="54">
        <f>VLOOKUP(P204,'Charged Moves'!B$2:I$96,8,FALSE)*100</f>
        <v>5</v>
      </c>
      <c r="T204" s="54">
        <f>VLOOKUP(P204,'Charged Moves'!B$2:I$96,6,FALSE)</f>
        <v>3100</v>
      </c>
      <c r="U204" s="54">
        <f>VLOOKUP(P204,'Charged Moves'!B$2:J$96,9,FALSE)</f>
        <v>20</v>
      </c>
      <c r="V204" s="54">
        <f t="shared" si="1"/>
        <v>3875.7812499999995</v>
      </c>
      <c r="W204" s="54"/>
      <c r="X204" s="54"/>
      <c r="Y204" s="54"/>
      <c r="AB204" s="55"/>
      <c r="AD204" s="55"/>
    </row>
    <row r="205" spans="1:30" ht="14.25" customHeight="1">
      <c r="A205" s="10">
        <v>204</v>
      </c>
      <c r="B205" s="13">
        <f>VLOOKUP(C205,'Species Data'!A$2:E$152,2,FALSE)</f>
        <v>37</v>
      </c>
      <c r="C205" s="10" t="s">
        <v>148</v>
      </c>
      <c r="D205" s="24" t="s">
        <v>40</v>
      </c>
      <c r="E205" s="26"/>
      <c r="F205" s="13">
        <f>VLOOKUP($C205,'Species Data'!$A$2:$E$152,3,FALSE)+$Z$1</f>
        <v>91</v>
      </c>
      <c r="G205" s="13">
        <f>VLOOKUP($C205,'Species Data'!$A$2:$E$152,4,FALSE)+$Z$1</f>
        <v>121</v>
      </c>
      <c r="H205" s="13">
        <f>VLOOKUP($C205,'Species Data'!$A$2:$E$152,5,FALSE)+$Z$1</f>
        <v>133</v>
      </c>
      <c r="I205" s="20" t="s">
        <v>43</v>
      </c>
      <c r="J205" s="54">
        <f>VLOOKUP(I205,'Basic Moves'!B$2:H$43,3,FALSE)</f>
        <v>10</v>
      </c>
      <c r="K205" s="54">
        <f>IF(OR(VLOOKUP(I205,'Basic Moves'!B$2:C$43,2,FALSE)=D205,VLOOKUP(I205,'Basic Moves'!B$2:C$43,2,FALSE)=E205),1,0)</f>
        <v>1</v>
      </c>
      <c r="L205" s="54">
        <f>VLOOKUP(I205,'Basic Moves'!B$2:H$43,5,FALSE)</f>
        <v>1050</v>
      </c>
      <c r="M205" s="54">
        <f>VLOOKUP(I205,'Basic Moves'!B$2:H$43,7,FALSE)</f>
        <v>10</v>
      </c>
      <c r="N205" s="54">
        <f t="shared" si="0"/>
        <v>1512.5</v>
      </c>
      <c r="O205" s="20"/>
      <c r="P205" s="20" t="s">
        <v>93</v>
      </c>
      <c r="Q205" s="54">
        <f>VLOOKUP(P205,'Charged Moves'!B$2:I$96,3,FALSE)</f>
        <v>40</v>
      </c>
      <c r="R205" s="54">
        <f>IF(OR(VLOOKUP(P205,'Charged Moves'!B$2:C$96,2,FALSE)=D205,VLOOKUP(P205,'Charged Moves'!B$2:C$96,2,FALSE)=E205),1,0)</f>
        <v>0</v>
      </c>
      <c r="S205" s="54">
        <f>VLOOKUP(P205,'Charged Moves'!B$2:I$96,8,FALSE)*100</f>
        <v>5</v>
      </c>
      <c r="T205" s="54">
        <f>VLOOKUP(P205,'Charged Moves'!B$2:I$96,6,FALSE)</f>
        <v>1560</v>
      </c>
      <c r="U205" s="54">
        <f>VLOOKUP(P205,'Charged Moves'!B$2:J$96,9,FALSE)</f>
        <v>50</v>
      </c>
      <c r="V205" s="54">
        <f t="shared" si="1"/>
        <v>4961</v>
      </c>
      <c r="W205" s="54"/>
      <c r="X205" s="54"/>
      <c r="Y205" s="54"/>
      <c r="AB205" s="55"/>
      <c r="AD205" s="55"/>
    </row>
    <row r="206" spans="1:30" ht="14.25" customHeight="1">
      <c r="A206" s="10">
        <v>205</v>
      </c>
      <c r="B206" s="13">
        <f>VLOOKUP(C206,'Species Data'!A$2:E$152,2,FALSE)</f>
        <v>37</v>
      </c>
      <c r="C206" s="10" t="s">
        <v>148</v>
      </c>
      <c r="D206" s="24" t="s">
        <v>40</v>
      </c>
      <c r="E206" s="26"/>
      <c r="F206" s="13">
        <f>VLOOKUP($C206,'Species Data'!$A$2:$E$152,3,FALSE)+$Z$1</f>
        <v>91</v>
      </c>
      <c r="G206" s="13">
        <f>VLOOKUP($C206,'Species Data'!$A$2:$E$152,4,FALSE)+$Z$1</f>
        <v>121</v>
      </c>
      <c r="H206" s="13">
        <f>VLOOKUP($C206,'Species Data'!$A$2:$E$152,5,FALSE)+$Z$1</f>
        <v>133</v>
      </c>
      <c r="I206" s="20" t="s">
        <v>43</v>
      </c>
      <c r="J206" s="54">
        <f>VLOOKUP(I206,'Basic Moves'!B$2:H$43,3,FALSE)</f>
        <v>10</v>
      </c>
      <c r="K206" s="54">
        <f>IF(OR(VLOOKUP(I206,'Basic Moves'!B$2:C$43,2,FALSE)=D206,VLOOKUP(I206,'Basic Moves'!B$2:C$43,2,FALSE)=E206),1,0)</f>
        <v>1</v>
      </c>
      <c r="L206" s="54">
        <f>VLOOKUP(I206,'Basic Moves'!B$2:H$43,5,FALSE)</f>
        <v>1050</v>
      </c>
      <c r="M206" s="54">
        <f>VLOOKUP(I206,'Basic Moves'!B$2:H$43,7,FALSE)</f>
        <v>10</v>
      </c>
      <c r="N206" s="54">
        <f t="shared" si="0"/>
        <v>1512.5</v>
      </c>
      <c r="O206" s="20"/>
      <c r="P206" s="20" t="s">
        <v>42</v>
      </c>
      <c r="Q206" s="54">
        <f>VLOOKUP(P206,'Charged Moves'!B$2:I$96,3,FALSE)</f>
        <v>55</v>
      </c>
      <c r="R206" s="54">
        <f>IF(OR(VLOOKUP(P206,'Charged Moves'!B$2:C$96,2,FALSE)=D206,VLOOKUP(P206,'Charged Moves'!B$2:C$96,2,FALSE)=E206),1,0)</f>
        <v>1</v>
      </c>
      <c r="S206" s="54">
        <f>VLOOKUP(P206,'Charged Moves'!B$2:I$96,8,FALSE)*100</f>
        <v>5</v>
      </c>
      <c r="T206" s="54">
        <f>VLOOKUP(P206,'Charged Moves'!B$2:I$96,6,FALSE)</f>
        <v>2900</v>
      </c>
      <c r="U206" s="54">
        <f>VLOOKUP(P206,'Charged Moves'!B$2:J$96,9,FALSE)</f>
        <v>50</v>
      </c>
      <c r="V206" s="54">
        <f t="shared" si="1"/>
        <v>8526.71875</v>
      </c>
      <c r="W206" s="54"/>
      <c r="X206" s="54"/>
      <c r="Y206" s="54"/>
      <c r="AB206" s="55"/>
      <c r="AD206" s="55"/>
    </row>
    <row r="207" spans="1:30" ht="14.25" customHeight="1">
      <c r="A207" s="10">
        <v>206</v>
      </c>
      <c r="B207" s="13">
        <f>VLOOKUP(C207,'Species Data'!A$2:E$152,2,FALSE)</f>
        <v>37</v>
      </c>
      <c r="C207" s="10" t="s">
        <v>148</v>
      </c>
      <c r="D207" s="24" t="s">
        <v>40</v>
      </c>
      <c r="E207" s="26"/>
      <c r="F207" s="13">
        <f>VLOOKUP($C207,'Species Data'!$A$2:$E$152,3,FALSE)+$Z$1</f>
        <v>91</v>
      </c>
      <c r="G207" s="13">
        <f>VLOOKUP($C207,'Species Data'!$A$2:$E$152,4,FALSE)+$Z$1</f>
        <v>121</v>
      </c>
      <c r="H207" s="13">
        <f>VLOOKUP($C207,'Species Data'!$A$2:$E$152,5,FALSE)+$Z$1</f>
        <v>133</v>
      </c>
      <c r="I207" s="20" t="s">
        <v>43</v>
      </c>
      <c r="J207" s="54">
        <f>VLOOKUP(I207,'Basic Moves'!B$2:H$43,3,FALSE)</f>
        <v>10</v>
      </c>
      <c r="K207" s="54">
        <f>IF(OR(VLOOKUP(I207,'Basic Moves'!B$2:C$43,2,FALSE)=D207,VLOOKUP(I207,'Basic Moves'!B$2:C$43,2,FALSE)=E207),1,0)</f>
        <v>1</v>
      </c>
      <c r="L207" s="54">
        <f>VLOOKUP(I207,'Basic Moves'!B$2:H$43,5,FALSE)</f>
        <v>1050</v>
      </c>
      <c r="M207" s="54">
        <f>VLOOKUP(I207,'Basic Moves'!B$2:H$43,7,FALSE)</f>
        <v>10</v>
      </c>
      <c r="N207" s="54">
        <f t="shared" si="0"/>
        <v>1512.5</v>
      </c>
      <c r="O207" s="20"/>
      <c r="P207" s="20" t="s">
        <v>45</v>
      </c>
      <c r="Q207" s="54">
        <f>VLOOKUP(P207,'Charged Moves'!B$2:I$96,3,FALSE)</f>
        <v>25</v>
      </c>
      <c r="R207" s="54">
        <f>IF(OR(VLOOKUP(P207,'Charged Moves'!B$2:C$96,2,FALSE)=D207,VLOOKUP(P207,'Charged Moves'!B$2:C$96,2,FALSE)=E207),1,0)</f>
        <v>1</v>
      </c>
      <c r="S207" s="54">
        <f>VLOOKUP(P207,'Charged Moves'!B$2:I$96,8,FALSE)*100</f>
        <v>5</v>
      </c>
      <c r="T207" s="54">
        <f>VLOOKUP(P207,'Charged Moves'!B$2:I$96,6,FALSE)</f>
        <v>3100</v>
      </c>
      <c r="U207" s="54">
        <f>VLOOKUP(P207,'Charged Moves'!B$2:J$96,9,FALSE)</f>
        <v>20</v>
      </c>
      <c r="V207" s="54">
        <f t="shared" si="1"/>
        <v>3875.7812499999995</v>
      </c>
      <c r="W207" s="54"/>
      <c r="X207" s="54"/>
      <c r="Y207" s="54"/>
      <c r="AB207" s="55"/>
      <c r="AD207" s="55"/>
    </row>
    <row r="208" spans="1:30" ht="14.25" customHeight="1">
      <c r="A208" s="10">
        <v>207</v>
      </c>
      <c r="B208" s="13">
        <f>VLOOKUP(C208,'Species Data'!A$2:E$152,2,FALSE)</f>
        <v>38</v>
      </c>
      <c r="C208" s="10" t="s">
        <v>149</v>
      </c>
      <c r="D208" s="24" t="s">
        <v>40</v>
      </c>
      <c r="E208" s="26"/>
      <c r="F208" s="13">
        <f>VLOOKUP($C208,'Species Data'!$A$2:$E$152,3,FALSE)+$Z$1</f>
        <v>161</v>
      </c>
      <c r="G208" s="13">
        <f>VLOOKUP($C208,'Species Data'!$A$2:$E$152,4,FALSE)+$Z$1</f>
        <v>191</v>
      </c>
      <c r="H208" s="13">
        <f>VLOOKUP($C208,'Species Data'!$A$2:$E$152,5,FALSE)+$Z$1</f>
        <v>209</v>
      </c>
      <c r="I208" s="20" t="s">
        <v>150</v>
      </c>
      <c r="J208" s="54">
        <f>VLOOKUP(I208,'Basic Moves'!B$2:H$43,3,FALSE)</f>
        <v>12</v>
      </c>
      <c r="K208" s="54">
        <f>IF(OR(VLOOKUP(I208,'Basic Moves'!B$2:C$43,2,FALSE)=D208,VLOOKUP(I208,'Basic Moves'!B$2:C$43,2,FALSE)=E208),1,0)</f>
        <v>0</v>
      </c>
      <c r="L208" s="54">
        <f>VLOOKUP(I208,'Basic Moves'!B$2:H$43,5,FALSE)</f>
        <v>1040</v>
      </c>
      <c r="M208" s="54">
        <f>VLOOKUP(I208,'Basic Moves'!B$2:H$43,7,FALSE)</f>
        <v>10</v>
      </c>
      <c r="N208" s="54">
        <f t="shared" si="0"/>
        <v>2292</v>
      </c>
      <c r="O208" s="20"/>
      <c r="P208" s="20" t="s">
        <v>151</v>
      </c>
      <c r="Q208" s="54">
        <f>VLOOKUP(P208,'Charged Moves'!B$2:I$96,3,FALSE)</f>
        <v>80</v>
      </c>
      <c r="R208" s="54">
        <f>IF(OR(VLOOKUP(P208,'Charged Moves'!B$2:C$96,2,FALSE)=D208,VLOOKUP(P208,'Charged Moves'!B$2:C$96,2,FALSE)=E208),1,0)</f>
        <v>1</v>
      </c>
      <c r="S208" s="54">
        <f>VLOOKUP(P208,'Charged Moves'!B$2:I$96,8,FALSE)*100</f>
        <v>5</v>
      </c>
      <c r="T208" s="54">
        <f>VLOOKUP(P208,'Charged Moves'!B$2:I$96,6,FALSE)</f>
        <v>3800</v>
      </c>
      <c r="U208" s="54">
        <f>VLOOKUP(P208,'Charged Moves'!B$2:J$96,9,FALSE)</f>
        <v>100</v>
      </c>
      <c r="V208" s="54">
        <f t="shared" si="1"/>
        <v>19577.5</v>
      </c>
      <c r="W208" s="54"/>
      <c r="X208" s="54"/>
      <c r="Y208" s="54"/>
      <c r="AB208" s="55"/>
      <c r="AD208" s="55"/>
    </row>
    <row r="209" spans="1:30" ht="14.25" customHeight="1">
      <c r="A209" s="10">
        <v>208</v>
      </c>
      <c r="B209" s="13">
        <f>VLOOKUP(C209,'Species Data'!A$2:E$152,2,FALSE)</f>
        <v>38</v>
      </c>
      <c r="C209" s="10" t="s">
        <v>149</v>
      </c>
      <c r="D209" s="24" t="s">
        <v>40</v>
      </c>
      <c r="E209" s="26"/>
      <c r="F209" s="13">
        <f>VLOOKUP($C209,'Species Data'!$A$2:$E$152,3,FALSE)+$Z$1</f>
        <v>161</v>
      </c>
      <c r="G209" s="13">
        <f>VLOOKUP($C209,'Species Data'!$A$2:$E$152,4,FALSE)+$Z$1</f>
        <v>191</v>
      </c>
      <c r="H209" s="13">
        <f>VLOOKUP($C209,'Species Data'!$A$2:$E$152,5,FALSE)+$Z$1</f>
        <v>209</v>
      </c>
      <c r="I209" s="20" t="s">
        <v>150</v>
      </c>
      <c r="J209" s="54">
        <f>VLOOKUP(I209,'Basic Moves'!B$2:H$43,3,FALSE)</f>
        <v>12</v>
      </c>
      <c r="K209" s="54">
        <f>IF(OR(VLOOKUP(I209,'Basic Moves'!B$2:C$43,2,FALSE)=D209,VLOOKUP(I209,'Basic Moves'!B$2:C$43,2,FALSE)=E209),1,0)</f>
        <v>0</v>
      </c>
      <c r="L209" s="54">
        <f>VLOOKUP(I209,'Basic Moves'!B$2:H$43,5,FALSE)</f>
        <v>1040</v>
      </c>
      <c r="M209" s="54">
        <f>VLOOKUP(I209,'Basic Moves'!B$2:H$43,7,FALSE)</f>
        <v>10</v>
      </c>
      <c r="N209" s="54">
        <f t="shared" si="0"/>
        <v>2292</v>
      </c>
      <c r="O209" s="20"/>
      <c r="P209" s="20" t="s">
        <v>42</v>
      </c>
      <c r="Q209" s="54">
        <f>VLOOKUP(P209,'Charged Moves'!B$2:I$96,3,FALSE)</f>
        <v>55</v>
      </c>
      <c r="R209" s="54">
        <f>IF(OR(VLOOKUP(P209,'Charged Moves'!B$2:C$96,2,FALSE)=D209,VLOOKUP(P209,'Charged Moves'!B$2:C$96,2,FALSE)=E209),1,0)</f>
        <v>1</v>
      </c>
      <c r="S209" s="54">
        <f>VLOOKUP(P209,'Charged Moves'!B$2:I$96,8,FALSE)*100</f>
        <v>5</v>
      </c>
      <c r="T209" s="54">
        <f>VLOOKUP(P209,'Charged Moves'!B$2:I$96,6,FALSE)</f>
        <v>2900</v>
      </c>
      <c r="U209" s="54">
        <f>VLOOKUP(P209,'Charged Moves'!B$2:J$96,9,FALSE)</f>
        <v>50</v>
      </c>
      <c r="V209" s="54">
        <f t="shared" si="1"/>
        <v>13459.531249999998</v>
      </c>
      <c r="W209" s="54"/>
      <c r="X209" s="54"/>
      <c r="Y209" s="54"/>
      <c r="AB209" s="55"/>
      <c r="AD209" s="55"/>
    </row>
    <row r="210" spans="1:30" ht="14.25" customHeight="1">
      <c r="A210" s="10">
        <v>209</v>
      </c>
      <c r="B210" s="13">
        <f>VLOOKUP(C210,'Species Data'!A$2:E$152,2,FALSE)</f>
        <v>38</v>
      </c>
      <c r="C210" s="10" t="s">
        <v>149</v>
      </c>
      <c r="D210" s="24" t="s">
        <v>40</v>
      </c>
      <c r="E210" s="26"/>
      <c r="F210" s="13">
        <f>VLOOKUP($C210,'Species Data'!$A$2:$E$152,3,FALSE)+$Z$1</f>
        <v>161</v>
      </c>
      <c r="G210" s="13">
        <f>VLOOKUP($C210,'Species Data'!$A$2:$E$152,4,FALSE)+$Z$1</f>
        <v>191</v>
      </c>
      <c r="H210" s="13">
        <f>VLOOKUP($C210,'Species Data'!$A$2:$E$152,5,FALSE)+$Z$1</f>
        <v>209</v>
      </c>
      <c r="I210" s="20" t="s">
        <v>150</v>
      </c>
      <c r="J210" s="54">
        <f>VLOOKUP(I210,'Basic Moves'!B$2:H$43,3,FALSE)</f>
        <v>12</v>
      </c>
      <c r="K210" s="54">
        <f>IF(OR(VLOOKUP(I210,'Basic Moves'!B$2:C$43,2,FALSE)=D210,VLOOKUP(I210,'Basic Moves'!B$2:C$43,2,FALSE)=E210),1,0)</f>
        <v>0</v>
      </c>
      <c r="L210" s="54">
        <f>VLOOKUP(I210,'Basic Moves'!B$2:H$43,5,FALSE)</f>
        <v>1040</v>
      </c>
      <c r="M210" s="54">
        <f>VLOOKUP(I210,'Basic Moves'!B$2:H$43,7,FALSE)</f>
        <v>10</v>
      </c>
      <c r="N210" s="54">
        <f t="shared" si="0"/>
        <v>2292</v>
      </c>
      <c r="O210" s="20"/>
      <c r="P210" s="20" t="s">
        <v>51</v>
      </c>
      <c r="Q210" s="54">
        <f>VLOOKUP(P210,'Charged Moves'!B$2:I$96,3,FALSE)</f>
        <v>100</v>
      </c>
      <c r="R210" s="54">
        <f>IF(OR(VLOOKUP(P210,'Charged Moves'!B$2:C$96,2,FALSE)=D210,VLOOKUP(P210,'Charged Moves'!B$2:C$96,2,FALSE)=E210),1,0)</f>
        <v>1</v>
      </c>
      <c r="S210" s="54">
        <f>VLOOKUP(P210,'Charged Moves'!B$2:I$96,8,FALSE)*100</f>
        <v>5</v>
      </c>
      <c r="T210" s="54">
        <f>VLOOKUP(P210,'Charged Moves'!B$2:I$96,6,FALSE)</f>
        <v>4100</v>
      </c>
      <c r="U210" s="54">
        <f>VLOOKUP(P210,'Charged Moves'!B$2:J$96,9,FALSE)</f>
        <v>100</v>
      </c>
      <c r="V210" s="54">
        <f t="shared" si="1"/>
        <v>24471.874999999996</v>
      </c>
      <c r="W210" s="54"/>
      <c r="X210" s="54"/>
      <c r="Y210" s="54"/>
      <c r="AB210" s="55"/>
      <c r="AD210" s="55"/>
    </row>
    <row r="211" spans="1:30" ht="14.25" customHeight="1">
      <c r="A211" s="10">
        <v>210</v>
      </c>
      <c r="B211" s="13">
        <f>VLOOKUP(C211,'Species Data'!A$2:E$152,2,FALSE)</f>
        <v>38</v>
      </c>
      <c r="C211" s="10" t="s">
        <v>149</v>
      </c>
      <c r="D211" s="24" t="s">
        <v>40</v>
      </c>
      <c r="E211" s="26"/>
      <c r="F211" s="13">
        <f>VLOOKUP($C211,'Species Data'!$A$2:$E$152,3,FALSE)+$Z$1</f>
        <v>161</v>
      </c>
      <c r="G211" s="13">
        <f>VLOOKUP($C211,'Species Data'!$A$2:$E$152,4,FALSE)+$Z$1</f>
        <v>191</v>
      </c>
      <c r="H211" s="13">
        <f>VLOOKUP($C211,'Species Data'!$A$2:$E$152,5,FALSE)+$Z$1</f>
        <v>209</v>
      </c>
      <c r="I211" s="20" t="s">
        <v>43</v>
      </c>
      <c r="J211" s="54">
        <f>VLOOKUP(I211,'Basic Moves'!B$2:H$43,3,FALSE)</f>
        <v>10</v>
      </c>
      <c r="K211" s="54">
        <f>IF(OR(VLOOKUP(I211,'Basic Moves'!B$2:C$43,2,FALSE)=D211,VLOOKUP(I211,'Basic Moves'!B$2:C$43,2,FALSE)=E211),1,0)</f>
        <v>1</v>
      </c>
      <c r="L211" s="54">
        <f>VLOOKUP(I211,'Basic Moves'!B$2:H$43,5,FALSE)</f>
        <v>1050</v>
      </c>
      <c r="M211" s="54">
        <f>VLOOKUP(I211,'Basic Moves'!B$2:H$43,7,FALSE)</f>
        <v>10</v>
      </c>
      <c r="N211" s="54">
        <f t="shared" si="0"/>
        <v>2387.5</v>
      </c>
      <c r="O211" s="20"/>
      <c r="P211" s="20" t="s">
        <v>151</v>
      </c>
      <c r="Q211" s="54">
        <f>VLOOKUP(P211,'Charged Moves'!B$2:I$96,3,FALSE)</f>
        <v>80</v>
      </c>
      <c r="R211" s="54">
        <f>IF(OR(VLOOKUP(P211,'Charged Moves'!B$2:C$96,2,FALSE)=D211,VLOOKUP(P211,'Charged Moves'!B$2:C$96,2,FALSE)=E211),1,0)</f>
        <v>1</v>
      </c>
      <c r="S211" s="54">
        <f>VLOOKUP(P211,'Charged Moves'!B$2:I$96,8,FALSE)*100</f>
        <v>5</v>
      </c>
      <c r="T211" s="54">
        <f>VLOOKUP(P211,'Charged Moves'!B$2:I$96,6,FALSE)</f>
        <v>3800</v>
      </c>
      <c r="U211" s="54">
        <f>VLOOKUP(P211,'Charged Moves'!B$2:J$96,9,FALSE)</f>
        <v>100</v>
      </c>
      <c r="V211" s="54">
        <f t="shared" si="1"/>
        <v>19577.5</v>
      </c>
      <c r="W211" s="54"/>
      <c r="X211" s="54"/>
      <c r="Y211" s="54"/>
      <c r="AB211" s="55"/>
      <c r="AD211" s="55"/>
    </row>
    <row r="212" spans="1:30" ht="14.25" customHeight="1">
      <c r="A212" s="10">
        <v>211</v>
      </c>
      <c r="B212" s="13">
        <f>VLOOKUP(C212,'Species Data'!A$2:E$152,2,FALSE)</f>
        <v>38</v>
      </c>
      <c r="C212" s="10" t="s">
        <v>149</v>
      </c>
      <c r="D212" s="24" t="s">
        <v>40</v>
      </c>
      <c r="E212" s="26"/>
      <c r="F212" s="13">
        <f>VLOOKUP($C212,'Species Data'!$A$2:$E$152,3,FALSE)+$Z$1</f>
        <v>161</v>
      </c>
      <c r="G212" s="13">
        <f>VLOOKUP($C212,'Species Data'!$A$2:$E$152,4,FALSE)+$Z$1</f>
        <v>191</v>
      </c>
      <c r="H212" s="13">
        <f>VLOOKUP($C212,'Species Data'!$A$2:$E$152,5,FALSE)+$Z$1</f>
        <v>209</v>
      </c>
      <c r="I212" s="20" t="s">
        <v>43</v>
      </c>
      <c r="J212" s="54">
        <f>VLOOKUP(I212,'Basic Moves'!B$2:H$43,3,FALSE)</f>
        <v>10</v>
      </c>
      <c r="K212" s="54">
        <f>IF(OR(VLOOKUP(I212,'Basic Moves'!B$2:C$43,2,FALSE)=D212,VLOOKUP(I212,'Basic Moves'!B$2:C$43,2,FALSE)=E212),1,0)</f>
        <v>1</v>
      </c>
      <c r="L212" s="54">
        <f>VLOOKUP(I212,'Basic Moves'!B$2:H$43,5,FALSE)</f>
        <v>1050</v>
      </c>
      <c r="M212" s="54">
        <f>VLOOKUP(I212,'Basic Moves'!B$2:H$43,7,FALSE)</f>
        <v>10</v>
      </c>
      <c r="N212" s="54">
        <f t="shared" si="0"/>
        <v>2387.5</v>
      </c>
      <c r="O212" s="20"/>
      <c r="P212" s="20" t="s">
        <v>42</v>
      </c>
      <c r="Q212" s="54">
        <f>VLOOKUP(P212,'Charged Moves'!B$2:I$96,3,FALSE)</f>
        <v>55</v>
      </c>
      <c r="R212" s="54">
        <f>IF(OR(VLOOKUP(P212,'Charged Moves'!B$2:C$96,2,FALSE)=D212,VLOOKUP(P212,'Charged Moves'!B$2:C$96,2,FALSE)=E212),1,0)</f>
        <v>1</v>
      </c>
      <c r="S212" s="54">
        <f>VLOOKUP(P212,'Charged Moves'!B$2:I$96,8,FALSE)*100</f>
        <v>5</v>
      </c>
      <c r="T212" s="54">
        <f>VLOOKUP(P212,'Charged Moves'!B$2:I$96,6,FALSE)</f>
        <v>2900</v>
      </c>
      <c r="U212" s="54">
        <f>VLOOKUP(P212,'Charged Moves'!B$2:J$96,9,FALSE)</f>
        <v>50</v>
      </c>
      <c r="V212" s="54">
        <f t="shared" si="1"/>
        <v>13459.531249999998</v>
      </c>
      <c r="W212" s="54"/>
      <c r="X212" s="54"/>
      <c r="Y212" s="54"/>
      <c r="AB212" s="55"/>
      <c r="AD212" s="55"/>
    </row>
    <row r="213" spans="1:30" ht="14.25" customHeight="1">
      <c r="A213" s="10">
        <v>212</v>
      </c>
      <c r="B213" s="13">
        <f>VLOOKUP(C213,'Species Data'!A$2:E$152,2,FALSE)</f>
        <v>38</v>
      </c>
      <c r="C213" s="10" t="s">
        <v>149</v>
      </c>
      <c r="D213" s="24" t="s">
        <v>40</v>
      </c>
      <c r="E213" s="26"/>
      <c r="F213" s="13">
        <f>VLOOKUP($C213,'Species Data'!$A$2:$E$152,3,FALSE)+$Z$1</f>
        <v>161</v>
      </c>
      <c r="G213" s="13">
        <f>VLOOKUP($C213,'Species Data'!$A$2:$E$152,4,FALSE)+$Z$1</f>
        <v>191</v>
      </c>
      <c r="H213" s="13">
        <f>VLOOKUP($C213,'Species Data'!$A$2:$E$152,5,FALSE)+$Z$1</f>
        <v>209</v>
      </c>
      <c r="I213" s="20" t="s">
        <v>43</v>
      </c>
      <c r="J213" s="54">
        <f>VLOOKUP(I213,'Basic Moves'!B$2:H$43,3,FALSE)</f>
        <v>10</v>
      </c>
      <c r="K213" s="54">
        <f>IF(OR(VLOOKUP(I213,'Basic Moves'!B$2:C$43,2,FALSE)=D213,VLOOKUP(I213,'Basic Moves'!B$2:C$43,2,FALSE)=E213),1,0)</f>
        <v>1</v>
      </c>
      <c r="L213" s="54">
        <f>VLOOKUP(I213,'Basic Moves'!B$2:H$43,5,FALSE)</f>
        <v>1050</v>
      </c>
      <c r="M213" s="54">
        <f>VLOOKUP(I213,'Basic Moves'!B$2:H$43,7,FALSE)</f>
        <v>10</v>
      </c>
      <c r="N213" s="54">
        <f t="shared" si="0"/>
        <v>2387.5</v>
      </c>
      <c r="O213" s="20"/>
      <c r="P213" s="20" t="s">
        <v>51</v>
      </c>
      <c r="Q213" s="54">
        <f>VLOOKUP(P213,'Charged Moves'!B$2:I$96,3,FALSE)</f>
        <v>100</v>
      </c>
      <c r="R213" s="54">
        <f>IF(OR(VLOOKUP(P213,'Charged Moves'!B$2:C$96,2,FALSE)=D213,VLOOKUP(P213,'Charged Moves'!B$2:C$96,2,FALSE)=E213),1,0)</f>
        <v>1</v>
      </c>
      <c r="S213" s="54">
        <f>VLOOKUP(P213,'Charged Moves'!B$2:I$96,8,FALSE)*100</f>
        <v>5</v>
      </c>
      <c r="T213" s="54">
        <f>VLOOKUP(P213,'Charged Moves'!B$2:I$96,6,FALSE)</f>
        <v>4100</v>
      </c>
      <c r="U213" s="54">
        <f>VLOOKUP(P213,'Charged Moves'!B$2:J$96,9,FALSE)</f>
        <v>100</v>
      </c>
      <c r="V213" s="54">
        <f t="shared" si="1"/>
        <v>24471.874999999996</v>
      </c>
      <c r="W213" s="54"/>
      <c r="X213" s="54"/>
      <c r="Y213" s="54"/>
      <c r="AB213" s="55"/>
      <c r="AD213" s="55"/>
    </row>
    <row r="214" spans="1:30" ht="14.25" customHeight="1">
      <c r="A214" s="10">
        <v>213</v>
      </c>
      <c r="B214" s="13">
        <f>VLOOKUP(C214,'Species Data'!A$2:E$152,2,FALSE)</f>
        <v>39</v>
      </c>
      <c r="C214" s="10" t="s">
        <v>152</v>
      </c>
      <c r="D214" s="32" t="s">
        <v>84</v>
      </c>
      <c r="E214" s="39" t="s">
        <v>141</v>
      </c>
      <c r="F214" s="13">
        <f>VLOOKUP($C214,'Species Data'!$A$2:$E$152,3,FALSE)+$Z$1</f>
        <v>245</v>
      </c>
      <c r="G214" s="13">
        <f>VLOOKUP($C214,'Species Data'!$A$2:$E$152,4,FALSE)+$Z$1</f>
        <v>113</v>
      </c>
      <c r="H214" s="13">
        <f>VLOOKUP($C214,'Species Data'!$A$2:$E$152,5,FALSE)+$Z$1</f>
        <v>69</v>
      </c>
      <c r="I214" s="20" t="s">
        <v>142</v>
      </c>
      <c r="J214" s="54">
        <f>VLOOKUP(I214,'Basic Moves'!B$2:H$43,3,FALSE)</f>
        <v>7</v>
      </c>
      <c r="K214" s="54">
        <f>IF(OR(VLOOKUP(I214,'Basic Moves'!B$2:C$43,2,FALSE)=D214,VLOOKUP(I214,'Basic Moves'!B$2:C$43,2,FALSE)=E214),1,0)</f>
        <v>1</v>
      </c>
      <c r="L214" s="54">
        <f>VLOOKUP(I214,'Basic Moves'!B$2:H$43,5,FALSE)</f>
        <v>540</v>
      </c>
      <c r="M214" s="54">
        <f>VLOOKUP(I214,'Basic Moves'!B$2:H$43,7,FALSE)</f>
        <v>7</v>
      </c>
      <c r="N214" s="54">
        <f t="shared" si="0"/>
        <v>988.75</v>
      </c>
      <c r="O214" s="20"/>
      <c r="P214" s="20" t="s">
        <v>145</v>
      </c>
      <c r="Q214" s="54">
        <f>VLOOKUP(P214,'Charged Moves'!B$2:I$96,3,FALSE)</f>
        <v>25</v>
      </c>
      <c r="R214" s="54">
        <f>IF(OR(VLOOKUP(P214,'Charged Moves'!B$2:C$96,2,FALSE)=D214,VLOOKUP(P214,'Charged Moves'!B$2:C$96,2,FALSE)=E214),1,0)</f>
        <v>1</v>
      </c>
      <c r="S214" s="54">
        <f>VLOOKUP(P214,'Charged Moves'!B$2:I$96,8,FALSE)*100</f>
        <v>5</v>
      </c>
      <c r="T214" s="54">
        <f>VLOOKUP(P214,'Charged Moves'!B$2:I$96,6,FALSE)</f>
        <v>3900</v>
      </c>
      <c r="U214" s="54">
        <f>VLOOKUP(P214,'Charged Moves'!B$2:J$96,9,FALSE)</f>
        <v>20</v>
      </c>
      <c r="V214" s="54">
        <f t="shared" si="1"/>
        <v>3619.5312499999995</v>
      </c>
      <c r="W214" s="54"/>
      <c r="X214" s="54"/>
      <c r="Y214" s="54"/>
      <c r="AB214" s="55"/>
      <c r="AD214" s="55"/>
    </row>
    <row r="215" spans="1:30" ht="14.25" customHeight="1">
      <c r="A215" s="10">
        <v>214</v>
      </c>
      <c r="B215" s="13">
        <f>VLOOKUP(C215,'Species Data'!A$2:E$152,2,FALSE)</f>
        <v>39</v>
      </c>
      <c r="C215" s="10" t="s">
        <v>152</v>
      </c>
      <c r="D215" s="32" t="s">
        <v>84</v>
      </c>
      <c r="E215" s="39" t="s">
        <v>141</v>
      </c>
      <c r="F215" s="13">
        <f>VLOOKUP($C215,'Species Data'!$A$2:$E$152,3,FALSE)+$Z$1</f>
        <v>245</v>
      </c>
      <c r="G215" s="13">
        <f>VLOOKUP($C215,'Species Data'!$A$2:$E$152,4,FALSE)+$Z$1</f>
        <v>113</v>
      </c>
      <c r="H215" s="13">
        <f>VLOOKUP($C215,'Species Data'!$A$2:$E$152,5,FALSE)+$Z$1</f>
        <v>69</v>
      </c>
      <c r="I215" s="20" t="s">
        <v>142</v>
      </c>
      <c r="J215" s="54">
        <f>VLOOKUP(I215,'Basic Moves'!B$2:H$43,3,FALSE)</f>
        <v>7</v>
      </c>
      <c r="K215" s="54">
        <f>IF(OR(VLOOKUP(I215,'Basic Moves'!B$2:C$43,2,FALSE)=D215,VLOOKUP(I215,'Basic Moves'!B$2:C$43,2,FALSE)=E215),1,0)</f>
        <v>1</v>
      </c>
      <c r="L215" s="54">
        <f>VLOOKUP(I215,'Basic Moves'!B$2:H$43,5,FALSE)</f>
        <v>540</v>
      </c>
      <c r="M215" s="54">
        <f>VLOOKUP(I215,'Basic Moves'!B$2:H$43,7,FALSE)</f>
        <v>7</v>
      </c>
      <c r="N215" s="54">
        <f t="shared" si="0"/>
        <v>988.75</v>
      </c>
      <c r="O215" s="20"/>
      <c r="P215" s="20" t="s">
        <v>93</v>
      </c>
      <c r="Q215" s="54">
        <f>VLOOKUP(P215,'Charged Moves'!B$2:I$96,3,FALSE)</f>
        <v>40</v>
      </c>
      <c r="R215" s="54">
        <f>IF(OR(VLOOKUP(P215,'Charged Moves'!B$2:C$96,2,FALSE)=D215,VLOOKUP(P215,'Charged Moves'!B$2:C$96,2,FALSE)=E215),1,0)</f>
        <v>1</v>
      </c>
      <c r="S215" s="54">
        <f>VLOOKUP(P215,'Charged Moves'!B$2:I$96,8,FALSE)*100</f>
        <v>5</v>
      </c>
      <c r="T215" s="54">
        <f>VLOOKUP(P215,'Charged Moves'!B$2:I$96,6,FALSE)</f>
        <v>1560</v>
      </c>
      <c r="U215" s="54">
        <f>VLOOKUP(P215,'Charged Moves'!B$2:J$96,9,FALSE)</f>
        <v>50</v>
      </c>
      <c r="V215" s="54">
        <f t="shared" si="1"/>
        <v>5791.2499999999991</v>
      </c>
      <c r="W215" s="54"/>
      <c r="X215" s="54"/>
      <c r="Y215" s="54"/>
      <c r="AB215" s="55"/>
      <c r="AD215" s="55"/>
    </row>
    <row r="216" spans="1:30" ht="14.25" customHeight="1">
      <c r="A216" s="10">
        <v>215</v>
      </c>
      <c r="B216" s="13">
        <f>VLOOKUP(C216,'Species Data'!A$2:E$152,2,FALSE)</f>
        <v>39</v>
      </c>
      <c r="C216" s="10" t="s">
        <v>152</v>
      </c>
      <c r="D216" s="32" t="s">
        <v>84</v>
      </c>
      <c r="E216" s="39" t="s">
        <v>141</v>
      </c>
      <c r="F216" s="13">
        <f>VLOOKUP($C216,'Species Data'!$A$2:$E$152,3,FALSE)+$Z$1</f>
        <v>245</v>
      </c>
      <c r="G216" s="13">
        <f>VLOOKUP($C216,'Species Data'!$A$2:$E$152,4,FALSE)+$Z$1</f>
        <v>113</v>
      </c>
      <c r="H216" s="13">
        <f>VLOOKUP($C216,'Species Data'!$A$2:$E$152,5,FALSE)+$Z$1</f>
        <v>69</v>
      </c>
      <c r="I216" s="20" t="s">
        <v>142</v>
      </c>
      <c r="J216" s="54">
        <f>VLOOKUP(I216,'Basic Moves'!B$2:H$43,3,FALSE)</f>
        <v>7</v>
      </c>
      <c r="K216" s="54">
        <f>IF(OR(VLOOKUP(I216,'Basic Moves'!B$2:C$43,2,FALSE)=D216,VLOOKUP(I216,'Basic Moves'!B$2:C$43,2,FALSE)=E216),1,0)</f>
        <v>1</v>
      </c>
      <c r="L216" s="54">
        <f>VLOOKUP(I216,'Basic Moves'!B$2:H$43,5,FALSE)</f>
        <v>540</v>
      </c>
      <c r="M216" s="54">
        <f>VLOOKUP(I216,'Basic Moves'!B$2:H$43,7,FALSE)</f>
        <v>7</v>
      </c>
      <c r="N216" s="54">
        <f t="shared" si="0"/>
        <v>988.75</v>
      </c>
      <c r="O216" s="20"/>
      <c r="P216" s="20" t="s">
        <v>153</v>
      </c>
      <c r="Q216" s="54">
        <f>VLOOKUP(P216,'Charged Moves'!B$2:I$96,3,FALSE)</f>
        <v>55</v>
      </c>
      <c r="R216" s="54">
        <f>IF(OR(VLOOKUP(P216,'Charged Moves'!B$2:C$96,2,FALSE)=D216,VLOOKUP(P216,'Charged Moves'!B$2:C$96,2,FALSE)=E216),1,0)</f>
        <v>1</v>
      </c>
      <c r="S216" s="54">
        <f>VLOOKUP(P216,'Charged Moves'!B$2:I$96,8,FALSE)*100</f>
        <v>5</v>
      </c>
      <c r="T216" s="54">
        <f>VLOOKUP(P216,'Charged Moves'!B$2:I$96,6,FALSE)</f>
        <v>2900</v>
      </c>
      <c r="U216" s="54">
        <f>VLOOKUP(P216,'Charged Moves'!B$2:J$96,9,FALSE)</f>
        <v>50</v>
      </c>
      <c r="V216" s="54">
        <f t="shared" si="1"/>
        <v>7962.9687499999991</v>
      </c>
      <c r="W216" s="54"/>
      <c r="X216" s="54"/>
      <c r="Y216" s="54"/>
      <c r="AB216" s="55"/>
      <c r="AD216" s="55"/>
    </row>
    <row r="217" spans="1:30" ht="14.25" customHeight="1">
      <c r="A217" s="10">
        <v>216</v>
      </c>
      <c r="B217" s="13">
        <f>VLOOKUP(C217,'Species Data'!A$2:E$152,2,FALSE)</f>
        <v>39</v>
      </c>
      <c r="C217" s="10" t="s">
        <v>152</v>
      </c>
      <c r="D217" s="32" t="s">
        <v>84</v>
      </c>
      <c r="E217" s="39" t="s">
        <v>141</v>
      </c>
      <c r="F217" s="13">
        <f>VLOOKUP($C217,'Species Data'!$A$2:$E$152,3,FALSE)+$Z$1</f>
        <v>245</v>
      </c>
      <c r="G217" s="13">
        <f>VLOOKUP($C217,'Species Data'!$A$2:$E$152,4,FALSE)+$Z$1</f>
        <v>113</v>
      </c>
      <c r="H217" s="13">
        <f>VLOOKUP($C217,'Species Data'!$A$2:$E$152,5,FALSE)+$Z$1</f>
        <v>69</v>
      </c>
      <c r="I217" s="20" t="s">
        <v>150</v>
      </c>
      <c r="J217" s="54">
        <f>VLOOKUP(I217,'Basic Moves'!B$2:H$43,3,FALSE)</f>
        <v>12</v>
      </c>
      <c r="K217" s="54">
        <f>IF(OR(VLOOKUP(I217,'Basic Moves'!B$2:C$43,2,FALSE)=D217,VLOOKUP(I217,'Basic Moves'!B$2:C$43,2,FALSE)=E217),1,0)</f>
        <v>0</v>
      </c>
      <c r="L217" s="54">
        <f>VLOOKUP(I217,'Basic Moves'!B$2:H$43,5,FALSE)</f>
        <v>1040</v>
      </c>
      <c r="M217" s="54">
        <f>VLOOKUP(I217,'Basic Moves'!B$2:H$43,7,FALSE)</f>
        <v>10</v>
      </c>
      <c r="N217" s="54">
        <f t="shared" si="0"/>
        <v>1356</v>
      </c>
      <c r="O217" s="20"/>
      <c r="P217" s="20" t="s">
        <v>145</v>
      </c>
      <c r="Q217" s="54">
        <f>VLOOKUP(P217,'Charged Moves'!B$2:I$96,3,FALSE)</f>
        <v>25</v>
      </c>
      <c r="R217" s="54">
        <f>IF(OR(VLOOKUP(P217,'Charged Moves'!B$2:C$96,2,FALSE)=D217,VLOOKUP(P217,'Charged Moves'!B$2:C$96,2,FALSE)=E217),1,0)</f>
        <v>1</v>
      </c>
      <c r="S217" s="54">
        <f>VLOOKUP(P217,'Charged Moves'!B$2:I$96,8,FALSE)*100</f>
        <v>5</v>
      </c>
      <c r="T217" s="54">
        <f>VLOOKUP(P217,'Charged Moves'!B$2:I$96,6,FALSE)</f>
        <v>3900</v>
      </c>
      <c r="U217" s="54">
        <f>VLOOKUP(P217,'Charged Moves'!B$2:J$96,9,FALSE)</f>
        <v>20</v>
      </c>
      <c r="V217" s="54">
        <f t="shared" si="1"/>
        <v>3619.5312499999995</v>
      </c>
      <c r="W217" s="54"/>
      <c r="X217" s="54"/>
      <c r="Y217" s="54"/>
      <c r="AB217" s="55"/>
      <c r="AD217" s="55"/>
    </row>
    <row r="218" spans="1:30" ht="14.25" customHeight="1">
      <c r="A218" s="10">
        <v>217</v>
      </c>
      <c r="B218" s="13">
        <f>VLOOKUP(C218,'Species Data'!A$2:E$152,2,FALSE)</f>
        <v>39</v>
      </c>
      <c r="C218" s="10" t="s">
        <v>152</v>
      </c>
      <c r="D218" s="32" t="s">
        <v>84</v>
      </c>
      <c r="E218" s="39" t="s">
        <v>141</v>
      </c>
      <c r="F218" s="13">
        <f>VLOOKUP($C218,'Species Data'!$A$2:$E$152,3,FALSE)+$Z$1</f>
        <v>245</v>
      </c>
      <c r="G218" s="13">
        <f>VLOOKUP($C218,'Species Data'!$A$2:$E$152,4,FALSE)+$Z$1</f>
        <v>113</v>
      </c>
      <c r="H218" s="13">
        <f>VLOOKUP($C218,'Species Data'!$A$2:$E$152,5,FALSE)+$Z$1</f>
        <v>69</v>
      </c>
      <c r="I218" s="20" t="s">
        <v>150</v>
      </c>
      <c r="J218" s="54">
        <f>VLOOKUP(I218,'Basic Moves'!B$2:H$43,3,FALSE)</f>
        <v>12</v>
      </c>
      <c r="K218" s="54">
        <f>IF(OR(VLOOKUP(I218,'Basic Moves'!B$2:C$43,2,FALSE)=D218,VLOOKUP(I218,'Basic Moves'!B$2:C$43,2,FALSE)=E218),1,0)</f>
        <v>0</v>
      </c>
      <c r="L218" s="54">
        <f>VLOOKUP(I218,'Basic Moves'!B$2:H$43,5,FALSE)</f>
        <v>1040</v>
      </c>
      <c r="M218" s="54">
        <f>VLOOKUP(I218,'Basic Moves'!B$2:H$43,7,FALSE)</f>
        <v>10</v>
      </c>
      <c r="N218" s="54">
        <f t="shared" si="0"/>
        <v>1356</v>
      </c>
      <c r="O218" s="20"/>
      <c r="P218" s="20" t="s">
        <v>93</v>
      </c>
      <c r="Q218" s="54">
        <f>VLOOKUP(P218,'Charged Moves'!B$2:I$96,3,FALSE)</f>
        <v>40</v>
      </c>
      <c r="R218" s="54">
        <f>IF(OR(VLOOKUP(P218,'Charged Moves'!B$2:C$96,2,FALSE)=D218,VLOOKUP(P218,'Charged Moves'!B$2:C$96,2,FALSE)=E218),1,0)</f>
        <v>1</v>
      </c>
      <c r="S218" s="54">
        <f>VLOOKUP(P218,'Charged Moves'!B$2:I$96,8,FALSE)*100</f>
        <v>5</v>
      </c>
      <c r="T218" s="54">
        <f>VLOOKUP(P218,'Charged Moves'!B$2:I$96,6,FALSE)</f>
        <v>1560</v>
      </c>
      <c r="U218" s="54">
        <f>VLOOKUP(P218,'Charged Moves'!B$2:J$96,9,FALSE)</f>
        <v>50</v>
      </c>
      <c r="V218" s="54">
        <f t="shared" si="1"/>
        <v>5791.2499999999991</v>
      </c>
      <c r="W218" s="54"/>
      <c r="X218" s="54"/>
      <c r="Y218" s="54"/>
      <c r="AB218" s="55"/>
      <c r="AD218" s="55"/>
    </row>
    <row r="219" spans="1:30" ht="14.25" customHeight="1">
      <c r="A219" s="10">
        <v>218</v>
      </c>
      <c r="B219" s="13">
        <f>VLOOKUP(C219,'Species Data'!A$2:E$152,2,FALSE)</f>
        <v>39</v>
      </c>
      <c r="C219" s="10" t="s">
        <v>152</v>
      </c>
      <c r="D219" s="32" t="s">
        <v>84</v>
      </c>
      <c r="E219" s="39" t="s">
        <v>141</v>
      </c>
      <c r="F219" s="13">
        <f>VLOOKUP($C219,'Species Data'!$A$2:$E$152,3,FALSE)+$Z$1</f>
        <v>245</v>
      </c>
      <c r="G219" s="13">
        <f>VLOOKUP($C219,'Species Data'!$A$2:$E$152,4,FALSE)+$Z$1</f>
        <v>113</v>
      </c>
      <c r="H219" s="13">
        <f>VLOOKUP($C219,'Species Data'!$A$2:$E$152,5,FALSE)+$Z$1</f>
        <v>69</v>
      </c>
      <c r="I219" s="20" t="s">
        <v>150</v>
      </c>
      <c r="J219" s="54">
        <f>VLOOKUP(I219,'Basic Moves'!B$2:H$43,3,FALSE)</f>
        <v>12</v>
      </c>
      <c r="K219" s="54">
        <f>IF(OR(VLOOKUP(I219,'Basic Moves'!B$2:C$43,2,FALSE)=D219,VLOOKUP(I219,'Basic Moves'!B$2:C$43,2,FALSE)=E219),1,0)</f>
        <v>0</v>
      </c>
      <c r="L219" s="54">
        <f>VLOOKUP(I219,'Basic Moves'!B$2:H$43,5,FALSE)</f>
        <v>1040</v>
      </c>
      <c r="M219" s="54">
        <f>VLOOKUP(I219,'Basic Moves'!B$2:H$43,7,FALSE)</f>
        <v>10</v>
      </c>
      <c r="N219" s="54">
        <f t="shared" si="0"/>
        <v>1356</v>
      </c>
      <c r="O219" s="20"/>
      <c r="P219" s="20" t="s">
        <v>153</v>
      </c>
      <c r="Q219" s="54">
        <f>VLOOKUP(P219,'Charged Moves'!B$2:I$96,3,FALSE)</f>
        <v>55</v>
      </c>
      <c r="R219" s="54">
        <f>IF(OR(VLOOKUP(P219,'Charged Moves'!B$2:C$96,2,FALSE)=D219,VLOOKUP(P219,'Charged Moves'!B$2:C$96,2,FALSE)=E219),1,0)</f>
        <v>1</v>
      </c>
      <c r="S219" s="54">
        <f>VLOOKUP(P219,'Charged Moves'!B$2:I$96,8,FALSE)*100</f>
        <v>5</v>
      </c>
      <c r="T219" s="54">
        <f>VLOOKUP(P219,'Charged Moves'!B$2:I$96,6,FALSE)</f>
        <v>2900</v>
      </c>
      <c r="U219" s="54">
        <f>VLOOKUP(P219,'Charged Moves'!B$2:J$96,9,FALSE)</f>
        <v>50</v>
      </c>
      <c r="V219" s="54">
        <f t="shared" si="1"/>
        <v>7962.9687499999991</v>
      </c>
      <c r="W219" s="54"/>
      <c r="X219" s="54"/>
      <c r="Y219" s="54"/>
      <c r="AB219" s="55"/>
      <c r="AD219" s="55"/>
    </row>
    <row r="220" spans="1:30" ht="14.25" customHeight="1">
      <c r="A220" s="10">
        <v>219</v>
      </c>
      <c r="B220" s="13">
        <f>VLOOKUP(C220,'Species Data'!A$2:E$152,2,FALSE)</f>
        <v>40</v>
      </c>
      <c r="C220" s="10" t="s">
        <v>154</v>
      </c>
      <c r="D220" s="32" t="s">
        <v>84</v>
      </c>
      <c r="E220" s="39" t="s">
        <v>141</v>
      </c>
      <c r="F220" s="13">
        <f>VLOOKUP($C220,'Species Data'!$A$2:$E$152,3,FALSE)+$Z$1</f>
        <v>295</v>
      </c>
      <c r="G220" s="13">
        <f>VLOOKUP($C220,'Species Data'!$A$2:$E$152,4,FALSE)+$Z$1</f>
        <v>183</v>
      </c>
      <c r="H220" s="13">
        <f>VLOOKUP($C220,'Species Data'!$A$2:$E$152,5,FALSE)+$Z$1</f>
        <v>123</v>
      </c>
      <c r="I220" s="20" t="s">
        <v>142</v>
      </c>
      <c r="J220" s="54">
        <f>VLOOKUP(I220,'Basic Moves'!B$2:H$43,3,FALSE)</f>
        <v>7</v>
      </c>
      <c r="K220" s="54">
        <f>IF(OR(VLOOKUP(I220,'Basic Moves'!B$2:C$43,2,FALSE)=D220,VLOOKUP(I220,'Basic Moves'!B$2:C$43,2,FALSE)=E220),1,0)</f>
        <v>1</v>
      </c>
      <c r="L220" s="54">
        <f>VLOOKUP(I220,'Basic Moves'!B$2:H$43,5,FALSE)</f>
        <v>540</v>
      </c>
      <c r="M220" s="54">
        <f>VLOOKUP(I220,'Basic Moves'!B$2:H$43,7,FALSE)</f>
        <v>7</v>
      </c>
      <c r="N220" s="54">
        <f t="shared" si="0"/>
        <v>1601.25</v>
      </c>
      <c r="O220" s="20"/>
      <c r="P220" s="20" t="s">
        <v>147</v>
      </c>
      <c r="Q220" s="54">
        <f>VLOOKUP(P220,'Charged Moves'!B$2:I$96,3,FALSE)</f>
        <v>55</v>
      </c>
      <c r="R220" s="54">
        <f>IF(OR(VLOOKUP(P220,'Charged Moves'!B$2:C$96,2,FALSE)=D220,VLOOKUP(P220,'Charged Moves'!B$2:C$96,2,FALSE)=E220),1,0)</f>
        <v>1</v>
      </c>
      <c r="S220" s="54">
        <f>VLOOKUP(P220,'Charged Moves'!B$2:I$96,8,FALSE)*100</f>
        <v>5</v>
      </c>
      <c r="T220" s="54">
        <f>VLOOKUP(P220,'Charged Moves'!B$2:I$96,6,FALSE)</f>
        <v>4200</v>
      </c>
      <c r="U220" s="54">
        <f>VLOOKUP(P220,'Charged Moves'!B$2:J$96,9,FALSE)</f>
        <v>33</v>
      </c>
      <c r="V220" s="54">
        <f t="shared" si="1"/>
        <v>12895.781249999998</v>
      </c>
      <c r="W220" s="54"/>
      <c r="X220" s="54"/>
      <c r="Y220" s="54"/>
      <c r="AB220" s="55"/>
      <c r="AD220" s="55"/>
    </row>
    <row r="221" spans="1:30" ht="14.25" customHeight="1">
      <c r="A221" s="10">
        <v>220</v>
      </c>
      <c r="B221" s="13">
        <f>VLOOKUP(C221,'Species Data'!A$2:E$152,2,FALSE)</f>
        <v>40</v>
      </c>
      <c r="C221" s="10" t="s">
        <v>154</v>
      </c>
      <c r="D221" s="32" t="s">
        <v>84</v>
      </c>
      <c r="E221" s="39" t="s">
        <v>141</v>
      </c>
      <c r="F221" s="13">
        <f>VLOOKUP($C221,'Species Data'!$A$2:$E$152,3,FALSE)+$Z$1</f>
        <v>295</v>
      </c>
      <c r="G221" s="13">
        <f>VLOOKUP($C221,'Species Data'!$A$2:$E$152,4,FALSE)+$Z$1</f>
        <v>183</v>
      </c>
      <c r="H221" s="13">
        <f>VLOOKUP($C221,'Species Data'!$A$2:$E$152,5,FALSE)+$Z$1</f>
        <v>123</v>
      </c>
      <c r="I221" s="20" t="s">
        <v>142</v>
      </c>
      <c r="J221" s="54">
        <f>VLOOKUP(I221,'Basic Moves'!B$2:H$43,3,FALSE)</f>
        <v>7</v>
      </c>
      <c r="K221" s="54">
        <f>IF(OR(VLOOKUP(I221,'Basic Moves'!B$2:C$43,2,FALSE)=D221,VLOOKUP(I221,'Basic Moves'!B$2:C$43,2,FALSE)=E221),1,0)</f>
        <v>1</v>
      </c>
      <c r="L221" s="54">
        <f>VLOOKUP(I221,'Basic Moves'!B$2:H$43,5,FALSE)</f>
        <v>540</v>
      </c>
      <c r="M221" s="54">
        <f>VLOOKUP(I221,'Basic Moves'!B$2:H$43,7,FALSE)</f>
        <v>7</v>
      </c>
      <c r="N221" s="54">
        <f t="shared" si="0"/>
        <v>1601.25</v>
      </c>
      <c r="O221" s="20"/>
      <c r="P221" s="20" t="s">
        <v>97</v>
      </c>
      <c r="Q221" s="54">
        <f>VLOOKUP(P221,'Charged Moves'!B$2:I$96,3,FALSE)</f>
        <v>120</v>
      </c>
      <c r="R221" s="54">
        <f>IF(OR(VLOOKUP(P221,'Charged Moves'!B$2:C$96,2,FALSE)=D221,VLOOKUP(P221,'Charged Moves'!B$2:C$96,2,FALSE)=E221),1,0)</f>
        <v>1</v>
      </c>
      <c r="S221" s="54">
        <f>VLOOKUP(P221,'Charged Moves'!B$2:I$96,8,FALSE)*100</f>
        <v>5</v>
      </c>
      <c r="T221" s="54">
        <f>VLOOKUP(P221,'Charged Moves'!B$2:I$96,6,FALSE)</f>
        <v>5000</v>
      </c>
      <c r="U221" s="54">
        <f>VLOOKUP(P221,'Charged Moves'!B$2:J$96,9,FALSE)</f>
        <v>100</v>
      </c>
      <c r="V221" s="54">
        <f t="shared" si="1"/>
        <v>28136.249999999996</v>
      </c>
      <c r="W221" s="54"/>
      <c r="X221" s="54"/>
      <c r="Y221" s="54"/>
      <c r="AB221" s="55"/>
      <c r="AD221" s="55"/>
    </row>
    <row r="222" spans="1:30" ht="14.25" customHeight="1">
      <c r="A222" s="10">
        <v>221</v>
      </c>
      <c r="B222" s="13">
        <f>VLOOKUP(C222,'Species Data'!A$2:E$152,2,FALSE)</f>
        <v>40</v>
      </c>
      <c r="C222" s="10" t="s">
        <v>154</v>
      </c>
      <c r="D222" s="32" t="s">
        <v>84</v>
      </c>
      <c r="E222" s="39" t="s">
        <v>141</v>
      </c>
      <c r="F222" s="13">
        <f>VLOOKUP($C222,'Species Data'!$A$2:$E$152,3,FALSE)+$Z$1</f>
        <v>295</v>
      </c>
      <c r="G222" s="13">
        <f>VLOOKUP($C222,'Species Data'!$A$2:$E$152,4,FALSE)+$Z$1</f>
        <v>183</v>
      </c>
      <c r="H222" s="13">
        <f>VLOOKUP($C222,'Species Data'!$A$2:$E$152,5,FALSE)+$Z$1</f>
        <v>123</v>
      </c>
      <c r="I222" s="20" t="s">
        <v>142</v>
      </c>
      <c r="J222" s="54">
        <f>VLOOKUP(I222,'Basic Moves'!B$2:H$43,3,FALSE)</f>
        <v>7</v>
      </c>
      <c r="K222" s="54">
        <f>IF(OR(VLOOKUP(I222,'Basic Moves'!B$2:C$43,2,FALSE)=D222,VLOOKUP(I222,'Basic Moves'!B$2:C$43,2,FALSE)=E222),1,0)</f>
        <v>1</v>
      </c>
      <c r="L222" s="54">
        <f>VLOOKUP(I222,'Basic Moves'!B$2:H$43,5,FALSE)</f>
        <v>540</v>
      </c>
      <c r="M222" s="54">
        <f>VLOOKUP(I222,'Basic Moves'!B$2:H$43,7,FALSE)</f>
        <v>7</v>
      </c>
      <c r="N222" s="54">
        <f t="shared" si="0"/>
        <v>1601.25</v>
      </c>
      <c r="O222" s="20"/>
      <c r="P222" s="20" t="s">
        <v>153</v>
      </c>
      <c r="Q222" s="54">
        <f>VLOOKUP(P222,'Charged Moves'!B$2:I$96,3,FALSE)</f>
        <v>55</v>
      </c>
      <c r="R222" s="54">
        <f>IF(OR(VLOOKUP(P222,'Charged Moves'!B$2:C$96,2,FALSE)=D222,VLOOKUP(P222,'Charged Moves'!B$2:C$96,2,FALSE)=E222),1,0)</f>
        <v>1</v>
      </c>
      <c r="S222" s="54">
        <f>VLOOKUP(P222,'Charged Moves'!B$2:I$96,8,FALSE)*100</f>
        <v>5</v>
      </c>
      <c r="T222" s="54">
        <f>VLOOKUP(P222,'Charged Moves'!B$2:I$96,6,FALSE)</f>
        <v>2900</v>
      </c>
      <c r="U222" s="54">
        <f>VLOOKUP(P222,'Charged Moves'!B$2:J$96,9,FALSE)</f>
        <v>50</v>
      </c>
      <c r="V222" s="54">
        <f t="shared" si="1"/>
        <v>12895.781249999998</v>
      </c>
      <c r="W222" s="54"/>
      <c r="X222" s="54"/>
      <c r="Y222" s="54"/>
      <c r="AB222" s="55"/>
      <c r="AD222" s="55"/>
    </row>
    <row r="223" spans="1:30" ht="14.25" customHeight="1">
      <c r="A223" s="10">
        <v>222</v>
      </c>
      <c r="B223" s="13">
        <f>VLOOKUP(C223,'Species Data'!A$2:E$152,2,FALSE)</f>
        <v>40</v>
      </c>
      <c r="C223" s="10" t="s">
        <v>154</v>
      </c>
      <c r="D223" s="32" t="s">
        <v>84</v>
      </c>
      <c r="E223" s="39" t="s">
        <v>141</v>
      </c>
      <c r="F223" s="13">
        <f>VLOOKUP($C223,'Species Data'!$A$2:$E$152,3,FALSE)+$Z$1</f>
        <v>295</v>
      </c>
      <c r="G223" s="13">
        <f>VLOOKUP($C223,'Species Data'!$A$2:$E$152,4,FALSE)+$Z$1</f>
        <v>183</v>
      </c>
      <c r="H223" s="13">
        <f>VLOOKUP($C223,'Species Data'!$A$2:$E$152,5,FALSE)+$Z$1</f>
        <v>123</v>
      </c>
      <c r="I223" s="20" t="s">
        <v>150</v>
      </c>
      <c r="J223" s="54">
        <f>VLOOKUP(I223,'Basic Moves'!B$2:H$43,3,FALSE)</f>
        <v>12</v>
      </c>
      <c r="K223" s="54">
        <f>IF(OR(VLOOKUP(I223,'Basic Moves'!B$2:C$43,2,FALSE)=D223,VLOOKUP(I223,'Basic Moves'!B$2:C$43,2,FALSE)=E223),1,0)</f>
        <v>0</v>
      </c>
      <c r="L223" s="54">
        <f>VLOOKUP(I223,'Basic Moves'!B$2:H$43,5,FALSE)</f>
        <v>1040</v>
      </c>
      <c r="M223" s="54">
        <f>VLOOKUP(I223,'Basic Moves'!B$2:H$43,7,FALSE)</f>
        <v>10</v>
      </c>
      <c r="N223" s="54">
        <f t="shared" si="0"/>
        <v>2196</v>
      </c>
      <c r="O223" s="20"/>
      <c r="P223" s="20" t="s">
        <v>147</v>
      </c>
      <c r="Q223" s="54">
        <f>VLOOKUP(P223,'Charged Moves'!B$2:I$96,3,FALSE)</f>
        <v>55</v>
      </c>
      <c r="R223" s="54">
        <f>IF(OR(VLOOKUP(P223,'Charged Moves'!B$2:C$96,2,FALSE)=D223,VLOOKUP(P223,'Charged Moves'!B$2:C$96,2,FALSE)=E223),1,0)</f>
        <v>1</v>
      </c>
      <c r="S223" s="54">
        <f>VLOOKUP(P223,'Charged Moves'!B$2:I$96,8,FALSE)*100</f>
        <v>5</v>
      </c>
      <c r="T223" s="54">
        <f>VLOOKUP(P223,'Charged Moves'!B$2:I$96,6,FALSE)</f>
        <v>4200</v>
      </c>
      <c r="U223" s="54">
        <f>VLOOKUP(P223,'Charged Moves'!B$2:J$96,9,FALSE)</f>
        <v>33</v>
      </c>
      <c r="V223" s="54">
        <f t="shared" si="1"/>
        <v>12895.781249999998</v>
      </c>
      <c r="W223" s="54"/>
      <c r="X223" s="54"/>
      <c r="Y223" s="54"/>
      <c r="AB223" s="55"/>
      <c r="AD223" s="55"/>
    </row>
    <row r="224" spans="1:30" ht="14.25" customHeight="1">
      <c r="A224" s="10">
        <v>223</v>
      </c>
      <c r="B224" s="13">
        <f>VLOOKUP(C224,'Species Data'!A$2:E$152,2,FALSE)</f>
        <v>40</v>
      </c>
      <c r="C224" s="10" t="s">
        <v>154</v>
      </c>
      <c r="D224" s="32" t="s">
        <v>84</v>
      </c>
      <c r="E224" s="39" t="s">
        <v>141</v>
      </c>
      <c r="F224" s="13">
        <f>VLOOKUP($C224,'Species Data'!$A$2:$E$152,3,FALSE)+$Z$1</f>
        <v>295</v>
      </c>
      <c r="G224" s="13">
        <f>VLOOKUP($C224,'Species Data'!$A$2:$E$152,4,FALSE)+$Z$1</f>
        <v>183</v>
      </c>
      <c r="H224" s="13">
        <f>VLOOKUP($C224,'Species Data'!$A$2:$E$152,5,FALSE)+$Z$1</f>
        <v>123</v>
      </c>
      <c r="I224" s="20" t="s">
        <v>150</v>
      </c>
      <c r="J224" s="54">
        <f>VLOOKUP(I224,'Basic Moves'!B$2:H$43,3,FALSE)</f>
        <v>12</v>
      </c>
      <c r="K224" s="54">
        <f>IF(OR(VLOOKUP(I224,'Basic Moves'!B$2:C$43,2,FALSE)=D224,VLOOKUP(I224,'Basic Moves'!B$2:C$43,2,FALSE)=E224),1,0)</f>
        <v>0</v>
      </c>
      <c r="L224" s="54">
        <f>VLOOKUP(I224,'Basic Moves'!B$2:H$43,5,FALSE)</f>
        <v>1040</v>
      </c>
      <c r="M224" s="54">
        <f>VLOOKUP(I224,'Basic Moves'!B$2:H$43,7,FALSE)</f>
        <v>10</v>
      </c>
      <c r="N224" s="54">
        <f t="shared" si="0"/>
        <v>2196</v>
      </c>
      <c r="O224" s="20"/>
      <c r="P224" s="20" t="s">
        <v>97</v>
      </c>
      <c r="Q224" s="54">
        <f>VLOOKUP(P224,'Charged Moves'!B$2:I$96,3,FALSE)</f>
        <v>120</v>
      </c>
      <c r="R224" s="54">
        <f>IF(OR(VLOOKUP(P224,'Charged Moves'!B$2:C$96,2,FALSE)=D224,VLOOKUP(P224,'Charged Moves'!B$2:C$96,2,FALSE)=E224),1,0)</f>
        <v>1</v>
      </c>
      <c r="S224" s="54">
        <f>VLOOKUP(P224,'Charged Moves'!B$2:I$96,8,FALSE)*100</f>
        <v>5</v>
      </c>
      <c r="T224" s="54">
        <f>VLOOKUP(P224,'Charged Moves'!B$2:I$96,6,FALSE)</f>
        <v>5000</v>
      </c>
      <c r="U224" s="54">
        <f>VLOOKUP(P224,'Charged Moves'!B$2:J$96,9,FALSE)</f>
        <v>100</v>
      </c>
      <c r="V224" s="54">
        <f t="shared" si="1"/>
        <v>28136.249999999996</v>
      </c>
      <c r="W224" s="54"/>
      <c r="X224" s="54"/>
      <c r="Y224" s="54"/>
      <c r="AB224" s="55"/>
      <c r="AD224" s="55"/>
    </row>
    <row r="225" spans="1:30" ht="14.25" customHeight="1">
      <c r="A225" s="10">
        <v>224</v>
      </c>
      <c r="B225" s="13">
        <f>VLOOKUP(C225,'Species Data'!A$2:E$152,2,FALSE)</f>
        <v>40</v>
      </c>
      <c r="C225" s="10" t="s">
        <v>154</v>
      </c>
      <c r="D225" s="32" t="s">
        <v>84</v>
      </c>
      <c r="E225" s="39" t="s">
        <v>141</v>
      </c>
      <c r="F225" s="13">
        <f>VLOOKUP($C225,'Species Data'!$A$2:$E$152,3,FALSE)+$Z$1</f>
        <v>295</v>
      </c>
      <c r="G225" s="13">
        <f>VLOOKUP($C225,'Species Data'!$A$2:$E$152,4,FALSE)+$Z$1</f>
        <v>183</v>
      </c>
      <c r="H225" s="13">
        <f>VLOOKUP($C225,'Species Data'!$A$2:$E$152,5,FALSE)+$Z$1</f>
        <v>123</v>
      </c>
      <c r="I225" s="20" t="s">
        <v>150</v>
      </c>
      <c r="J225" s="54">
        <f>VLOOKUP(I225,'Basic Moves'!B$2:H$43,3,FALSE)</f>
        <v>12</v>
      </c>
      <c r="K225" s="54">
        <f>IF(OR(VLOOKUP(I225,'Basic Moves'!B$2:C$43,2,FALSE)=D225,VLOOKUP(I225,'Basic Moves'!B$2:C$43,2,FALSE)=E225),1,0)</f>
        <v>0</v>
      </c>
      <c r="L225" s="54">
        <f>VLOOKUP(I225,'Basic Moves'!B$2:H$43,5,FALSE)</f>
        <v>1040</v>
      </c>
      <c r="M225" s="54">
        <f>VLOOKUP(I225,'Basic Moves'!B$2:H$43,7,FALSE)</f>
        <v>10</v>
      </c>
      <c r="N225" s="54">
        <f t="shared" si="0"/>
        <v>2196</v>
      </c>
      <c r="O225" s="20"/>
      <c r="P225" s="20" t="s">
        <v>153</v>
      </c>
      <c r="Q225" s="54">
        <f>VLOOKUP(P225,'Charged Moves'!B$2:I$96,3,FALSE)</f>
        <v>55</v>
      </c>
      <c r="R225" s="54">
        <f>IF(OR(VLOOKUP(P225,'Charged Moves'!B$2:C$96,2,FALSE)=D225,VLOOKUP(P225,'Charged Moves'!B$2:C$96,2,FALSE)=E225),1,0)</f>
        <v>1</v>
      </c>
      <c r="S225" s="54">
        <f>VLOOKUP(P225,'Charged Moves'!B$2:I$96,8,FALSE)*100</f>
        <v>5</v>
      </c>
      <c r="T225" s="54">
        <f>VLOOKUP(P225,'Charged Moves'!B$2:I$96,6,FALSE)</f>
        <v>2900</v>
      </c>
      <c r="U225" s="54">
        <f>VLOOKUP(P225,'Charged Moves'!B$2:J$96,9,FALSE)</f>
        <v>50</v>
      </c>
      <c r="V225" s="54">
        <f t="shared" si="1"/>
        <v>12895.781249999998</v>
      </c>
      <c r="W225" s="54"/>
      <c r="X225" s="54"/>
      <c r="Y225" s="54"/>
      <c r="AB225" s="55"/>
      <c r="AD225" s="55"/>
    </row>
    <row r="226" spans="1:30" ht="14.25" customHeight="1">
      <c r="A226" s="10">
        <v>225</v>
      </c>
      <c r="B226" s="13">
        <f>VLOOKUP(C226,'Species Data'!A$2:E$152,2,FALSE)</f>
        <v>41</v>
      </c>
      <c r="C226" s="10" t="s">
        <v>155</v>
      </c>
      <c r="D226" s="16" t="s">
        <v>28</v>
      </c>
      <c r="E226" s="27" t="s">
        <v>49</v>
      </c>
      <c r="F226" s="13">
        <f>VLOOKUP($C226,'Species Data'!$A$2:$E$152,3,FALSE)+$Z$1</f>
        <v>95</v>
      </c>
      <c r="G226" s="13">
        <f>VLOOKUP($C226,'Species Data'!$A$2:$E$152,4,FALSE)+$Z$1</f>
        <v>103</v>
      </c>
      <c r="H226" s="13">
        <f>VLOOKUP($C226,'Species Data'!$A$2:$E$152,5,FALSE)+$Z$1</f>
        <v>105</v>
      </c>
      <c r="I226" s="20" t="s">
        <v>87</v>
      </c>
      <c r="J226" s="54">
        <f>VLOOKUP(I226,'Basic Moves'!B$2:H$43,3,FALSE)</f>
        <v>10</v>
      </c>
      <c r="K226" s="54">
        <f>IF(OR(VLOOKUP(I226,'Basic Moves'!B$2:C$43,2,FALSE)=D226,VLOOKUP(I226,'Basic Moves'!B$2:C$43,2,FALSE)=E226),1,0)</f>
        <v>0</v>
      </c>
      <c r="L226" s="54">
        <f>VLOOKUP(I226,'Basic Moves'!B$2:H$43,5,FALSE)</f>
        <v>1330</v>
      </c>
      <c r="M226" s="54">
        <f>VLOOKUP(I226,'Basic Moves'!B$2:H$43,7,FALSE)</f>
        <v>12</v>
      </c>
      <c r="N226" s="54">
        <f t="shared" si="0"/>
        <v>1030</v>
      </c>
      <c r="O226" s="20"/>
      <c r="P226" s="20" t="s">
        <v>130</v>
      </c>
      <c r="Q226" s="54">
        <f>VLOOKUP(P226,'Charged Moves'!B$2:I$96,3,FALSE)</f>
        <v>25</v>
      </c>
      <c r="R226" s="54">
        <f>IF(OR(VLOOKUP(P226,'Charged Moves'!B$2:C$96,2,FALSE)=D226,VLOOKUP(P226,'Charged Moves'!B$2:C$96,2,FALSE)=E226),1,0)</f>
        <v>1</v>
      </c>
      <c r="S226" s="54">
        <f>VLOOKUP(P226,'Charged Moves'!B$2:I$96,8,FALSE)*100</f>
        <v>5</v>
      </c>
      <c r="T226" s="54">
        <f>VLOOKUP(P226,'Charged Moves'!B$2:I$96,6,FALSE)</f>
        <v>2400</v>
      </c>
      <c r="U226" s="54">
        <f>VLOOKUP(P226,'Charged Moves'!B$2:J$96,9,FALSE)</f>
        <v>20</v>
      </c>
      <c r="V226" s="54">
        <f t="shared" si="1"/>
        <v>3299.2187499999995</v>
      </c>
      <c r="W226" s="54"/>
      <c r="X226" s="54"/>
      <c r="Y226" s="54"/>
      <c r="AB226" s="55"/>
      <c r="AD226" s="55"/>
    </row>
    <row r="227" spans="1:30" ht="14.25" customHeight="1">
      <c r="A227" s="10">
        <v>226</v>
      </c>
      <c r="B227" s="13">
        <f>VLOOKUP(C227,'Species Data'!A$2:E$152,2,FALSE)</f>
        <v>41</v>
      </c>
      <c r="C227" s="10" t="s">
        <v>155</v>
      </c>
      <c r="D227" s="16" t="s">
        <v>28</v>
      </c>
      <c r="E227" s="27" t="s">
        <v>49</v>
      </c>
      <c r="F227" s="13">
        <f>VLOOKUP($C227,'Species Data'!$A$2:$E$152,3,FALSE)+$Z$1</f>
        <v>95</v>
      </c>
      <c r="G227" s="13">
        <f>VLOOKUP($C227,'Species Data'!$A$2:$E$152,4,FALSE)+$Z$1</f>
        <v>103</v>
      </c>
      <c r="H227" s="13">
        <f>VLOOKUP($C227,'Species Data'!$A$2:$E$152,5,FALSE)+$Z$1</f>
        <v>105</v>
      </c>
      <c r="I227" s="20" t="s">
        <v>87</v>
      </c>
      <c r="J227" s="54">
        <f>VLOOKUP(I227,'Basic Moves'!B$2:H$43,3,FALSE)</f>
        <v>10</v>
      </c>
      <c r="K227" s="54">
        <f>IF(OR(VLOOKUP(I227,'Basic Moves'!B$2:C$43,2,FALSE)=D227,VLOOKUP(I227,'Basic Moves'!B$2:C$43,2,FALSE)=E227),1,0)</f>
        <v>0</v>
      </c>
      <c r="L227" s="54">
        <f>VLOOKUP(I227,'Basic Moves'!B$2:H$43,5,FALSE)</f>
        <v>1330</v>
      </c>
      <c r="M227" s="54">
        <f>VLOOKUP(I227,'Basic Moves'!B$2:H$43,7,FALSE)</f>
        <v>12</v>
      </c>
      <c r="N227" s="54">
        <f t="shared" si="0"/>
        <v>1030</v>
      </c>
      <c r="O227" s="20"/>
      <c r="P227" s="20" t="s">
        <v>86</v>
      </c>
      <c r="Q227" s="54">
        <f>VLOOKUP(P227,'Charged Moves'!B$2:I$96,3,FALSE)</f>
        <v>30</v>
      </c>
      <c r="R227" s="54">
        <f>IF(OR(VLOOKUP(P227,'Charged Moves'!B$2:C$96,2,FALSE)=D227,VLOOKUP(P227,'Charged Moves'!B$2:C$96,2,FALSE)=E227),1,0)</f>
        <v>1</v>
      </c>
      <c r="S227" s="54">
        <f>VLOOKUP(P227,'Charged Moves'!B$2:I$96,8,FALSE)*100</f>
        <v>25</v>
      </c>
      <c r="T227" s="54">
        <f>VLOOKUP(P227,'Charged Moves'!B$2:I$96,6,FALSE)</f>
        <v>3300</v>
      </c>
      <c r="U227" s="54">
        <f>VLOOKUP(P227,'Charged Moves'!B$2:J$96,9,FALSE)</f>
        <v>25</v>
      </c>
      <c r="V227" s="54">
        <f t="shared" si="1"/>
        <v>4345.3125</v>
      </c>
      <c r="W227" s="54"/>
      <c r="X227" s="54"/>
      <c r="Y227" s="54"/>
      <c r="AB227" s="55"/>
      <c r="AD227" s="55"/>
    </row>
    <row r="228" spans="1:30" ht="14.25" customHeight="1">
      <c r="A228" s="10">
        <v>227</v>
      </c>
      <c r="B228" s="13">
        <f>VLOOKUP(C228,'Species Data'!A$2:E$152,2,FALSE)</f>
        <v>41</v>
      </c>
      <c r="C228" s="10" t="s">
        <v>155</v>
      </c>
      <c r="D228" s="16" t="s">
        <v>28</v>
      </c>
      <c r="E228" s="27" t="s">
        <v>49</v>
      </c>
      <c r="F228" s="13">
        <f>VLOOKUP($C228,'Species Data'!$A$2:$E$152,3,FALSE)+$Z$1</f>
        <v>95</v>
      </c>
      <c r="G228" s="13">
        <f>VLOOKUP($C228,'Species Data'!$A$2:$E$152,4,FALSE)+$Z$1</f>
        <v>103</v>
      </c>
      <c r="H228" s="13">
        <f>VLOOKUP($C228,'Species Data'!$A$2:$E$152,5,FALSE)+$Z$1</f>
        <v>105</v>
      </c>
      <c r="I228" s="20" t="s">
        <v>87</v>
      </c>
      <c r="J228" s="54">
        <f>VLOOKUP(I228,'Basic Moves'!B$2:H$43,3,FALSE)</f>
        <v>10</v>
      </c>
      <c r="K228" s="54">
        <f>IF(OR(VLOOKUP(I228,'Basic Moves'!B$2:C$43,2,FALSE)=D228,VLOOKUP(I228,'Basic Moves'!B$2:C$43,2,FALSE)=E228),1,0)</f>
        <v>0</v>
      </c>
      <c r="L228" s="54">
        <f>VLOOKUP(I228,'Basic Moves'!B$2:H$43,5,FALSE)</f>
        <v>1330</v>
      </c>
      <c r="M228" s="54">
        <f>VLOOKUP(I228,'Basic Moves'!B$2:H$43,7,FALSE)</f>
        <v>12</v>
      </c>
      <c r="N228" s="54">
        <f t="shared" si="0"/>
        <v>1030</v>
      </c>
      <c r="O228" s="20"/>
      <c r="P228" s="20" t="s">
        <v>30</v>
      </c>
      <c r="Q228" s="54">
        <f>VLOOKUP(P228,'Charged Moves'!B$2:I$96,3,FALSE)</f>
        <v>55</v>
      </c>
      <c r="R228" s="54">
        <f>IF(OR(VLOOKUP(P228,'Charged Moves'!B$2:C$96,2,FALSE)=D228,VLOOKUP(P228,'Charged Moves'!B$2:C$96,2,FALSE)=E228),1,0)</f>
        <v>1</v>
      </c>
      <c r="S228" s="54">
        <f>VLOOKUP(P228,'Charged Moves'!B$2:I$96,8,FALSE)*100</f>
        <v>5</v>
      </c>
      <c r="T228" s="54">
        <f>VLOOKUP(P228,'Charged Moves'!B$2:I$96,6,FALSE)</f>
        <v>2600</v>
      </c>
      <c r="U228" s="54">
        <f>VLOOKUP(P228,'Charged Moves'!B$2:J$96,9,FALSE)</f>
        <v>50</v>
      </c>
      <c r="V228" s="54">
        <f t="shared" si="1"/>
        <v>7258.2812499999991</v>
      </c>
      <c r="W228" s="54"/>
      <c r="X228" s="54"/>
      <c r="Y228" s="54"/>
      <c r="AB228" s="55"/>
      <c r="AD228" s="55"/>
    </row>
    <row r="229" spans="1:30" ht="14.25" customHeight="1">
      <c r="A229" s="10">
        <v>228</v>
      </c>
      <c r="B229" s="13">
        <f>VLOOKUP(C229,'Species Data'!A$2:E$152,2,FALSE)</f>
        <v>41</v>
      </c>
      <c r="C229" s="10" t="s">
        <v>155</v>
      </c>
      <c r="D229" s="16" t="s">
        <v>28</v>
      </c>
      <c r="E229" s="27" t="s">
        <v>49</v>
      </c>
      <c r="F229" s="13">
        <f>VLOOKUP($C229,'Species Data'!$A$2:$E$152,3,FALSE)+$Z$1</f>
        <v>95</v>
      </c>
      <c r="G229" s="13">
        <f>VLOOKUP($C229,'Species Data'!$A$2:$E$152,4,FALSE)+$Z$1</f>
        <v>103</v>
      </c>
      <c r="H229" s="13">
        <f>VLOOKUP($C229,'Species Data'!$A$2:$E$152,5,FALSE)+$Z$1</f>
        <v>105</v>
      </c>
      <c r="I229" s="20" t="s">
        <v>62</v>
      </c>
      <c r="J229" s="54">
        <f>VLOOKUP(I229,'Basic Moves'!B$2:H$43,3,FALSE)</f>
        <v>6</v>
      </c>
      <c r="K229" s="54">
        <f>IF(OR(VLOOKUP(I229,'Basic Moves'!B$2:C$43,2,FALSE)=D229,VLOOKUP(I229,'Basic Moves'!B$2:C$43,2,FALSE)=E229),1,0)</f>
        <v>0</v>
      </c>
      <c r="L229" s="54">
        <f>VLOOKUP(I229,'Basic Moves'!B$2:H$43,5,FALSE)</f>
        <v>500</v>
      </c>
      <c r="M229" s="54">
        <f>VLOOKUP(I229,'Basic Moves'!B$2:H$43,7,FALSE)</f>
        <v>7</v>
      </c>
      <c r="N229" s="54">
        <f t="shared" si="0"/>
        <v>618</v>
      </c>
      <c r="O229" s="20"/>
      <c r="P229" s="20" t="s">
        <v>130</v>
      </c>
      <c r="Q229" s="54">
        <f>VLOOKUP(P229,'Charged Moves'!B$2:I$96,3,FALSE)</f>
        <v>25</v>
      </c>
      <c r="R229" s="54">
        <f>IF(OR(VLOOKUP(P229,'Charged Moves'!B$2:C$96,2,FALSE)=D229,VLOOKUP(P229,'Charged Moves'!B$2:C$96,2,FALSE)=E229),1,0)</f>
        <v>1</v>
      </c>
      <c r="S229" s="54">
        <f>VLOOKUP(P229,'Charged Moves'!B$2:I$96,8,FALSE)*100</f>
        <v>5</v>
      </c>
      <c r="T229" s="54">
        <f>VLOOKUP(P229,'Charged Moves'!B$2:I$96,6,FALSE)</f>
        <v>2400</v>
      </c>
      <c r="U229" s="54">
        <f>VLOOKUP(P229,'Charged Moves'!B$2:J$96,9,FALSE)</f>
        <v>20</v>
      </c>
      <c r="V229" s="54">
        <f t="shared" si="1"/>
        <v>3299.2187499999995</v>
      </c>
      <c r="W229" s="54"/>
      <c r="X229" s="54"/>
      <c r="Y229" s="54"/>
      <c r="AB229" s="55"/>
      <c r="AD229" s="55"/>
    </row>
    <row r="230" spans="1:30" ht="14.25" customHeight="1">
      <c r="A230" s="10">
        <v>229</v>
      </c>
      <c r="B230" s="13">
        <f>VLOOKUP(C230,'Species Data'!A$2:E$152,2,FALSE)</f>
        <v>41</v>
      </c>
      <c r="C230" s="10" t="s">
        <v>155</v>
      </c>
      <c r="D230" s="16" t="s">
        <v>28</v>
      </c>
      <c r="E230" s="27" t="s">
        <v>49</v>
      </c>
      <c r="F230" s="13">
        <f>VLOOKUP($C230,'Species Data'!$A$2:$E$152,3,FALSE)+$Z$1</f>
        <v>95</v>
      </c>
      <c r="G230" s="13">
        <f>VLOOKUP($C230,'Species Data'!$A$2:$E$152,4,FALSE)+$Z$1</f>
        <v>103</v>
      </c>
      <c r="H230" s="13">
        <f>VLOOKUP($C230,'Species Data'!$A$2:$E$152,5,FALSE)+$Z$1</f>
        <v>105</v>
      </c>
      <c r="I230" s="20" t="s">
        <v>62</v>
      </c>
      <c r="J230" s="54">
        <f>VLOOKUP(I230,'Basic Moves'!B$2:H$43,3,FALSE)</f>
        <v>6</v>
      </c>
      <c r="K230" s="54">
        <f>IF(OR(VLOOKUP(I230,'Basic Moves'!B$2:C$43,2,FALSE)=D230,VLOOKUP(I230,'Basic Moves'!B$2:C$43,2,FALSE)=E230),1,0)</f>
        <v>0</v>
      </c>
      <c r="L230" s="54">
        <f>VLOOKUP(I230,'Basic Moves'!B$2:H$43,5,FALSE)</f>
        <v>500</v>
      </c>
      <c r="M230" s="54">
        <f>VLOOKUP(I230,'Basic Moves'!B$2:H$43,7,FALSE)</f>
        <v>7</v>
      </c>
      <c r="N230" s="54">
        <f t="shared" si="0"/>
        <v>618</v>
      </c>
      <c r="O230" s="20"/>
      <c r="P230" s="20" t="s">
        <v>86</v>
      </c>
      <c r="Q230" s="54">
        <f>VLOOKUP(P230,'Charged Moves'!B$2:I$96,3,FALSE)</f>
        <v>30</v>
      </c>
      <c r="R230" s="54">
        <f>IF(OR(VLOOKUP(P230,'Charged Moves'!B$2:C$96,2,FALSE)=D230,VLOOKUP(P230,'Charged Moves'!B$2:C$96,2,FALSE)=E230),1,0)</f>
        <v>1</v>
      </c>
      <c r="S230" s="54">
        <f>VLOOKUP(P230,'Charged Moves'!B$2:I$96,8,FALSE)*100</f>
        <v>25</v>
      </c>
      <c r="T230" s="54">
        <f>VLOOKUP(P230,'Charged Moves'!B$2:I$96,6,FALSE)</f>
        <v>3300</v>
      </c>
      <c r="U230" s="54">
        <f>VLOOKUP(P230,'Charged Moves'!B$2:J$96,9,FALSE)</f>
        <v>25</v>
      </c>
      <c r="V230" s="54">
        <f t="shared" si="1"/>
        <v>4345.3125</v>
      </c>
      <c r="W230" s="54"/>
      <c r="X230" s="54"/>
      <c r="Y230" s="54"/>
      <c r="AB230" s="55"/>
      <c r="AD230" s="55"/>
    </row>
    <row r="231" spans="1:30" ht="14.25" customHeight="1">
      <c r="A231" s="10">
        <v>230</v>
      </c>
      <c r="B231" s="13">
        <f>VLOOKUP(C231,'Species Data'!A$2:E$152,2,FALSE)</f>
        <v>41</v>
      </c>
      <c r="C231" s="10" t="s">
        <v>155</v>
      </c>
      <c r="D231" s="16" t="s">
        <v>28</v>
      </c>
      <c r="E231" s="27" t="s">
        <v>49</v>
      </c>
      <c r="F231" s="13">
        <f>VLOOKUP($C231,'Species Data'!$A$2:$E$152,3,FALSE)+$Z$1</f>
        <v>95</v>
      </c>
      <c r="G231" s="13">
        <f>VLOOKUP($C231,'Species Data'!$A$2:$E$152,4,FALSE)+$Z$1</f>
        <v>103</v>
      </c>
      <c r="H231" s="13">
        <f>VLOOKUP($C231,'Species Data'!$A$2:$E$152,5,FALSE)+$Z$1</f>
        <v>105</v>
      </c>
      <c r="I231" s="20" t="s">
        <v>62</v>
      </c>
      <c r="J231" s="54">
        <f>VLOOKUP(I231,'Basic Moves'!B$2:H$43,3,FALSE)</f>
        <v>6</v>
      </c>
      <c r="K231" s="54">
        <f>IF(OR(VLOOKUP(I231,'Basic Moves'!B$2:C$43,2,FALSE)=D231,VLOOKUP(I231,'Basic Moves'!B$2:C$43,2,FALSE)=E231),1,0)</f>
        <v>0</v>
      </c>
      <c r="L231" s="54">
        <f>VLOOKUP(I231,'Basic Moves'!B$2:H$43,5,FALSE)</f>
        <v>500</v>
      </c>
      <c r="M231" s="54">
        <f>VLOOKUP(I231,'Basic Moves'!B$2:H$43,7,FALSE)</f>
        <v>7</v>
      </c>
      <c r="N231" s="54">
        <f t="shared" si="0"/>
        <v>618</v>
      </c>
      <c r="O231" s="20"/>
      <c r="P231" s="20" t="s">
        <v>30</v>
      </c>
      <c r="Q231" s="54">
        <f>VLOOKUP(P231,'Charged Moves'!B$2:I$96,3,FALSE)</f>
        <v>55</v>
      </c>
      <c r="R231" s="54">
        <f>IF(OR(VLOOKUP(P231,'Charged Moves'!B$2:C$96,2,FALSE)=D231,VLOOKUP(P231,'Charged Moves'!B$2:C$96,2,FALSE)=E231),1,0)</f>
        <v>1</v>
      </c>
      <c r="S231" s="54">
        <f>VLOOKUP(P231,'Charged Moves'!B$2:I$96,8,FALSE)*100</f>
        <v>5</v>
      </c>
      <c r="T231" s="54">
        <f>VLOOKUP(P231,'Charged Moves'!B$2:I$96,6,FALSE)</f>
        <v>2600</v>
      </c>
      <c r="U231" s="54">
        <f>VLOOKUP(P231,'Charged Moves'!B$2:J$96,9,FALSE)</f>
        <v>50</v>
      </c>
      <c r="V231" s="54">
        <f t="shared" si="1"/>
        <v>7258.2812499999991</v>
      </c>
      <c r="W231" s="54"/>
      <c r="X231" s="54"/>
      <c r="Y231" s="54"/>
      <c r="AB231" s="55"/>
      <c r="AD231" s="55"/>
    </row>
    <row r="232" spans="1:30" ht="14.25" customHeight="1">
      <c r="A232" s="10">
        <v>231</v>
      </c>
      <c r="B232" s="13">
        <f>VLOOKUP(C232,'Species Data'!A$2:E$152,2,FALSE)</f>
        <v>42</v>
      </c>
      <c r="C232" s="10" t="s">
        <v>156</v>
      </c>
      <c r="D232" s="16" t="s">
        <v>28</v>
      </c>
      <c r="E232" s="27" t="s">
        <v>49</v>
      </c>
      <c r="F232" s="13">
        <f>VLOOKUP($C232,'Species Data'!$A$2:$E$152,3,FALSE)+$Z$1</f>
        <v>165</v>
      </c>
      <c r="G232" s="13">
        <f>VLOOKUP($C232,'Species Data'!$A$2:$E$152,4,FALSE)+$Z$1</f>
        <v>179</v>
      </c>
      <c r="H232" s="13">
        <f>VLOOKUP($C232,'Species Data'!$A$2:$E$152,5,FALSE)+$Z$1</f>
        <v>179</v>
      </c>
      <c r="I232" s="20" t="s">
        <v>50</v>
      </c>
      <c r="J232" s="54">
        <f>VLOOKUP(I232,'Basic Moves'!B$2:H$43,3,FALSE)</f>
        <v>9</v>
      </c>
      <c r="K232" s="54">
        <f>IF(OR(VLOOKUP(I232,'Basic Moves'!B$2:C$43,2,FALSE)=D232,VLOOKUP(I232,'Basic Moves'!B$2:C$43,2,FALSE)=E232),1,0)</f>
        <v>1</v>
      </c>
      <c r="L232" s="54">
        <f>VLOOKUP(I232,'Basic Moves'!B$2:H$43,5,FALSE)</f>
        <v>750</v>
      </c>
      <c r="M232" s="54">
        <f>VLOOKUP(I232,'Basic Moves'!B$2:H$43,7,FALSE)</f>
        <v>7</v>
      </c>
      <c r="N232" s="54">
        <f t="shared" si="0"/>
        <v>2013.75</v>
      </c>
      <c r="O232" s="20"/>
      <c r="P232" s="20" t="s">
        <v>130</v>
      </c>
      <c r="Q232" s="54">
        <f>VLOOKUP(P232,'Charged Moves'!B$2:I$96,3,FALSE)</f>
        <v>25</v>
      </c>
      <c r="R232" s="54">
        <f>IF(OR(VLOOKUP(P232,'Charged Moves'!B$2:C$96,2,FALSE)=D232,VLOOKUP(P232,'Charged Moves'!B$2:C$96,2,FALSE)=E232),1,0)</f>
        <v>1</v>
      </c>
      <c r="S232" s="54">
        <f>VLOOKUP(P232,'Charged Moves'!B$2:I$96,8,FALSE)*100</f>
        <v>5</v>
      </c>
      <c r="T232" s="54">
        <f>VLOOKUP(P232,'Charged Moves'!B$2:I$96,6,FALSE)</f>
        <v>2400</v>
      </c>
      <c r="U232" s="54">
        <f>VLOOKUP(P232,'Charged Moves'!B$2:J$96,9,FALSE)</f>
        <v>20</v>
      </c>
      <c r="V232" s="54">
        <f t="shared" si="1"/>
        <v>5733.5937499999991</v>
      </c>
      <c r="W232" s="54"/>
      <c r="X232" s="54"/>
      <c r="Y232" s="54"/>
      <c r="AB232" s="55"/>
      <c r="AD232" s="55"/>
    </row>
    <row r="233" spans="1:30" ht="14.25" customHeight="1">
      <c r="A233" s="10">
        <v>232</v>
      </c>
      <c r="B233" s="13">
        <f>VLOOKUP(C233,'Species Data'!A$2:E$152,2,FALSE)</f>
        <v>42</v>
      </c>
      <c r="C233" s="10" t="s">
        <v>156</v>
      </c>
      <c r="D233" s="16" t="s">
        <v>28</v>
      </c>
      <c r="E233" s="27" t="s">
        <v>49</v>
      </c>
      <c r="F233" s="13">
        <f>VLOOKUP($C233,'Species Data'!$A$2:$E$152,3,FALSE)+$Z$1</f>
        <v>165</v>
      </c>
      <c r="G233" s="13">
        <f>VLOOKUP($C233,'Species Data'!$A$2:$E$152,4,FALSE)+$Z$1</f>
        <v>179</v>
      </c>
      <c r="H233" s="13">
        <f>VLOOKUP($C233,'Species Data'!$A$2:$E$152,5,FALSE)+$Z$1</f>
        <v>179</v>
      </c>
      <c r="I233" s="20" t="s">
        <v>50</v>
      </c>
      <c r="J233" s="54">
        <f>VLOOKUP(I233,'Basic Moves'!B$2:H$43,3,FALSE)</f>
        <v>9</v>
      </c>
      <c r="K233" s="54">
        <f>IF(OR(VLOOKUP(I233,'Basic Moves'!B$2:C$43,2,FALSE)=D233,VLOOKUP(I233,'Basic Moves'!B$2:C$43,2,FALSE)=E233),1,0)</f>
        <v>1</v>
      </c>
      <c r="L233" s="54">
        <f>VLOOKUP(I233,'Basic Moves'!B$2:H$43,5,FALSE)</f>
        <v>750</v>
      </c>
      <c r="M233" s="54">
        <f>VLOOKUP(I233,'Basic Moves'!B$2:H$43,7,FALSE)</f>
        <v>7</v>
      </c>
      <c r="N233" s="54">
        <f t="shared" si="0"/>
        <v>2013.75</v>
      </c>
      <c r="O233" s="20"/>
      <c r="P233" s="20" t="s">
        <v>86</v>
      </c>
      <c r="Q233" s="54">
        <f>VLOOKUP(P233,'Charged Moves'!B$2:I$96,3,FALSE)</f>
        <v>30</v>
      </c>
      <c r="R233" s="54">
        <f>IF(OR(VLOOKUP(P233,'Charged Moves'!B$2:C$96,2,FALSE)=D233,VLOOKUP(P233,'Charged Moves'!B$2:C$96,2,FALSE)=E233),1,0)</f>
        <v>1</v>
      </c>
      <c r="S233" s="54">
        <f>VLOOKUP(P233,'Charged Moves'!B$2:I$96,8,FALSE)*100</f>
        <v>25</v>
      </c>
      <c r="T233" s="54">
        <f>VLOOKUP(P233,'Charged Moves'!B$2:I$96,6,FALSE)</f>
        <v>3300</v>
      </c>
      <c r="U233" s="54">
        <f>VLOOKUP(P233,'Charged Moves'!B$2:J$96,9,FALSE)</f>
        <v>25</v>
      </c>
      <c r="V233" s="54">
        <f t="shared" si="1"/>
        <v>7551.5625</v>
      </c>
      <c r="W233" s="54"/>
      <c r="X233" s="54"/>
      <c r="Y233" s="54"/>
      <c r="AB233" s="55"/>
      <c r="AD233" s="55"/>
    </row>
    <row r="234" spans="1:30" ht="14.25" customHeight="1">
      <c r="A234" s="10">
        <v>233</v>
      </c>
      <c r="B234" s="13">
        <f>VLOOKUP(C234,'Species Data'!A$2:E$152,2,FALSE)</f>
        <v>42</v>
      </c>
      <c r="C234" s="10" t="s">
        <v>156</v>
      </c>
      <c r="D234" s="16" t="s">
        <v>28</v>
      </c>
      <c r="E234" s="27" t="s">
        <v>49</v>
      </c>
      <c r="F234" s="13">
        <f>VLOOKUP($C234,'Species Data'!$A$2:$E$152,3,FALSE)+$Z$1</f>
        <v>165</v>
      </c>
      <c r="G234" s="13">
        <f>VLOOKUP($C234,'Species Data'!$A$2:$E$152,4,FALSE)+$Z$1</f>
        <v>179</v>
      </c>
      <c r="H234" s="13">
        <f>VLOOKUP($C234,'Species Data'!$A$2:$E$152,5,FALSE)+$Z$1</f>
        <v>179</v>
      </c>
      <c r="I234" s="20" t="s">
        <v>50</v>
      </c>
      <c r="J234" s="54">
        <f>VLOOKUP(I234,'Basic Moves'!B$2:H$43,3,FALSE)</f>
        <v>9</v>
      </c>
      <c r="K234" s="54">
        <f>IF(OR(VLOOKUP(I234,'Basic Moves'!B$2:C$43,2,FALSE)=D234,VLOOKUP(I234,'Basic Moves'!B$2:C$43,2,FALSE)=E234),1,0)</f>
        <v>1</v>
      </c>
      <c r="L234" s="54">
        <f>VLOOKUP(I234,'Basic Moves'!B$2:H$43,5,FALSE)</f>
        <v>750</v>
      </c>
      <c r="M234" s="54">
        <f>VLOOKUP(I234,'Basic Moves'!B$2:H$43,7,FALSE)</f>
        <v>7</v>
      </c>
      <c r="N234" s="54">
        <f t="shared" si="0"/>
        <v>2013.75</v>
      </c>
      <c r="O234" s="20"/>
      <c r="P234" s="20" t="s">
        <v>157</v>
      </c>
      <c r="Q234" s="54">
        <f>VLOOKUP(P234,'Charged Moves'!B$2:I$96,3,FALSE)</f>
        <v>30</v>
      </c>
      <c r="R234" s="54">
        <f>IF(OR(VLOOKUP(P234,'Charged Moves'!B$2:C$96,2,FALSE)=D234,VLOOKUP(P234,'Charged Moves'!B$2:C$96,2,FALSE)=E234),1,0)</f>
        <v>0</v>
      </c>
      <c r="S234" s="54">
        <f>VLOOKUP(P234,'Charged Moves'!B$2:I$96,8,FALSE)*100</f>
        <v>5</v>
      </c>
      <c r="T234" s="54">
        <f>VLOOKUP(P234,'Charged Moves'!B$2:I$96,6,FALSE)</f>
        <v>3100</v>
      </c>
      <c r="U234" s="54">
        <f>VLOOKUP(P234,'Charged Moves'!B$2:J$96,9,FALSE)</f>
        <v>25</v>
      </c>
      <c r="V234" s="54">
        <f t="shared" si="1"/>
        <v>5504.2499999999991</v>
      </c>
      <c r="W234" s="54"/>
      <c r="X234" s="54"/>
      <c r="Y234" s="54"/>
      <c r="AB234" s="55"/>
      <c r="AD234" s="55"/>
    </row>
    <row r="235" spans="1:30" ht="14.25" customHeight="1">
      <c r="A235" s="10">
        <v>234</v>
      </c>
      <c r="B235" s="13">
        <f>VLOOKUP(C235,'Species Data'!A$2:E$152,2,FALSE)</f>
        <v>42</v>
      </c>
      <c r="C235" s="10" t="s">
        <v>156</v>
      </c>
      <c r="D235" s="16" t="s">
        <v>28</v>
      </c>
      <c r="E235" s="27" t="s">
        <v>49</v>
      </c>
      <c r="F235" s="13">
        <f>VLOOKUP($C235,'Species Data'!$A$2:$E$152,3,FALSE)+$Z$1</f>
        <v>165</v>
      </c>
      <c r="G235" s="13">
        <f>VLOOKUP($C235,'Species Data'!$A$2:$E$152,4,FALSE)+$Z$1</f>
        <v>179</v>
      </c>
      <c r="H235" s="13">
        <f>VLOOKUP($C235,'Species Data'!$A$2:$E$152,5,FALSE)+$Z$1</f>
        <v>179</v>
      </c>
      <c r="I235" s="20" t="s">
        <v>62</v>
      </c>
      <c r="J235" s="54">
        <f>VLOOKUP(I235,'Basic Moves'!B$2:H$43,3,FALSE)</f>
        <v>6</v>
      </c>
      <c r="K235" s="54">
        <f>IF(OR(VLOOKUP(I235,'Basic Moves'!B$2:C$43,2,FALSE)=D235,VLOOKUP(I235,'Basic Moves'!B$2:C$43,2,FALSE)=E235),1,0)</f>
        <v>0</v>
      </c>
      <c r="L235" s="54">
        <f>VLOOKUP(I235,'Basic Moves'!B$2:H$43,5,FALSE)</f>
        <v>500</v>
      </c>
      <c r="M235" s="54">
        <f>VLOOKUP(I235,'Basic Moves'!B$2:H$43,7,FALSE)</f>
        <v>7</v>
      </c>
      <c r="N235" s="54">
        <f t="shared" si="0"/>
        <v>1074</v>
      </c>
      <c r="O235" s="20"/>
      <c r="P235" s="20" t="s">
        <v>130</v>
      </c>
      <c r="Q235" s="54">
        <f>VLOOKUP(P235,'Charged Moves'!B$2:I$96,3,FALSE)</f>
        <v>25</v>
      </c>
      <c r="R235" s="54">
        <f>IF(OR(VLOOKUP(P235,'Charged Moves'!B$2:C$96,2,FALSE)=D235,VLOOKUP(P235,'Charged Moves'!B$2:C$96,2,FALSE)=E235),1,0)</f>
        <v>1</v>
      </c>
      <c r="S235" s="54">
        <f>VLOOKUP(P235,'Charged Moves'!B$2:I$96,8,FALSE)*100</f>
        <v>5</v>
      </c>
      <c r="T235" s="54">
        <f>VLOOKUP(P235,'Charged Moves'!B$2:I$96,6,FALSE)</f>
        <v>2400</v>
      </c>
      <c r="U235" s="54">
        <f>VLOOKUP(P235,'Charged Moves'!B$2:J$96,9,FALSE)</f>
        <v>20</v>
      </c>
      <c r="V235" s="54">
        <f t="shared" si="1"/>
        <v>5733.5937499999991</v>
      </c>
      <c r="W235" s="54"/>
      <c r="X235" s="54"/>
      <c r="Y235" s="54"/>
      <c r="AB235" s="55"/>
      <c r="AD235" s="55"/>
    </row>
    <row r="236" spans="1:30" ht="14.25" customHeight="1">
      <c r="A236" s="10">
        <v>235</v>
      </c>
      <c r="B236" s="13">
        <f>VLOOKUP(C236,'Species Data'!A$2:E$152,2,FALSE)</f>
        <v>42</v>
      </c>
      <c r="C236" s="10" t="s">
        <v>156</v>
      </c>
      <c r="D236" s="16" t="s">
        <v>28</v>
      </c>
      <c r="E236" s="27" t="s">
        <v>49</v>
      </c>
      <c r="F236" s="13">
        <f>VLOOKUP($C236,'Species Data'!$A$2:$E$152,3,FALSE)+$Z$1</f>
        <v>165</v>
      </c>
      <c r="G236" s="13">
        <f>VLOOKUP($C236,'Species Data'!$A$2:$E$152,4,FALSE)+$Z$1</f>
        <v>179</v>
      </c>
      <c r="H236" s="13">
        <f>VLOOKUP($C236,'Species Data'!$A$2:$E$152,5,FALSE)+$Z$1</f>
        <v>179</v>
      </c>
      <c r="I236" s="20" t="s">
        <v>62</v>
      </c>
      <c r="J236" s="54">
        <f>VLOOKUP(I236,'Basic Moves'!B$2:H$43,3,FALSE)</f>
        <v>6</v>
      </c>
      <c r="K236" s="54">
        <f>IF(OR(VLOOKUP(I236,'Basic Moves'!B$2:C$43,2,FALSE)=D236,VLOOKUP(I236,'Basic Moves'!B$2:C$43,2,FALSE)=E236),1,0)</f>
        <v>0</v>
      </c>
      <c r="L236" s="54">
        <f>VLOOKUP(I236,'Basic Moves'!B$2:H$43,5,FALSE)</f>
        <v>500</v>
      </c>
      <c r="M236" s="54">
        <f>VLOOKUP(I236,'Basic Moves'!B$2:H$43,7,FALSE)</f>
        <v>7</v>
      </c>
      <c r="N236" s="54">
        <f t="shared" si="0"/>
        <v>1074</v>
      </c>
      <c r="O236" s="20"/>
      <c r="P236" s="20" t="s">
        <v>86</v>
      </c>
      <c r="Q236" s="54">
        <f>VLOOKUP(P236,'Charged Moves'!B$2:I$96,3,FALSE)</f>
        <v>30</v>
      </c>
      <c r="R236" s="54">
        <f>IF(OR(VLOOKUP(P236,'Charged Moves'!B$2:C$96,2,FALSE)=D236,VLOOKUP(P236,'Charged Moves'!B$2:C$96,2,FALSE)=E236),1,0)</f>
        <v>1</v>
      </c>
      <c r="S236" s="54">
        <f>VLOOKUP(P236,'Charged Moves'!B$2:I$96,8,FALSE)*100</f>
        <v>25</v>
      </c>
      <c r="T236" s="54">
        <f>VLOOKUP(P236,'Charged Moves'!B$2:I$96,6,FALSE)</f>
        <v>3300</v>
      </c>
      <c r="U236" s="54">
        <f>VLOOKUP(P236,'Charged Moves'!B$2:J$96,9,FALSE)</f>
        <v>25</v>
      </c>
      <c r="V236" s="54">
        <f t="shared" si="1"/>
        <v>7551.5625</v>
      </c>
      <c r="W236" s="54"/>
      <c r="X236" s="54"/>
      <c r="Y236" s="54"/>
      <c r="AB236" s="55"/>
      <c r="AD236" s="55"/>
    </row>
    <row r="237" spans="1:30" ht="14.25" customHeight="1">
      <c r="A237" s="10">
        <v>236</v>
      </c>
      <c r="B237" s="13">
        <f>VLOOKUP(C237,'Species Data'!A$2:E$152,2,FALSE)</f>
        <v>42</v>
      </c>
      <c r="C237" s="10" t="s">
        <v>156</v>
      </c>
      <c r="D237" s="16" t="s">
        <v>28</v>
      </c>
      <c r="E237" s="27" t="s">
        <v>49</v>
      </c>
      <c r="F237" s="13">
        <f>VLOOKUP($C237,'Species Data'!$A$2:$E$152,3,FALSE)+$Z$1</f>
        <v>165</v>
      </c>
      <c r="G237" s="13">
        <f>VLOOKUP($C237,'Species Data'!$A$2:$E$152,4,FALSE)+$Z$1</f>
        <v>179</v>
      </c>
      <c r="H237" s="13">
        <f>VLOOKUP($C237,'Species Data'!$A$2:$E$152,5,FALSE)+$Z$1</f>
        <v>179</v>
      </c>
      <c r="I237" s="20" t="s">
        <v>62</v>
      </c>
      <c r="J237" s="54">
        <f>VLOOKUP(I237,'Basic Moves'!B$2:H$43,3,FALSE)</f>
        <v>6</v>
      </c>
      <c r="K237" s="54">
        <f>IF(OR(VLOOKUP(I237,'Basic Moves'!B$2:C$43,2,FALSE)=D237,VLOOKUP(I237,'Basic Moves'!B$2:C$43,2,FALSE)=E237),1,0)</f>
        <v>0</v>
      </c>
      <c r="L237" s="54">
        <f>VLOOKUP(I237,'Basic Moves'!B$2:H$43,5,FALSE)</f>
        <v>500</v>
      </c>
      <c r="M237" s="54">
        <f>VLOOKUP(I237,'Basic Moves'!B$2:H$43,7,FALSE)</f>
        <v>7</v>
      </c>
      <c r="N237" s="54">
        <f t="shared" si="0"/>
        <v>1074</v>
      </c>
      <c r="O237" s="20"/>
      <c r="P237" s="20" t="s">
        <v>157</v>
      </c>
      <c r="Q237" s="54">
        <f>VLOOKUP(P237,'Charged Moves'!B$2:I$96,3,FALSE)</f>
        <v>30</v>
      </c>
      <c r="R237" s="54">
        <f>IF(OR(VLOOKUP(P237,'Charged Moves'!B$2:C$96,2,FALSE)=D237,VLOOKUP(P237,'Charged Moves'!B$2:C$96,2,FALSE)=E237),1,0)</f>
        <v>0</v>
      </c>
      <c r="S237" s="54">
        <f>VLOOKUP(P237,'Charged Moves'!B$2:I$96,8,FALSE)*100</f>
        <v>5</v>
      </c>
      <c r="T237" s="54">
        <f>VLOOKUP(P237,'Charged Moves'!B$2:I$96,6,FALSE)</f>
        <v>3100</v>
      </c>
      <c r="U237" s="54">
        <f>VLOOKUP(P237,'Charged Moves'!B$2:J$96,9,FALSE)</f>
        <v>25</v>
      </c>
      <c r="V237" s="54">
        <f t="shared" si="1"/>
        <v>5504.2499999999991</v>
      </c>
      <c r="W237" s="54"/>
      <c r="X237" s="54"/>
      <c r="Y237" s="54"/>
      <c r="AB237" s="55"/>
      <c r="AD237" s="55"/>
    </row>
    <row r="238" spans="1:30" ht="14.25" customHeight="1">
      <c r="A238" s="10">
        <v>237</v>
      </c>
      <c r="B238" s="13">
        <f>VLOOKUP(C238,'Species Data'!A$2:E$152,2,FALSE)</f>
        <v>43</v>
      </c>
      <c r="C238" s="10" t="s">
        <v>158</v>
      </c>
      <c r="D238" s="15" t="s">
        <v>24</v>
      </c>
      <c r="E238" s="16" t="s">
        <v>28</v>
      </c>
      <c r="F238" s="13">
        <f>VLOOKUP($C238,'Species Data'!$A$2:$E$152,3,FALSE)+$Z$1</f>
        <v>105</v>
      </c>
      <c r="G238" s="13">
        <f>VLOOKUP($C238,'Species Data'!$A$2:$E$152,4,FALSE)+$Z$1</f>
        <v>149</v>
      </c>
      <c r="H238" s="13">
        <f>VLOOKUP($C238,'Species Data'!$A$2:$E$152,5,FALSE)+$Z$1</f>
        <v>145</v>
      </c>
      <c r="I238" s="20" t="s">
        <v>36</v>
      </c>
      <c r="J238" s="54">
        <f>VLOOKUP(I238,'Basic Moves'!B$2:H$43,3,FALSE)</f>
        <v>15</v>
      </c>
      <c r="K238" s="54">
        <f>IF(OR(VLOOKUP(I238,'Basic Moves'!B$2:C$43,2,FALSE)=D238,VLOOKUP(I238,'Basic Moves'!B$2:C$43,2,FALSE)=E238),1,0)</f>
        <v>1</v>
      </c>
      <c r="L238" s="54">
        <f>VLOOKUP(I238,'Basic Moves'!B$2:H$43,5,FALSE)</f>
        <v>1450</v>
      </c>
      <c r="M238" s="54">
        <f>VLOOKUP(I238,'Basic Moves'!B$2:H$43,7,FALSE)</f>
        <v>12</v>
      </c>
      <c r="N238" s="54">
        <f t="shared" si="0"/>
        <v>2793.75</v>
      </c>
      <c r="O238" s="20"/>
      <c r="P238" s="20" t="s">
        <v>32</v>
      </c>
      <c r="Q238" s="54">
        <f>VLOOKUP(P238,'Charged Moves'!B$2:I$96,3,FALSE)</f>
        <v>40</v>
      </c>
      <c r="R238" s="54">
        <f>IF(OR(VLOOKUP(P238,'Charged Moves'!B$2:C$96,2,FALSE)=D238,VLOOKUP(P238,'Charged Moves'!B$2:C$96,2,FALSE)=E238),1,0)</f>
        <v>1</v>
      </c>
      <c r="S238" s="54">
        <f>VLOOKUP(P238,'Charged Moves'!B$2:I$96,8,FALSE)*100</f>
        <v>5</v>
      </c>
      <c r="T238" s="54">
        <f>VLOOKUP(P238,'Charged Moves'!B$2:I$96,6,FALSE)</f>
        <v>2400</v>
      </c>
      <c r="U238" s="54">
        <f>VLOOKUP(P238,'Charged Moves'!B$2:J$96,9,FALSE)</f>
        <v>33</v>
      </c>
      <c r="V238" s="54">
        <f t="shared" si="1"/>
        <v>7636.2499999999991</v>
      </c>
      <c r="W238" s="54"/>
      <c r="X238" s="54"/>
      <c r="Y238" s="54"/>
      <c r="AB238" s="55"/>
      <c r="AD238" s="55"/>
    </row>
    <row r="239" spans="1:30" ht="14.25" customHeight="1">
      <c r="A239" s="10">
        <v>238</v>
      </c>
      <c r="B239" s="13">
        <f>VLOOKUP(C239,'Species Data'!A$2:E$152,2,FALSE)</f>
        <v>43</v>
      </c>
      <c r="C239" s="10" t="s">
        <v>158</v>
      </c>
      <c r="D239" s="15" t="s">
        <v>24</v>
      </c>
      <c r="E239" s="16" t="s">
        <v>28</v>
      </c>
      <c r="F239" s="13">
        <f>VLOOKUP($C239,'Species Data'!$A$2:$E$152,3,FALSE)+$Z$1</f>
        <v>105</v>
      </c>
      <c r="G239" s="13">
        <f>VLOOKUP($C239,'Species Data'!$A$2:$E$152,4,FALSE)+$Z$1</f>
        <v>149</v>
      </c>
      <c r="H239" s="13">
        <f>VLOOKUP($C239,'Species Data'!$A$2:$E$152,5,FALSE)+$Z$1</f>
        <v>145</v>
      </c>
      <c r="I239" s="20" t="s">
        <v>36</v>
      </c>
      <c r="J239" s="54">
        <f>VLOOKUP(I239,'Basic Moves'!B$2:H$43,3,FALSE)</f>
        <v>15</v>
      </c>
      <c r="K239" s="54">
        <f>IF(OR(VLOOKUP(I239,'Basic Moves'!B$2:C$43,2,FALSE)=D239,VLOOKUP(I239,'Basic Moves'!B$2:C$43,2,FALSE)=E239),1,0)</f>
        <v>1</v>
      </c>
      <c r="L239" s="54">
        <f>VLOOKUP(I239,'Basic Moves'!B$2:H$43,5,FALSE)</f>
        <v>1450</v>
      </c>
      <c r="M239" s="54">
        <f>VLOOKUP(I239,'Basic Moves'!B$2:H$43,7,FALSE)</f>
        <v>12</v>
      </c>
      <c r="N239" s="54">
        <f t="shared" si="0"/>
        <v>2793.75</v>
      </c>
      <c r="O239" s="20"/>
      <c r="P239" s="20" t="s">
        <v>30</v>
      </c>
      <c r="Q239" s="54">
        <f>VLOOKUP(P239,'Charged Moves'!B$2:I$96,3,FALSE)</f>
        <v>55</v>
      </c>
      <c r="R239" s="54">
        <f>IF(OR(VLOOKUP(P239,'Charged Moves'!B$2:C$96,2,FALSE)=D239,VLOOKUP(P239,'Charged Moves'!B$2:C$96,2,FALSE)=E239),1,0)</f>
        <v>1</v>
      </c>
      <c r="S239" s="54">
        <f>VLOOKUP(P239,'Charged Moves'!B$2:I$96,8,FALSE)*100</f>
        <v>5</v>
      </c>
      <c r="T239" s="54">
        <f>VLOOKUP(P239,'Charged Moves'!B$2:I$96,6,FALSE)</f>
        <v>2600</v>
      </c>
      <c r="U239" s="54">
        <f>VLOOKUP(P239,'Charged Moves'!B$2:J$96,9,FALSE)</f>
        <v>50</v>
      </c>
      <c r="V239" s="54">
        <f t="shared" si="1"/>
        <v>10499.84375</v>
      </c>
      <c r="W239" s="54"/>
      <c r="X239" s="54"/>
      <c r="Y239" s="54"/>
      <c r="AB239" s="55"/>
      <c r="AD239" s="55"/>
    </row>
    <row r="240" spans="1:30" ht="14.25" customHeight="1">
      <c r="A240" s="10">
        <v>239</v>
      </c>
      <c r="B240" s="13">
        <f>VLOOKUP(C240,'Species Data'!A$2:E$152,2,FALSE)</f>
        <v>43</v>
      </c>
      <c r="C240" s="10" t="s">
        <v>158</v>
      </c>
      <c r="D240" s="15" t="s">
        <v>24</v>
      </c>
      <c r="E240" s="16" t="s">
        <v>28</v>
      </c>
      <c r="F240" s="13">
        <f>VLOOKUP($C240,'Species Data'!$A$2:$E$152,3,FALSE)+$Z$1</f>
        <v>105</v>
      </c>
      <c r="G240" s="13">
        <f>VLOOKUP($C240,'Species Data'!$A$2:$E$152,4,FALSE)+$Z$1</f>
        <v>149</v>
      </c>
      <c r="H240" s="13">
        <f>VLOOKUP($C240,'Species Data'!$A$2:$E$152,5,FALSE)+$Z$1</f>
        <v>145</v>
      </c>
      <c r="I240" s="20" t="s">
        <v>36</v>
      </c>
      <c r="J240" s="54">
        <f>VLOOKUP(I240,'Basic Moves'!B$2:H$43,3,FALSE)</f>
        <v>15</v>
      </c>
      <c r="K240" s="54">
        <f>IF(OR(VLOOKUP(I240,'Basic Moves'!B$2:C$43,2,FALSE)=D240,VLOOKUP(I240,'Basic Moves'!B$2:C$43,2,FALSE)=E240),1,0)</f>
        <v>1</v>
      </c>
      <c r="L240" s="54">
        <f>VLOOKUP(I240,'Basic Moves'!B$2:H$43,5,FALSE)</f>
        <v>1450</v>
      </c>
      <c r="M240" s="54">
        <f>VLOOKUP(I240,'Basic Moves'!B$2:H$43,7,FALSE)</f>
        <v>12</v>
      </c>
      <c r="N240" s="54">
        <f t="shared" si="0"/>
        <v>2793.75</v>
      </c>
      <c r="O240" s="20"/>
      <c r="P240" s="20" t="s">
        <v>143</v>
      </c>
      <c r="Q240" s="54">
        <f>VLOOKUP(P240,'Charged Moves'!B$2:I$96,3,FALSE)</f>
        <v>85</v>
      </c>
      <c r="R240" s="54">
        <f>IF(OR(VLOOKUP(P240,'Charged Moves'!B$2:C$96,2,FALSE)=D240,VLOOKUP(P240,'Charged Moves'!B$2:C$96,2,FALSE)=E240),1,0)</f>
        <v>0</v>
      </c>
      <c r="S240" s="54">
        <f>VLOOKUP(P240,'Charged Moves'!B$2:I$96,8,FALSE)*100</f>
        <v>5</v>
      </c>
      <c r="T240" s="54">
        <f>VLOOKUP(P240,'Charged Moves'!B$2:I$96,6,FALSE)</f>
        <v>4100</v>
      </c>
      <c r="U240" s="54">
        <f>VLOOKUP(P240,'Charged Moves'!B$2:J$96,9,FALSE)</f>
        <v>100</v>
      </c>
      <c r="V240" s="54">
        <f t="shared" si="1"/>
        <v>12981.624999999998</v>
      </c>
      <c r="W240" s="54"/>
      <c r="X240" s="54"/>
      <c r="Y240" s="54"/>
      <c r="AB240" s="55"/>
      <c r="AD240" s="55"/>
    </row>
    <row r="241" spans="1:30" ht="14.25" customHeight="1">
      <c r="A241" s="10">
        <v>240</v>
      </c>
      <c r="B241" s="13">
        <f>VLOOKUP(C241,'Species Data'!A$2:E$152,2,FALSE)</f>
        <v>43</v>
      </c>
      <c r="C241" s="10" t="s">
        <v>158</v>
      </c>
      <c r="D241" s="15" t="s">
        <v>24</v>
      </c>
      <c r="E241" s="16" t="s">
        <v>28</v>
      </c>
      <c r="F241" s="13">
        <f>VLOOKUP($C241,'Species Data'!$A$2:$E$152,3,FALSE)+$Z$1</f>
        <v>105</v>
      </c>
      <c r="G241" s="13">
        <f>VLOOKUP($C241,'Species Data'!$A$2:$E$152,4,FALSE)+$Z$1</f>
        <v>149</v>
      </c>
      <c r="H241" s="13">
        <f>VLOOKUP($C241,'Species Data'!$A$2:$E$152,5,FALSE)+$Z$1</f>
        <v>145</v>
      </c>
      <c r="I241" s="20" t="s">
        <v>105</v>
      </c>
      <c r="J241" s="54">
        <f>VLOOKUP(I241,'Basic Moves'!B$2:H$43,3,FALSE)</f>
        <v>10</v>
      </c>
      <c r="K241" s="54">
        <f>IF(OR(VLOOKUP(I241,'Basic Moves'!B$2:C$43,2,FALSE)=D241,VLOOKUP(I241,'Basic Moves'!B$2:C$43,2,FALSE)=E241),1,0)</f>
        <v>1</v>
      </c>
      <c r="L241" s="54">
        <f>VLOOKUP(I241,'Basic Moves'!B$2:H$43,5,FALSE)</f>
        <v>1050</v>
      </c>
      <c r="M241" s="54">
        <f>VLOOKUP(I241,'Basic Moves'!B$2:H$43,7,FALSE)</f>
        <v>10</v>
      </c>
      <c r="N241" s="54">
        <f t="shared" si="0"/>
        <v>1862.5</v>
      </c>
      <c r="O241" s="20"/>
      <c r="P241" s="20" t="s">
        <v>32</v>
      </c>
      <c r="Q241" s="54">
        <f>VLOOKUP(P241,'Charged Moves'!B$2:I$96,3,FALSE)</f>
        <v>40</v>
      </c>
      <c r="R241" s="54">
        <f>IF(OR(VLOOKUP(P241,'Charged Moves'!B$2:C$96,2,FALSE)=D241,VLOOKUP(P241,'Charged Moves'!B$2:C$96,2,FALSE)=E241),1,0)</f>
        <v>1</v>
      </c>
      <c r="S241" s="54">
        <f>VLOOKUP(P241,'Charged Moves'!B$2:I$96,8,FALSE)*100</f>
        <v>5</v>
      </c>
      <c r="T241" s="54">
        <f>VLOOKUP(P241,'Charged Moves'!B$2:I$96,6,FALSE)</f>
        <v>2400</v>
      </c>
      <c r="U241" s="54">
        <f>VLOOKUP(P241,'Charged Moves'!B$2:J$96,9,FALSE)</f>
        <v>33</v>
      </c>
      <c r="V241" s="54">
        <f t="shared" si="1"/>
        <v>7636.2499999999991</v>
      </c>
      <c r="W241" s="54"/>
      <c r="X241" s="54"/>
      <c r="Y241" s="54"/>
      <c r="AB241" s="55"/>
      <c r="AD241" s="55"/>
    </row>
    <row r="242" spans="1:30" ht="14.25" customHeight="1">
      <c r="A242" s="10">
        <v>241</v>
      </c>
      <c r="B242" s="13">
        <f>VLOOKUP(C242,'Species Data'!A$2:E$152,2,FALSE)</f>
        <v>43</v>
      </c>
      <c r="C242" s="10" t="s">
        <v>158</v>
      </c>
      <c r="D242" s="15" t="s">
        <v>24</v>
      </c>
      <c r="E242" s="16" t="s">
        <v>28</v>
      </c>
      <c r="F242" s="13">
        <f>VLOOKUP($C242,'Species Data'!$A$2:$E$152,3,FALSE)+$Z$1</f>
        <v>105</v>
      </c>
      <c r="G242" s="13">
        <f>VLOOKUP($C242,'Species Data'!$A$2:$E$152,4,FALSE)+$Z$1</f>
        <v>149</v>
      </c>
      <c r="H242" s="13">
        <f>VLOOKUP($C242,'Species Data'!$A$2:$E$152,5,FALSE)+$Z$1</f>
        <v>145</v>
      </c>
      <c r="I242" s="20" t="s">
        <v>105</v>
      </c>
      <c r="J242" s="54">
        <f>VLOOKUP(I242,'Basic Moves'!B$2:H$43,3,FALSE)</f>
        <v>10</v>
      </c>
      <c r="K242" s="54">
        <f>IF(OR(VLOOKUP(I242,'Basic Moves'!B$2:C$43,2,FALSE)=D242,VLOOKUP(I242,'Basic Moves'!B$2:C$43,2,FALSE)=E242),1,0)</f>
        <v>1</v>
      </c>
      <c r="L242" s="54">
        <f>VLOOKUP(I242,'Basic Moves'!B$2:H$43,5,FALSE)</f>
        <v>1050</v>
      </c>
      <c r="M242" s="54">
        <f>VLOOKUP(I242,'Basic Moves'!B$2:H$43,7,FALSE)</f>
        <v>10</v>
      </c>
      <c r="N242" s="54">
        <f t="shared" si="0"/>
        <v>1862.5</v>
      </c>
      <c r="O242" s="20"/>
      <c r="P242" s="20" t="s">
        <v>30</v>
      </c>
      <c r="Q242" s="54">
        <f>VLOOKUP(P242,'Charged Moves'!B$2:I$96,3,FALSE)</f>
        <v>55</v>
      </c>
      <c r="R242" s="54">
        <f>IF(OR(VLOOKUP(P242,'Charged Moves'!B$2:C$96,2,FALSE)=D242,VLOOKUP(P242,'Charged Moves'!B$2:C$96,2,FALSE)=E242),1,0)</f>
        <v>1</v>
      </c>
      <c r="S242" s="54">
        <f>VLOOKUP(P242,'Charged Moves'!B$2:I$96,8,FALSE)*100</f>
        <v>5</v>
      </c>
      <c r="T242" s="54">
        <f>VLOOKUP(P242,'Charged Moves'!B$2:I$96,6,FALSE)</f>
        <v>2600</v>
      </c>
      <c r="U242" s="54">
        <f>VLOOKUP(P242,'Charged Moves'!B$2:J$96,9,FALSE)</f>
        <v>50</v>
      </c>
      <c r="V242" s="54">
        <f t="shared" si="1"/>
        <v>10499.84375</v>
      </c>
      <c r="W242" s="54"/>
      <c r="X242" s="54"/>
      <c r="Y242" s="54"/>
      <c r="AB242" s="55"/>
      <c r="AD242" s="55"/>
    </row>
    <row r="243" spans="1:30" ht="14.25" customHeight="1">
      <c r="A243" s="10">
        <v>242</v>
      </c>
      <c r="B243" s="13">
        <f>VLOOKUP(C243,'Species Data'!A$2:E$152,2,FALSE)</f>
        <v>43</v>
      </c>
      <c r="C243" s="10" t="s">
        <v>158</v>
      </c>
      <c r="D243" s="15" t="s">
        <v>24</v>
      </c>
      <c r="E243" s="16" t="s">
        <v>28</v>
      </c>
      <c r="F243" s="13">
        <f>VLOOKUP($C243,'Species Data'!$A$2:$E$152,3,FALSE)+$Z$1</f>
        <v>105</v>
      </c>
      <c r="G243" s="13">
        <f>VLOOKUP($C243,'Species Data'!$A$2:$E$152,4,FALSE)+$Z$1</f>
        <v>149</v>
      </c>
      <c r="H243" s="13">
        <f>VLOOKUP($C243,'Species Data'!$A$2:$E$152,5,FALSE)+$Z$1</f>
        <v>145</v>
      </c>
      <c r="I243" s="20" t="s">
        <v>105</v>
      </c>
      <c r="J243" s="54">
        <f>VLOOKUP(I243,'Basic Moves'!B$2:H$43,3,FALSE)</f>
        <v>10</v>
      </c>
      <c r="K243" s="54">
        <f>IF(OR(VLOOKUP(I243,'Basic Moves'!B$2:C$43,2,FALSE)=D243,VLOOKUP(I243,'Basic Moves'!B$2:C$43,2,FALSE)=E243),1,0)</f>
        <v>1</v>
      </c>
      <c r="L243" s="54">
        <f>VLOOKUP(I243,'Basic Moves'!B$2:H$43,5,FALSE)</f>
        <v>1050</v>
      </c>
      <c r="M243" s="54">
        <f>VLOOKUP(I243,'Basic Moves'!B$2:H$43,7,FALSE)</f>
        <v>10</v>
      </c>
      <c r="N243" s="54">
        <f t="shared" si="0"/>
        <v>1862.5</v>
      </c>
      <c r="O243" s="20"/>
      <c r="P243" s="20" t="s">
        <v>143</v>
      </c>
      <c r="Q243" s="54">
        <f>VLOOKUP(P243,'Charged Moves'!B$2:I$96,3,FALSE)</f>
        <v>85</v>
      </c>
      <c r="R243" s="54">
        <f>IF(OR(VLOOKUP(P243,'Charged Moves'!B$2:C$96,2,FALSE)=D243,VLOOKUP(P243,'Charged Moves'!B$2:C$96,2,FALSE)=E243),1,0)</f>
        <v>0</v>
      </c>
      <c r="S243" s="54">
        <f>VLOOKUP(P243,'Charged Moves'!B$2:I$96,8,FALSE)*100</f>
        <v>5</v>
      </c>
      <c r="T243" s="54">
        <f>VLOOKUP(P243,'Charged Moves'!B$2:I$96,6,FALSE)</f>
        <v>4100</v>
      </c>
      <c r="U243" s="54">
        <f>VLOOKUP(P243,'Charged Moves'!B$2:J$96,9,FALSE)</f>
        <v>100</v>
      </c>
      <c r="V243" s="54">
        <f t="shared" si="1"/>
        <v>12981.624999999998</v>
      </c>
      <c r="W243" s="54"/>
      <c r="X243" s="54"/>
      <c r="Y243" s="54"/>
      <c r="AB243" s="55"/>
      <c r="AD243" s="55"/>
    </row>
    <row r="244" spans="1:30" ht="14.25" customHeight="1">
      <c r="A244" s="10">
        <v>243</v>
      </c>
      <c r="B244" s="13">
        <f>VLOOKUP(C244,'Species Data'!A$2:E$152,2,FALSE)</f>
        <v>44</v>
      </c>
      <c r="C244" s="10" t="s">
        <v>159</v>
      </c>
      <c r="D244" s="15" t="s">
        <v>24</v>
      </c>
      <c r="E244" s="16" t="s">
        <v>28</v>
      </c>
      <c r="F244" s="13">
        <f>VLOOKUP($C244,'Species Data'!$A$2:$E$152,3,FALSE)+$Z$1</f>
        <v>135</v>
      </c>
      <c r="G244" s="13">
        <f>VLOOKUP($C244,'Species Data'!$A$2:$E$152,4,FALSE)+$Z$1</f>
        <v>177</v>
      </c>
      <c r="H244" s="13">
        <f>VLOOKUP($C244,'Species Data'!$A$2:$E$152,5,FALSE)+$Z$1</f>
        <v>173</v>
      </c>
      <c r="I244" s="20" t="s">
        <v>36</v>
      </c>
      <c r="J244" s="54">
        <f>VLOOKUP(I244,'Basic Moves'!B$2:H$43,3,FALSE)</f>
        <v>15</v>
      </c>
      <c r="K244" s="54">
        <f>IF(OR(VLOOKUP(I244,'Basic Moves'!B$2:C$43,2,FALSE)=D244,VLOOKUP(I244,'Basic Moves'!B$2:C$43,2,FALSE)=E244),1,0)</f>
        <v>1</v>
      </c>
      <c r="L244" s="54">
        <f>VLOOKUP(I244,'Basic Moves'!B$2:H$43,5,FALSE)</f>
        <v>1450</v>
      </c>
      <c r="M244" s="54">
        <f>VLOOKUP(I244,'Basic Moves'!B$2:H$43,7,FALSE)</f>
        <v>12</v>
      </c>
      <c r="N244" s="54">
        <f t="shared" si="0"/>
        <v>3318.75</v>
      </c>
      <c r="O244" s="20"/>
      <c r="P244" s="20" t="s">
        <v>38</v>
      </c>
      <c r="Q244" s="54">
        <f>VLOOKUP(P244,'Charged Moves'!B$2:I$96,3,FALSE)</f>
        <v>65</v>
      </c>
      <c r="R244" s="54">
        <f>IF(OR(VLOOKUP(P244,'Charged Moves'!B$2:C$96,2,FALSE)=D244,VLOOKUP(P244,'Charged Moves'!B$2:C$96,2,FALSE)=E244),1,0)</f>
        <v>1</v>
      </c>
      <c r="S244" s="54">
        <f>VLOOKUP(P244,'Charged Moves'!B$2:I$96,8,FALSE)*100</f>
        <v>5</v>
      </c>
      <c r="T244" s="54">
        <f>VLOOKUP(P244,'Charged Moves'!B$2:I$96,6,FALSE)</f>
        <v>3200</v>
      </c>
      <c r="U244" s="54">
        <f>VLOOKUP(P244,'Charged Moves'!B$2:J$96,9,FALSE)</f>
        <v>50</v>
      </c>
      <c r="V244" s="54">
        <f t="shared" si="1"/>
        <v>14740.781249999998</v>
      </c>
      <c r="W244" s="54"/>
      <c r="X244" s="54"/>
      <c r="Y244" s="54"/>
      <c r="AB244" s="55"/>
      <c r="AD244" s="55"/>
    </row>
    <row r="245" spans="1:30" ht="14.25" customHeight="1">
      <c r="A245" s="10">
        <v>244</v>
      </c>
      <c r="B245" s="13">
        <f>VLOOKUP(C245,'Species Data'!A$2:E$152,2,FALSE)</f>
        <v>44</v>
      </c>
      <c r="C245" s="10" t="s">
        <v>159</v>
      </c>
      <c r="D245" s="15" t="s">
        <v>24</v>
      </c>
      <c r="E245" s="16" t="s">
        <v>28</v>
      </c>
      <c r="F245" s="13">
        <f>VLOOKUP($C245,'Species Data'!$A$2:$E$152,3,FALSE)+$Z$1</f>
        <v>135</v>
      </c>
      <c r="G245" s="13">
        <f>VLOOKUP($C245,'Species Data'!$A$2:$E$152,4,FALSE)+$Z$1</f>
        <v>177</v>
      </c>
      <c r="H245" s="13">
        <f>VLOOKUP($C245,'Species Data'!$A$2:$E$152,5,FALSE)+$Z$1</f>
        <v>173</v>
      </c>
      <c r="I245" s="20" t="s">
        <v>36</v>
      </c>
      <c r="J245" s="54">
        <f>VLOOKUP(I245,'Basic Moves'!B$2:H$43,3,FALSE)</f>
        <v>15</v>
      </c>
      <c r="K245" s="54">
        <f>IF(OR(VLOOKUP(I245,'Basic Moves'!B$2:C$43,2,FALSE)=D245,VLOOKUP(I245,'Basic Moves'!B$2:C$43,2,FALSE)=E245),1,0)</f>
        <v>1</v>
      </c>
      <c r="L245" s="54">
        <f>VLOOKUP(I245,'Basic Moves'!B$2:H$43,5,FALSE)</f>
        <v>1450</v>
      </c>
      <c r="M245" s="54">
        <f>VLOOKUP(I245,'Basic Moves'!B$2:H$43,7,FALSE)</f>
        <v>12</v>
      </c>
      <c r="N245" s="54">
        <f t="shared" si="0"/>
        <v>3318.75</v>
      </c>
      <c r="O245" s="20"/>
      <c r="P245" s="20" t="s">
        <v>30</v>
      </c>
      <c r="Q245" s="54">
        <f>VLOOKUP(P245,'Charged Moves'!B$2:I$96,3,FALSE)</f>
        <v>55</v>
      </c>
      <c r="R245" s="54">
        <f>IF(OR(VLOOKUP(P245,'Charged Moves'!B$2:C$96,2,FALSE)=D245,VLOOKUP(P245,'Charged Moves'!B$2:C$96,2,FALSE)=E245),1,0)</f>
        <v>1</v>
      </c>
      <c r="S245" s="54">
        <f>VLOOKUP(P245,'Charged Moves'!B$2:I$96,8,FALSE)*100</f>
        <v>5</v>
      </c>
      <c r="T245" s="54">
        <f>VLOOKUP(P245,'Charged Moves'!B$2:I$96,6,FALSE)</f>
        <v>2600</v>
      </c>
      <c r="U245" s="54">
        <f>VLOOKUP(P245,'Charged Moves'!B$2:J$96,9,FALSE)</f>
        <v>50</v>
      </c>
      <c r="V245" s="54">
        <f t="shared" si="1"/>
        <v>12472.968749999998</v>
      </c>
      <c r="W245" s="54"/>
      <c r="X245" s="54"/>
      <c r="Y245" s="54"/>
      <c r="AB245" s="55"/>
      <c r="AD245" s="55"/>
    </row>
    <row r="246" spans="1:30" ht="14.25" customHeight="1">
      <c r="A246" s="10">
        <v>245</v>
      </c>
      <c r="B246" s="13">
        <f>VLOOKUP(C246,'Species Data'!A$2:E$152,2,FALSE)</f>
        <v>44</v>
      </c>
      <c r="C246" s="10" t="s">
        <v>159</v>
      </c>
      <c r="D246" s="15" t="s">
        <v>24</v>
      </c>
      <c r="E246" s="16" t="s">
        <v>28</v>
      </c>
      <c r="F246" s="13">
        <f>VLOOKUP($C246,'Species Data'!$A$2:$E$152,3,FALSE)+$Z$1</f>
        <v>135</v>
      </c>
      <c r="G246" s="13">
        <f>VLOOKUP($C246,'Species Data'!$A$2:$E$152,4,FALSE)+$Z$1</f>
        <v>177</v>
      </c>
      <c r="H246" s="13">
        <f>VLOOKUP($C246,'Species Data'!$A$2:$E$152,5,FALSE)+$Z$1</f>
        <v>173</v>
      </c>
      <c r="I246" s="20" t="s">
        <v>36</v>
      </c>
      <c r="J246" s="54">
        <f>VLOOKUP(I246,'Basic Moves'!B$2:H$43,3,FALSE)</f>
        <v>15</v>
      </c>
      <c r="K246" s="54">
        <f>IF(OR(VLOOKUP(I246,'Basic Moves'!B$2:C$43,2,FALSE)=D246,VLOOKUP(I246,'Basic Moves'!B$2:C$43,2,FALSE)=E246),1,0)</f>
        <v>1</v>
      </c>
      <c r="L246" s="54">
        <f>VLOOKUP(I246,'Basic Moves'!B$2:H$43,5,FALSE)</f>
        <v>1450</v>
      </c>
      <c r="M246" s="54">
        <f>VLOOKUP(I246,'Basic Moves'!B$2:H$43,7,FALSE)</f>
        <v>12</v>
      </c>
      <c r="N246" s="54">
        <f t="shared" si="0"/>
        <v>3318.75</v>
      </c>
      <c r="O246" s="20"/>
      <c r="P246" s="20" t="s">
        <v>143</v>
      </c>
      <c r="Q246" s="54">
        <f>VLOOKUP(P246,'Charged Moves'!B$2:I$96,3,FALSE)</f>
        <v>85</v>
      </c>
      <c r="R246" s="54">
        <f>IF(OR(VLOOKUP(P246,'Charged Moves'!B$2:C$96,2,FALSE)=D246,VLOOKUP(P246,'Charged Moves'!B$2:C$96,2,FALSE)=E246),1,0)</f>
        <v>0</v>
      </c>
      <c r="S246" s="54">
        <f>VLOOKUP(P246,'Charged Moves'!B$2:I$96,8,FALSE)*100</f>
        <v>5</v>
      </c>
      <c r="T246" s="54">
        <f>VLOOKUP(P246,'Charged Moves'!B$2:I$96,6,FALSE)</f>
        <v>4100</v>
      </c>
      <c r="U246" s="54">
        <f>VLOOKUP(P246,'Charged Moves'!B$2:J$96,9,FALSE)</f>
        <v>100</v>
      </c>
      <c r="V246" s="54">
        <f t="shared" si="1"/>
        <v>15421.124999999998</v>
      </c>
      <c r="W246" s="54"/>
      <c r="X246" s="54"/>
      <c r="Y246" s="54"/>
      <c r="AB246" s="55"/>
      <c r="AD246" s="55"/>
    </row>
    <row r="247" spans="1:30" ht="14.25" customHeight="1">
      <c r="A247" s="10">
        <v>246</v>
      </c>
      <c r="B247" s="13">
        <f>VLOOKUP(C247,'Species Data'!A$2:E$152,2,FALSE)</f>
        <v>44</v>
      </c>
      <c r="C247" s="10" t="s">
        <v>159</v>
      </c>
      <c r="D247" s="15" t="s">
        <v>24</v>
      </c>
      <c r="E247" s="16" t="s">
        <v>28</v>
      </c>
      <c r="F247" s="13">
        <f>VLOOKUP($C247,'Species Data'!$A$2:$E$152,3,FALSE)+$Z$1</f>
        <v>135</v>
      </c>
      <c r="G247" s="13">
        <f>VLOOKUP($C247,'Species Data'!$A$2:$E$152,4,FALSE)+$Z$1</f>
        <v>177</v>
      </c>
      <c r="H247" s="13">
        <f>VLOOKUP($C247,'Species Data'!$A$2:$E$152,5,FALSE)+$Z$1</f>
        <v>173</v>
      </c>
      <c r="I247" s="20" t="s">
        <v>105</v>
      </c>
      <c r="J247" s="54">
        <f>VLOOKUP(I247,'Basic Moves'!B$2:H$43,3,FALSE)</f>
        <v>10</v>
      </c>
      <c r="K247" s="54">
        <f>IF(OR(VLOOKUP(I247,'Basic Moves'!B$2:C$43,2,FALSE)=D247,VLOOKUP(I247,'Basic Moves'!B$2:C$43,2,FALSE)=E247),1,0)</f>
        <v>1</v>
      </c>
      <c r="L247" s="54">
        <f>VLOOKUP(I247,'Basic Moves'!B$2:H$43,5,FALSE)</f>
        <v>1050</v>
      </c>
      <c r="M247" s="54">
        <f>VLOOKUP(I247,'Basic Moves'!B$2:H$43,7,FALSE)</f>
        <v>10</v>
      </c>
      <c r="N247" s="54">
        <f t="shared" si="0"/>
        <v>2212.5</v>
      </c>
      <c r="O247" s="20"/>
      <c r="P247" s="20" t="s">
        <v>38</v>
      </c>
      <c r="Q247" s="54">
        <f>VLOOKUP(P247,'Charged Moves'!B$2:I$96,3,FALSE)</f>
        <v>65</v>
      </c>
      <c r="R247" s="54">
        <f>IF(OR(VLOOKUP(P247,'Charged Moves'!B$2:C$96,2,FALSE)=D247,VLOOKUP(P247,'Charged Moves'!B$2:C$96,2,FALSE)=E247),1,0)</f>
        <v>1</v>
      </c>
      <c r="S247" s="54">
        <f>VLOOKUP(P247,'Charged Moves'!B$2:I$96,8,FALSE)*100</f>
        <v>5</v>
      </c>
      <c r="T247" s="54">
        <f>VLOOKUP(P247,'Charged Moves'!B$2:I$96,6,FALSE)</f>
        <v>3200</v>
      </c>
      <c r="U247" s="54">
        <f>VLOOKUP(P247,'Charged Moves'!B$2:J$96,9,FALSE)</f>
        <v>50</v>
      </c>
      <c r="V247" s="54">
        <f t="shared" si="1"/>
        <v>14740.781249999998</v>
      </c>
      <c r="W247" s="54"/>
      <c r="X247" s="54"/>
      <c r="Y247" s="54"/>
      <c r="AB247" s="55"/>
      <c r="AD247" s="55"/>
    </row>
    <row r="248" spans="1:30" ht="14.25" customHeight="1">
      <c r="A248" s="10">
        <v>247</v>
      </c>
      <c r="B248" s="13">
        <f>VLOOKUP(C248,'Species Data'!A$2:E$152,2,FALSE)</f>
        <v>44</v>
      </c>
      <c r="C248" s="10" t="s">
        <v>159</v>
      </c>
      <c r="D248" s="15" t="s">
        <v>24</v>
      </c>
      <c r="E248" s="16" t="s">
        <v>28</v>
      </c>
      <c r="F248" s="13">
        <f>VLOOKUP($C248,'Species Data'!$A$2:$E$152,3,FALSE)+$Z$1</f>
        <v>135</v>
      </c>
      <c r="G248" s="13">
        <f>VLOOKUP($C248,'Species Data'!$A$2:$E$152,4,FALSE)+$Z$1</f>
        <v>177</v>
      </c>
      <c r="H248" s="13">
        <f>VLOOKUP($C248,'Species Data'!$A$2:$E$152,5,FALSE)+$Z$1</f>
        <v>173</v>
      </c>
      <c r="I248" s="20" t="s">
        <v>105</v>
      </c>
      <c r="J248" s="54">
        <f>VLOOKUP(I248,'Basic Moves'!B$2:H$43,3,FALSE)</f>
        <v>10</v>
      </c>
      <c r="K248" s="54">
        <f>IF(OR(VLOOKUP(I248,'Basic Moves'!B$2:C$43,2,FALSE)=D248,VLOOKUP(I248,'Basic Moves'!B$2:C$43,2,FALSE)=E248),1,0)</f>
        <v>1</v>
      </c>
      <c r="L248" s="54">
        <f>VLOOKUP(I248,'Basic Moves'!B$2:H$43,5,FALSE)</f>
        <v>1050</v>
      </c>
      <c r="M248" s="54">
        <f>VLOOKUP(I248,'Basic Moves'!B$2:H$43,7,FALSE)</f>
        <v>10</v>
      </c>
      <c r="N248" s="54">
        <f t="shared" si="0"/>
        <v>2212.5</v>
      </c>
      <c r="O248" s="20"/>
      <c r="P248" s="20" t="s">
        <v>30</v>
      </c>
      <c r="Q248" s="54">
        <f>VLOOKUP(P248,'Charged Moves'!B$2:I$96,3,FALSE)</f>
        <v>55</v>
      </c>
      <c r="R248" s="54">
        <f>IF(OR(VLOOKUP(P248,'Charged Moves'!B$2:C$96,2,FALSE)=D248,VLOOKUP(P248,'Charged Moves'!B$2:C$96,2,FALSE)=E248),1,0)</f>
        <v>1</v>
      </c>
      <c r="S248" s="54">
        <f>VLOOKUP(P248,'Charged Moves'!B$2:I$96,8,FALSE)*100</f>
        <v>5</v>
      </c>
      <c r="T248" s="54">
        <f>VLOOKUP(P248,'Charged Moves'!B$2:I$96,6,FALSE)</f>
        <v>2600</v>
      </c>
      <c r="U248" s="54">
        <f>VLOOKUP(P248,'Charged Moves'!B$2:J$96,9,FALSE)</f>
        <v>50</v>
      </c>
      <c r="V248" s="54">
        <f t="shared" si="1"/>
        <v>12472.968749999998</v>
      </c>
      <c r="W248" s="54"/>
      <c r="X248" s="54"/>
      <c r="Y248" s="54"/>
      <c r="AB248" s="55"/>
      <c r="AD248" s="55"/>
    </row>
    <row r="249" spans="1:30" ht="14.25" customHeight="1">
      <c r="A249" s="10">
        <v>248</v>
      </c>
      <c r="B249" s="13">
        <f>VLOOKUP(C249,'Species Data'!A$2:E$152,2,FALSE)</f>
        <v>44</v>
      </c>
      <c r="C249" s="10" t="s">
        <v>159</v>
      </c>
      <c r="D249" s="15" t="s">
        <v>24</v>
      </c>
      <c r="E249" s="16" t="s">
        <v>28</v>
      </c>
      <c r="F249" s="13">
        <f>VLOOKUP($C249,'Species Data'!$A$2:$E$152,3,FALSE)+$Z$1</f>
        <v>135</v>
      </c>
      <c r="G249" s="13">
        <f>VLOOKUP($C249,'Species Data'!$A$2:$E$152,4,FALSE)+$Z$1</f>
        <v>177</v>
      </c>
      <c r="H249" s="13">
        <f>VLOOKUP($C249,'Species Data'!$A$2:$E$152,5,FALSE)+$Z$1</f>
        <v>173</v>
      </c>
      <c r="I249" s="20" t="s">
        <v>105</v>
      </c>
      <c r="J249" s="54">
        <f>VLOOKUP(I249,'Basic Moves'!B$2:H$43,3,FALSE)</f>
        <v>10</v>
      </c>
      <c r="K249" s="54">
        <f>IF(OR(VLOOKUP(I249,'Basic Moves'!B$2:C$43,2,FALSE)=D249,VLOOKUP(I249,'Basic Moves'!B$2:C$43,2,FALSE)=E249),1,0)</f>
        <v>1</v>
      </c>
      <c r="L249" s="54">
        <f>VLOOKUP(I249,'Basic Moves'!B$2:H$43,5,FALSE)</f>
        <v>1050</v>
      </c>
      <c r="M249" s="54">
        <f>VLOOKUP(I249,'Basic Moves'!B$2:H$43,7,FALSE)</f>
        <v>10</v>
      </c>
      <c r="N249" s="54">
        <f t="shared" si="0"/>
        <v>2212.5</v>
      </c>
      <c r="O249" s="20"/>
      <c r="P249" s="20" t="s">
        <v>143</v>
      </c>
      <c r="Q249" s="54">
        <f>VLOOKUP(P249,'Charged Moves'!B$2:I$96,3,FALSE)</f>
        <v>85</v>
      </c>
      <c r="R249" s="54">
        <f>IF(OR(VLOOKUP(P249,'Charged Moves'!B$2:C$96,2,FALSE)=D249,VLOOKUP(P249,'Charged Moves'!B$2:C$96,2,FALSE)=E249),1,0)</f>
        <v>0</v>
      </c>
      <c r="S249" s="54">
        <f>VLOOKUP(P249,'Charged Moves'!B$2:I$96,8,FALSE)*100</f>
        <v>5</v>
      </c>
      <c r="T249" s="54">
        <f>VLOOKUP(P249,'Charged Moves'!B$2:I$96,6,FALSE)</f>
        <v>4100</v>
      </c>
      <c r="U249" s="54">
        <f>VLOOKUP(P249,'Charged Moves'!B$2:J$96,9,FALSE)</f>
        <v>100</v>
      </c>
      <c r="V249" s="54">
        <f t="shared" si="1"/>
        <v>15421.124999999998</v>
      </c>
      <c r="W249" s="54"/>
      <c r="X249" s="54"/>
      <c r="Y249" s="54"/>
      <c r="AB249" s="55"/>
      <c r="AD249" s="55"/>
    </row>
    <row r="250" spans="1:30" ht="14.25" customHeight="1">
      <c r="A250" s="10">
        <v>249</v>
      </c>
      <c r="B250" s="13">
        <f>VLOOKUP(C250,'Species Data'!A$2:E$152,2,FALSE)</f>
        <v>45</v>
      </c>
      <c r="C250" s="10" t="s">
        <v>160</v>
      </c>
      <c r="D250" s="15" t="s">
        <v>24</v>
      </c>
      <c r="E250" s="16" t="s">
        <v>28</v>
      </c>
      <c r="F250" s="13">
        <f>VLOOKUP($C250,'Species Data'!$A$2:$E$152,3,FALSE)+$Z$1</f>
        <v>165</v>
      </c>
      <c r="G250" s="13">
        <f>VLOOKUP($C250,'Species Data'!$A$2:$E$152,4,FALSE)+$Z$1</f>
        <v>217</v>
      </c>
      <c r="H250" s="13">
        <f>VLOOKUP($C250,'Species Data'!$A$2:$E$152,5,FALSE)+$Z$1</f>
        <v>205</v>
      </c>
      <c r="I250" s="20" t="s">
        <v>36</v>
      </c>
      <c r="J250" s="54">
        <f>VLOOKUP(I250,'Basic Moves'!B$2:H$43,3,FALSE)</f>
        <v>15</v>
      </c>
      <c r="K250" s="54">
        <f>IF(OR(VLOOKUP(I250,'Basic Moves'!B$2:C$43,2,FALSE)=D250,VLOOKUP(I250,'Basic Moves'!B$2:C$43,2,FALSE)=E250),1,0)</f>
        <v>1</v>
      </c>
      <c r="L250" s="54">
        <f>VLOOKUP(I250,'Basic Moves'!B$2:H$43,5,FALSE)</f>
        <v>1450</v>
      </c>
      <c r="M250" s="54">
        <f>VLOOKUP(I250,'Basic Moves'!B$2:H$43,7,FALSE)</f>
        <v>12</v>
      </c>
      <c r="N250" s="54">
        <f t="shared" si="0"/>
        <v>4068.75</v>
      </c>
      <c r="O250" s="20"/>
      <c r="P250" s="20" t="s">
        <v>38</v>
      </c>
      <c r="Q250" s="54">
        <f>VLOOKUP(P250,'Charged Moves'!B$2:I$96,3,FALSE)</f>
        <v>65</v>
      </c>
      <c r="R250" s="54">
        <f>IF(OR(VLOOKUP(P250,'Charged Moves'!B$2:C$96,2,FALSE)=D250,VLOOKUP(P250,'Charged Moves'!B$2:C$96,2,FALSE)=E250),1,0)</f>
        <v>1</v>
      </c>
      <c r="S250" s="54">
        <f>VLOOKUP(P250,'Charged Moves'!B$2:I$96,8,FALSE)*100</f>
        <v>5</v>
      </c>
      <c r="T250" s="54">
        <f>VLOOKUP(P250,'Charged Moves'!B$2:I$96,6,FALSE)</f>
        <v>3200</v>
      </c>
      <c r="U250" s="54">
        <f>VLOOKUP(P250,'Charged Moves'!B$2:J$96,9,FALSE)</f>
        <v>50</v>
      </c>
      <c r="V250" s="54">
        <f t="shared" si="1"/>
        <v>18072.03125</v>
      </c>
      <c r="W250" s="54"/>
      <c r="X250" s="54"/>
      <c r="Y250" s="54"/>
      <c r="AB250" s="55"/>
      <c r="AD250" s="55"/>
    </row>
    <row r="251" spans="1:30" ht="14.25" customHeight="1">
      <c r="A251" s="10">
        <v>250</v>
      </c>
      <c r="B251" s="13">
        <f>VLOOKUP(C251,'Species Data'!A$2:E$152,2,FALSE)</f>
        <v>45</v>
      </c>
      <c r="C251" s="10" t="s">
        <v>160</v>
      </c>
      <c r="D251" s="15" t="s">
        <v>24</v>
      </c>
      <c r="E251" s="16" t="s">
        <v>28</v>
      </c>
      <c r="F251" s="13">
        <f>VLOOKUP($C251,'Species Data'!$A$2:$E$152,3,FALSE)+$Z$1</f>
        <v>165</v>
      </c>
      <c r="G251" s="13">
        <f>VLOOKUP($C251,'Species Data'!$A$2:$E$152,4,FALSE)+$Z$1</f>
        <v>217</v>
      </c>
      <c r="H251" s="13">
        <f>VLOOKUP($C251,'Species Data'!$A$2:$E$152,5,FALSE)+$Z$1</f>
        <v>205</v>
      </c>
      <c r="I251" s="20" t="s">
        <v>36</v>
      </c>
      <c r="J251" s="54">
        <f>VLOOKUP(I251,'Basic Moves'!B$2:H$43,3,FALSE)</f>
        <v>15</v>
      </c>
      <c r="K251" s="54">
        <f>IF(OR(VLOOKUP(I251,'Basic Moves'!B$2:C$43,2,FALSE)=D251,VLOOKUP(I251,'Basic Moves'!B$2:C$43,2,FALSE)=E251),1,0)</f>
        <v>1</v>
      </c>
      <c r="L251" s="54">
        <f>VLOOKUP(I251,'Basic Moves'!B$2:H$43,5,FALSE)</f>
        <v>1450</v>
      </c>
      <c r="M251" s="54">
        <f>VLOOKUP(I251,'Basic Moves'!B$2:H$43,7,FALSE)</f>
        <v>12</v>
      </c>
      <c r="N251" s="54">
        <f t="shared" si="0"/>
        <v>4068.75</v>
      </c>
      <c r="O251" s="20"/>
      <c r="P251" s="20" t="s">
        <v>35</v>
      </c>
      <c r="Q251" s="54">
        <f>VLOOKUP(P251,'Charged Moves'!B$2:I$96,3,FALSE)</f>
        <v>120</v>
      </c>
      <c r="R251" s="54">
        <f>IF(OR(VLOOKUP(P251,'Charged Moves'!B$2:C$96,2,FALSE)=D251,VLOOKUP(P251,'Charged Moves'!B$2:C$96,2,FALSE)=E251),1,0)</f>
        <v>1</v>
      </c>
      <c r="S251" s="54">
        <f>VLOOKUP(P251,'Charged Moves'!B$2:I$96,8,FALSE)*100</f>
        <v>5</v>
      </c>
      <c r="T251" s="54">
        <f>VLOOKUP(P251,'Charged Moves'!B$2:I$96,6,FALSE)</f>
        <v>4900</v>
      </c>
      <c r="U251" s="54">
        <f>VLOOKUP(P251,'Charged Moves'!B$2:J$96,9,FALSE)</f>
        <v>100</v>
      </c>
      <c r="V251" s="54">
        <f t="shared" si="1"/>
        <v>33363.75</v>
      </c>
      <c r="W251" s="54"/>
      <c r="X251" s="54"/>
      <c r="Y251" s="54"/>
      <c r="AB251" s="55"/>
      <c r="AD251" s="55"/>
    </row>
    <row r="252" spans="1:30" ht="14.25" customHeight="1">
      <c r="A252" s="10">
        <v>251</v>
      </c>
      <c r="B252" s="13">
        <f>VLOOKUP(C252,'Species Data'!A$2:E$152,2,FALSE)</f>
        <v>45</v>
      </c>
      <c r="C252" s="10" t="s">
        <v>160</v>
      </c>
      <c r="D252" s="15" t="s">
        <v>24</v>
      </c>
      <c r="E252" s="16" t="s">
        <v>28</v>
      </c>
      <c r="F252" s="13">
        <f>VLOOKUP($C252,'Species Data'!$A$2:$E$152,3,FALSE)+$Z$1</f>
        <v>165</v>
      </c>
      <c r="G252" s="13">
        <f>VLOOKUP($C252,'Species Data'!$A$2:$E$152,4,FALSE)+$Z$1</f>
        <v>217</v>
      </c>
      <c r="H252" s="13">
        <f>VLOOKUP($C252,'Species Data'!$A$2:$E$152,5,FALSE)+$Z$1</f>
        <v>205</v>
      </c>
      <c r="I252" s="20" t="s">
        <v>36</v>
      </c>
      <c r="J252" s="54">
        <f>VLOOKUP(I252,'Basic Moves'!B$2:H$43,3,FALSE)</f>
        <v>15</v>
      </c>
      <c r="K252" s="54">
        <f>IF(OR(VLOOKUP(I252,'Basic Moves'!B$2:C$43,2,FALSE)=D252,VLOOKUP(I252,'Basic Moves'!B$2:C$43,2,FALSE)=E252),1,0)</f>
        <v>1</v>
      </c>
      <c r="L252" s="54">
        <f>VLOOKUP(I252,'Basic Moves'!B$2:H$43,5,FALSE)</f>
        <v>1450</v>
      </c>
      <c r="M252" s="54">
        <f>VLOOKUP(I252,'Basic Moves'!B$2:H$43,7,FALSE)</f>
        <v>12</v>
      </c>
      <c r="N252" s="54">
        <f t="shared" si="0"/>
        <v>4068.75</v>
      </c>
      <c r="O252" s="20"/>
      <c r="P252" s="20" t="s">
        <v>143</v>
      </c>
      <c r="Q252" s="54">
        <f>VLOOKUP(P252,'Charged Moves'!B$2:I$96,3,FALSE)</f>
        <v>85</v>
      </c>
      <c r="R252" s="54">
        <f>IF(OR(VLOOKUP(P252,'Charged Moves'!B$2:C$96,2,FALSE)=D252,VLOOKUP(P252,'Charged Moves'!B$2:C$96,2,FALSE)=E252),1,0)</f>
        <v>0</v>
      </c>
      <c r="S252" s="54">
        <f>VLOOKUP(P252,'Charged Moves'!B$2:I$96,8,FALSE)*100</f>
        <v>5</v>
      </c>
      <c r="T252" s="54">
        <f>VLOOKUP(P252,'Charged Moves'!B$2:I$96,6,FALSE)</f>
        <v>4100</v>
      </c>
      <c r="U252" s="54">
        <f>VLOOKUP(P252,'Charged Moves'!B$2:J$96,9,FALSE)</f>
        <v>100</v>
      </c>
      <c r="V252" s="54">
        <f t="shared" si="1"/>
        <v>18906.125</v>
      </c>
      <c r="W252" s="54"/>
      <c r="X252" s="54"/>
      <c r="Y252" s="54"/>
      <c r="AB252" s="55"/>
      <c r="AD252" s="55"/>
    </row>
    <row r="253" spans="1:30" ht="14.25" customHeight="1">
      <c r="A253" s="10">
        <v>252</v>
      </c>
      <c r="B253" s="13">
        <f>VLOOKUP(C253,'Species Data'!A$2:E$152,2,FALSE)</f>
        <v>45</v>
      </c>
      <c r="C253" s="10" t="s">
        <v>160</v>
      </c>
      <c r="D253" s="15" t="s">
        <v>24</v>
      </c>
      <c r="E253" s="16" t="s">
        <v>28</v>
      </c>
      <c r="F253" s="13">
        <f>VLOOKUP($C253,'Species Data'!$A$2:$E$152,3,FALSE)+$Z$1</f>
        <v>165</v>
      </c>
      <c r="G253" s="13">
        <f>VLOOKUP($C253,'Species Data'!$A$2:$E$152,4,FALSE)+$Z$1</f>
        <v>217</v>
      </c>
      <c r="H253" s="13">
        <f>VLOOKUP($C253,'Species Data'!$A$2:$E$152,5,FALSE)+$Z$1</f>
        <v>205</v>
      </c>
      <c r="I253" s="20" t="s">
        <v>105</v>
      </c>
      <c r="J253" s="54">
        <f>VLOOKUP(I253,'Basic Moves'!B$2:H$43,3,FALSE)</f>
        <v>10</v>
      </c>
      <c r="K253" s="54">
        <f>IF(OR(VLOOKUP(I253,'Basic Moves'!B$2:C$43,2,FALSE)=D253,VLOOKUP(I253,'Basic Moves'!B$2:C$43,2,FALSE)=E253),1,0)</f>
        <v>1</v>
      </c>
      <c r="L253" s="54">
        <f>VLOOKUP(I253,'Basic Moves'!B$2:H$43,5,FALSE)</f>
        <v>1050</v>
      </c>
      <c r="M253" s="54">
        <f>VLOOKUP(I253,'Basic Moves'!B$2:H$43,7,FALSE)</f>
        <v>10</v>
      </c>
      <c r="N253" s="54">
        <f t="shared" si="0"/>
        <v>2712.5</v>
      </c>
      <c r="O253" s="20"/>
      <c r="P253" s="20" t="s">
        <v>38</v>
      </c>
      <c r="Q253" s="54">
        <f>VLOOKUP(P253,'Charged Moves'!B$2:I$96,3,FALSE)</f>
        <v>65</v>
      </c>
      <c r="R253" s="54">
        <f>IF(OR(VLOOKUP(P253,'Charged Moves'!B$2:C$96,2,FALSE)=D253,VLOOKUP(P253,'Charged Moves'!B$2:C$96,2,FALSE)=E253),1,0)</f>
        <v>1</v>
      </c>
      <c r="S253" s="54">
        <f>VLOOKUP(P253,'Charged Moves'!B$2:I$96,8,FALSE)*100</f>
        <v>5</v>
      </c>
      <c r="T253" s="54">
        <f>VLOOKUP(P253,'Charged Moves'!B$2:I$96,6,FALSE)</f>
        <v>3200</v>
      </c>
      <c r="U253" s="54">
        <f>VLOOKUP(P253,'Charged Moves'!B$2:J$96,9,FALSE)</f>
        <v>50</v>
      </c>
      <c r="V253" s="54">
        <f t="shared" si="1"/>
        <v>18072.03125</v>
      </c>
      <c r="W253" s="54"/>
      <c r="X253" s="54"/>
      <c r="Y253" s="54"/>
      <c r="AB253" s="55"/>
      <c r="AD253" s="55"/>
    </row>
    <row r="254" spans="1:30" ht="14.25" customHeight="1">
      <c r="A254" s="10">
        <v>253</v>
      </c>
      <c r="B254" s="13">
        <f>VLOOKUP(C254,'Species Data'!A$2:E$152,2,FALSE)</f>
        <v>45</v>
      </c>
      <c r="C254" s="10" t="s">
        <v>160</v>
      </c>
      <c r="D254" s="15" t="s">
        <v>24</v>
      </c>
      <c r="E254" s="16" t="s">
        <v>28</v>
      </c>
      <c r="F254" s="13">
        <f>VLOOKUP($C254,'Species Data'!$A$2:$E$152,3,FALSE)+$Z$1</f>
        <v>165</v>
      </c>
      <c r="G254" s="13">
        <f>VLOOKUP($C254,'Species Data'!$A$2:$E$152,4,FALSE)+$Z$1</f>
        <v>217</v>
      </c>
      <c r="H254" s="13">
        <f>VLOOKUP($C254,'Species Data'!$A$2:$E$152,5,FALSE)+$Z$1</f>
        <v>205</v>
      </c>
      <c r="I254" s="20" t="s">
        <v>105</v>
      </c>
      <c r="J254" s="54">
        <f>VLOOKUP(I254,'Basic Moves'!B$2:H$43,3,FALSE)</f>
        <v>10</v>
      </c>
      <c r="K254" s="54">
        <f>IF(OR(VLOOKUP(I254,'Basic Moves'!B$2:C$43,2,FALSE)=D254,VLOOKUP(I254,'Basic Moves'!B$2:C$43,2,FALSE)=E254),1,0)</f>
        <v>1</v>
      </c>
      <c r="L254" s="54">
        <f>VLOOKUP(I254,'Basic Moves'!B$2:H$43,5,FALSE)</f>
        <v>1050</v>
      </c>
      <c r="M254" s="54">
        <f>VLOOKUP(I254,'Basic Moves'!B$2:H$43,7,FALSE)</f>
        <v>10</v>
      </c>
      <c r="N254" s="54">
        <f t="shared" si="0"/>
        <v>2712.5</v>
      </c>
      <c r="O254" s="20"/>
      <c r="P254" s="20" t="s">
        <v>35</v>
      </c>
      <c r="Q254" s="54">
        <f>VLOOKUP(P254,'Charged Moves'!B$2:I$96,3,FALSE)</f>
        <v>120</v>
      </c>
      <c r="R254" s="54">
        <f>IF(OR(VLOOKUP(P254,'Charged Moves'!B$2:C$96,2,FALSE)=D254,VLOOKUP(P254,'Charged Moves'!B$2:C$96,2,FALSE)=E254),1,0)</f>
        <v>1</v>
      </c>
      <c r="S254" s="54">
        <f>VLOOKUP(P254,'Charged Moves'!B$2:I$96,8,FALSE)*100</f>
        <v>5</v>
      </c>
      <c r="T254" s="54">
        <f>VLOOKUP(P254,'Charged Moves'!B$2:I$96,6,FALSE)</f>
        <v>4900</v>
      </c>
      <c r="U254" s="54">
        <f>VLOOKUP(P254,'Charged Moves'!B$2:J$96,9,FALSE)</f>
        <v>100</v>
      </c>
      <c r="V254" s="54">
        <f t="shared" si="1"/>
        <v>33363.75</v>
      </c>
      <c r="W254" s="54"/>
      <c r="X254" s="54"/>
      <c r="Y254" s="54"/>
      <c r="AB254" s="55"/>
      <c r="AD254" s="55"/>
    </row>
    <row r="255" spans="1:30" ht="14.25" customHeight="1">
      <c r="A255" s="10">
        <v>254</v>
      </c>
      <c r="B255" s="13">
        <f>VLOOKUP(C255,'Species Data'!A$2:E$152,2,FALSE)</f>
        <v>45</v>
      </c>
      <c r="C255" s="10" t="s">
        <v>160</v>
      </c>
      <c r="D255" s="15" t="s">
        <v>24</v>
      </c>
      <c r="E255" s="16" t="s">
        <v>28</v>
      </c>
      <c r="F255" s="13">
        <f>VLOOKUP($C255,'Species Data'!$A$2:$E$152,3,FALSE)+$Z$1</f>
        <v>165</v>
      </c>
      <c r="G255" s="13">
        <f>VLOOKUP($C255,'Species Data'!$A$2:$E$152,4,FALSE)+$Z$1</f>
        <v>217</v>
      </c>
      <c r="H255" s="13">
        <f>VLOOKUP($C255,'Species Data'!$A$2:$E$152,5,FALSE)+$Z$1</f>
        <v>205</v>
      </c>
      <c r="I255" s="20" t="s">
        <v>105</v>
      </c>
      <c r="J255" s="54">
        <f>VLOOKUP(I255,'Basic Moves'!B$2:H$43,3,FALSE)</f>
        <v>10</v>
      </c>
      <c r="K255" s="54">
        <f>IF(OR(VLOOKUP(I255,'Basic Moves'!B$2:C$43,2,FALSE)=D255,VLOOKUP(I255,'Basic Moves'!B$2:C$43,2,FALSE)=E255),1,0)</f>
        <v>1</v>
      </c>
      <c r="L255" s="54">
        <f>VLOOKUP(I255,'Basic Moves'!B$2:H$43,5,FALSE)</f>
        <v>1050</v>
      </c>
      <c r="M255" s="54">
        <f>VLOOKUP(I255,'Basic Moves'!B$2:H$43,7,FALSE)</f>
        <v>10</v>
      </c>
      <c r="N255" s="54">
        <f t="shared" si="0"/>
        <v>2712.5</v>
      </c>
      <c r="O255" s="20"/>
      <c r="P255" s="20" t="s">
        <v>143</v>
      </c>
      <c r="Q255" s="54">
        <f>VLOOKUP(P255,'Charged Moves'!B$2:I$96,3,FALSE)</f>
        <v>85</v>
      </c>
      <c r="R255" s="54">
        <f>IF(OR(VLOOKUP(P255,'Charged Moves'!B$2:C$96,2,FALSE)=D255,VLOOKUP(P255,'Charged Moves'!B$2:C$96,2,FALSE)=E255),1,0)</f>
        <v>0</v>
      </c>
      <c r="S255" s="54">
        <f>VLOOKUP(P255,'Charged Moves'!B$2:I$96,8,FALSE)*100</f>
        <v>5</v>
      </c>
      <c r="T255" s="54">
        <f>VLOOKUP(P255,'Charged Moves'!B$2:I$96,6,FALSE)</f>
        <v>4100</v>
      </c>
      <c r="U255" s="54">
        <f>VLOOKUP(P255,'Charged Moves'!B$2:J$96,9,FALSE)</f>
        <v>100</v>
      </c>
      <c r="V255" s="54">
        <f t="shared" si="1"/>
        <v>18906.125</v>
      </c>
      <c r="W255" s="54"/>
      <c r="X255" s="54"/>
      <c r="Y255" s="54"/>
      <c r="AB255" s="55"/>
      <c r="AD255" s="55"/>
    </row>
    <row r="256" spans="1:30" ht="14.25" customHeight="1">
      <c r="A256" s="10">
        <v>255</v>
      </c>
      <c r="B256" s="13">
        <f>VLOOKUP(C256,'Species Data'!A$2:E$152,2,FALSE)</f>
        <v>46</v>
      </c>
      <c r="C256" s="10" t="s">
        <v>161</v>
      </c>
      <c r="D256" s="30" t="s">
        <v>67</v>
      </c>
      <c r="E256" s="15" t="s">
        <v>24</v>
      </c>
      <c r="F256" s="13">
        <f>VLOOKUP($C256,'Species Data'!$A$2:$E$152,3,FALSE)+$Z$1</f>
        <v>85</v>
      </c>
      <c r="G256" s="13">
        <f>VLOOKUP($C256,'Species Data'!$A$2:$E$152,4,FALSE)+$Z$1</f>
        <v>137</v>
      </c>
      <c r="H256" s="13">
        <f>VLOOKUP($C256,'Species Data'!$A$2:$E$152,5,FALSE)+$Z$1</f>
        <v>135</v>
      </c>
      <c r="I256" s="20" t="s">
        <v>41</v>
      </c>
      <c r="J256" s="54">
        <f>VLOOKUP(I256,'Basic Moves'!B$2:H$43,3,FALSE)</f>
        <v>6</v>
      </c>
      <c r="K256" s="54">
        <f>IF(OR(VLOOKUP(I256,'Basic Moves'!B$2:C$43,2,FALSE)=D256,VLOOKUP(I256,'Basic Moves'!B$2:C$43,2,FALSE)=E256),1,0)</f>
        <v>0</v>
      </c>
      <c r="L256" s="54">
        <f>VLOOKUP(I256,'Basic Moves'!B$2:H$43,5,FALSE)</f>
        <v>500</v>
      </c>
      <c r="M256" s="54">
        <f>VLOOKUP(I256,'Basic Moves'!B$2:H$43,7,FALSE)</f>
        <v>7</v>
      </c>
      <c r="N256" s="54">
        <f t="shared" si="0"/>
        <v>822</v>
      </c>
      <c r="O256" s="20"/>
      <c r="P256" s="20" t="s">
        <v>162</v>
      </c>
      <c r="Q256" s="54">
        <f>VLOOKUP(P256,'Charged Moves'!B$2:I$96,3,FALSE)</f>
        <v>25</v>
      </c>
      <c r="R256" s="54">
        <f>IF(OR(VLOOKUP(P256,'Charged Moves'!B$2:C$96,2,FALSE)=D256,VLOOKUP(P256,'Charged Moves'!B$2:C$96,2,FALSE)=E256),1,0)</f>
        <v>0</v>
      </c>
      <c r="S256" s="54">
        <f>VLOOKUP(P256,'Charged Moves'!B$2:I$96,8,FALSE)*100</f>
        <v>25</v>
      </c>
      <c r="T256" s="54">
        <f>VLOOKUP(P256,'Charged Moves'!B$2:I$96,6,FALSE)</f>
        <v>1500</v>
      </c>
      <c r="U256" s="54">
        <f>VLOOKUP(P256,'Charged Moves'!B$2:J$96,9,FALSE)</f>
        <v>25</v>
      </c>
      <c r="V256" s="54">
        <f t="shared" si="1"/>
        <v>3853.125</v>
      </c>
      <c r="W256" s="54"/>
      <c r="X256" s="54"/>
      <c r="Y256" s="54"/>
      <c r="AB256" s="55"/>
      <c r="AD256" s="55"/>
    </row>
    <row r="257" spans="1:30" ht="14.25" customHeight="1">
      <c r="A257" s="10">
        <v>256</v>
      </c>
      <c r="B257" s="13">
        <f>VLOOKUP(C257,'Species Data'!A$2:E$152,2,FALSE)</f>
        <v>46</v>
      </c>
      <c r="C257" s="10" t="s">
        <v>161</v>
      </c>
      <c r="D257" s="30" t="s">
        <v>67</v>
      </c>
      <c r="E257" s="15" t="s">
        <v>24</v>
      </c>
      <c r="F257" s="13">
        <f>VLOOKUP($C257,'Species Data'!$A$2:$E$152,3,FALSE)+$Z$1</f>
        <v>85</v>
      </c>
      <c r="G257" s="13">
        <f>VLOOKUP($C257,'Species Data'!$A$2:$E$152,4,FALSE)+$Z$1</f>
        <v>137</v>
      </c>
      <c r="H257" s="13">
        <f>VLOOKUP($C257,'Species Data'!$A$2:$E$152,5,FALSE)+$Z$1</f>
        <v>135</v>
      </c>
      <c r="I257" s="20" t="s">
        <v>41</v>
      </c>
      <c r="J257" s="54">
        <f>VLOOKUP(I257,'Basic Moves'!B$2:H$43,3,FALSE)</f>
        <v>6</v>
      </c>
      <c r="K257" s="54">
        <f>IF(OR(VLOOKUP(I257,'Basic Moves'!B$2:C$43,2,FALSE)=D257,VLOOKUP(I257,'Basic Moves'!B$2:C$43,2,FALSE)=E257),1,0)</f>
        <v>0</v>
      </c>
      <c r="L257" s="54">
        <f>VLOOKUP(I257,'Basic Moves'!B$2:H$43,5,FALSE)</f>
        <v>500</v>
      </c>
      <c r="M257" s="54">
        <f>VLOOKUP(I257,'Basic Moves'!B$2:H$43,7,FALSE)</f>
        <v>7</v>
      </c>
      <c r="N257" s="54">
        <f t="shared" si="0"/>
        <v>822</v>
      </c>
      <c r="O257" s="20"/>
      <c r="P257" s="20" t="s">
        <v>81</v>
      </c>
      <c r="Q257" s="54">
        <f>VLOOKUP(P257,'Charged Moves'!B$2:I$96,3,FALSE)</f>
        <v>35</v>
      </c>
      <c r="R257" s="54">
        <f>IF(OR(VLOOKUP(P257,'Charged Moves'!B$2:C$96,2,FALSE)=D257,VLOOKUP(P257,'Charged Moves'!B$2:C$96,2,FALSE)=E257),1,0)</f>
        <v>1</v>
      </c>
      <c r="S257" s="54">
        <f>VLOOKUP(P257,'Charged Moves'!B$2:I$96,8,FALSE)*100</f>
        <v>5</v>
      </c>
      <c r="T257" s="54">
        <f>VLOOKUP(P257,'Charged Moves'!B$2:I$96,6,FALSE)</f>
        <v>2100</v>
      </c>
      <c r="U257" s="54">
        <f>VLOOKUP(P257,'Charged Moves'!B$2:J$96,9,FALSE)</f>
        <v>33</v>
      </c>
      <c r="V257" s="54">
        <f t="shared" si="1"/>
        <v>6143.5937499999991</v>
      </c>
      <c r="W257" s="54"/>
      <c r="X257" s="54"/>
      <c r="Y257" s="54"/>
      <c r="AB257" s="55"/>
      <c r="AD257" s="55"/>
    </row>
    <row r="258" spans="1:30" ht="14.25" customHeight="1">
      <c r="A258" s="10">
        <v>257</v>
      </c>
      <c r="B258" s="13">
        <f>VLOOKUP(C258,'Species Data'!A$2:E$152,2,FALSE)</f>
        <v>46</v>
      </c>
      <c r="C258" s="10" t="s">
        <v>161</v>
      </c>
      <c r="D258" s="30" t="s">
        <v>67</v>
      </c>
      <c r="E258" s="15" t="s">
        <v>24</v>
      </c>
      <c r="F258" s="13">
        <f>VLOOKUP($C258,'Species Data'!$A$2:$E$152,3,FALSE)+$Z$1</f>
        <v>85</v>
      </c>
      <c r="G258" s="13">
        <f>VLOOKUP($C258,'Species Data'!$A$2:$E$152,4,FALSE)+$Z$1</f>
        <v>137</v>
      </c>
      <c r="H258" s="13">
        <f>VLOOKUP($C258,'Species Data'!$A$2:$E$152,5,FALSE)+$Z$1</f>
        <v>135</v>
      </c>
      <c r="I258" s="20" t="s">
        <v>41</v>
      </c>
      <c r="J258" s="54">
        <f>VLOOKUP(I258,'Basic Moves'!B$2:H$43,3,FALSE)</f>
        <v>6</v>
      </c>
      <c r="K258" s="54">
        <f>IF(OR(VLOOKUP(I258,'Basic Moves'!B$2:C$43,2,FALSE)=D258,VLOOKUP(I258,'Basic Moves'!B$2:C$43,2,FALSE)=E258),1,0)</f>
        <v>0</v>
      </c>
      <c r="L258" s="54">
        <f>VLOOKUP(I258,'Basic Moves'!B$2:H$43,5,FALSE)</f>
        <v>500</v>
      </c>
      <c r="M258" s="54">
        <f>VLOOKUP(I258,'Basic Moves'!B$2:H$43,7,FALSE)</f>
        <v>7</v>
      </c>
      <c r="N258" s="54">
        <f t="shared" si="0"/>
        <v>822</v>
      </c>
      <c r="O258" s="20"/>
      <c r="P258" s="20" t="s">
        <v>32</v>
      </c>
      <c r="Q258" s="54">
        <f>VLOOKUP(P258,'Charged Moves'!B$2:I$96,3,FALSE)</f>
        <v>40</v>
      </c>
      <c r="R258" s="54">
        <f>IF(OR(VLOOKUP(P258,'Charged Moves'!B$2:C$96,2,FALSE)=D258,VLOOKUP(P258,'Charged Moves'!B$2:C$96,2,FALSE)=E258),1,0)</f>
        <v>1</v>
      </c>
      <c r="S258" s="54">
        <f>VLOOKUP(P258,'Charged Moves'!B$2:I$96,8,FALSE)*100</f>
        <v>5</v>
      </c>
      <c r="T258" s="54">
        <f>VLOOKUP(P258,'Charged Moves'!B$2:I$96,6,FALSE)</f>
        <v>2400</v>
      </c>
      <c r="U258" s="54">
        <f>VLOOKUP(P258,'Charged Moves'!B$2:J$96,9,FALSE)</f>
        <v>33</v>
      </c>
      <c r="V258" s="54">
        <f t="shared" si="1"/>
        <v>7021.2499999999991</v>
      </c>
      <c r="W258" s="54"/>
      <c r="X258" s="54"/>
      <c r="Y258" s="54"/>
      <c r="AB258" s="55"/>
      <c r="AD258" s="55"/>
    </row>
    <row r="259" spans="1:30" ht="14.25" customHeight="1">
      <c r="A259" s="10">
        <v>258</v>
      </c>
      <c r="B259" s="13">
        <f>VLOOKUP(C259,'Species Data'!A$2:E$152,2,FALSE)</f>
        <v>46</v>
      </c>
      <c r="C259" s="10" t="s">
        <v>161</v>
      </c>
      <c r="D259" s="30" t="s">
        <v>67</v>
      </c>
      <c r="E259" s="15" t="s">
        <v>24</v>
      </c>
      <c r="F259" s="13">
        <f>VLOOKUP($C259,'Species Data'!$A$2:$E$152,3,FALSE)+$Z$1</f>
        <v>85</v>
      </c>
      <c r="G259" s="13">
        <f>VLOOKUP($C259,'Species Data'!$A$2:$E$152,4,FALSE)+$Z$1</f>
        <v>137</v>
      </c>
      <c r="H259" s="13">
        <f>VLOOKUP($C259,'Species Data'!$A$2:$E$152,5,FALSE)+$Z$1</f>
        <v>135</v>
      </c>
      <c r="I259" s="20" t="s">
        <v>68</v>
      </c>
      <c r="J259" s="54">
        <f>VLOOKUP(I259,'Basic Moves'!B$2:H$43,3,FALSE)</f>
        <v>5</v>
      </c>
      <c r="K259" s="54">
        <f>IF(OR(VLOOKUP(I259,'Basic Moves'!B$2:C$43,2,FALSE)=D259,VLOOKUP(I259,'Basic Moves'!B$2:C$43,2,FALSE)=E259),1,0)</f>
        <v>1</v>
      </c>
      <c r="L259" s="54">
        <f>VLOOKUP(I259,'Basic Moves'!B$2:H$43,5,FALSE)</f>
        <v>450</v>
      </c>
      <c r="M259" s="54">
        <f>VLOOKUP(I259,'Basic Moves'!B$2:H$43,7,FALSE)</f>
        <v>7</v>
      </c>
      <c r="N259" s="54">
        <f t="shared" si="0"/>
        <v>856.25</v>
      </c>
      <c r="O259" s="20"/>
      <c r="P259" s="20" t="s">
        <v>162</v>
      </c>
      <c r="Q259" s="54">
        <f>VLOOKUP(P259,'Charged Moves'!B$2:I$96,3,FALSE)</f>
        <v>25</v>
      </c>
      <c r="R259" s="54">
        <f>IF(OR(VLOOKUP(P259,'Charged Moves'!B$2:C$96,2,FALSE)=D259,VLOOKUP(P259,'Charged Moves'!B$2:C$96,2,FALSE)=E259),1,0)</f>
        <v>0</v>
      </c>
      <c r="S259" s="54">
        <f>VLOOKUP(P259,'Charged Moves'!B$2:I$96,8,FALSE)*100</f>
        <v>25</v>
      </c>
      <c r="T259" s="54">
        <f>VLOOKUP(P259,'Charged Moves'!B$2:I$96,6,FALSE)</f>
        <v>1500</v>
      </c>
      <c r="U259" s="54">
        <f>VLOOKUP(P259,'Charged Moves'!B$2:J$96,9,FALSE)</f>
        <v>25</v>
      </c>
      <c r="V259" s="54">
        <f t="shared" si="1"/>
        <v>3853.125</v>
      </c>
      <c r="W259" s="54"/>
      <c r="X259" s="54"/>
      <c r="Y259" s="54"/>
      <c r="AB259" s="55"/>
      <c r="AD259" s="55"/>
    </row>
    <row r="260" spans="1:30" ht="14.25" customHeight="1">
      <c r="A260" s="10">
        <v>259</v>
      </c>
      <c r="B260" s="13">
        <f>VLOOKUP(C260,'Species Data'!A$2:E$152,2,FALSE)</f>
        <v>46</v>
      </c>
      <c r="C260" s="10" t="s">
        <v>161</v>
      </c>
      <c r="D260" s="30" t="s">
        <v>67</v>
      </c>
      <c r="E260" s="15" t="s">
        <v>24</v>
      </c>
      <c r="F260" s="13">
        <f>VLOOKUP($C260,'Species Data'!$A$2:$E$152,3,FALSE)+$Z$1</f>
        <v>85</v>
      </c>
      <c r="G260" s="13">
        <f>VLOOKUP($C260,'Species Data'!$A$2:$E$152,4,FALSE)+$Z$1</f>
        <v>137</v>
      </c>
      <c r="H260" s="13">
        <f>VLOOKUP($C260,'Species Data'!$A$2:$E$152,5,FALSE)+$Z$1</f>
        <v>135</v>
      </c>
      <c r="I260" s="20" t="s">
        <v>68</v>
      </c>
      <c r="J260" s="54">
        <f>VLOOKUP(I260,'Basic Moves'!B$2:H$43,3,FALSE)</f>
        <v>5</v>
      </c>
      <c r="K260" s="54">
        <f>IF(OR(VLOOKUP(I260,'Basic Moves'!B$2:C$43,2,FALSE)=D260,VLOOKUP(I260,'Basic Moves'!B$2:C$43,2,FALSE)=E260),1,0)</f>
        <v>1</v>
      </c>
      <c r="L260" s="54">
        <f>VLOOKUP(I260,'Basic Moves'!B$2:H$43,5,FALSE)</f>
        <v>450</v>
      </c>
      <c r="M260" s="54">
        <f>VLOOKUP(I260,'Basic Moves'!B$2:H$43,7,FALSE)</f>
        <v>7</v>
      </c>
      <c r="N260" s="54">
        <f t="shared" si="0"/>
        <v>856.25</v>
      </c>
      <c r="O260" s="20"/>
      <c r="P260" s="20" t="s">
        <v>81</v>
      </c>
      <c r="Q260" s="54">
        <f>VLOOKUP(P260,'Charged Moves'!B$2:I$96,3,FALSE)</f>
        <v>35</v>
      </c>
      <c r="R260" s="54">
        <f>IF(OR(VLOOKUP(P260,'Charged Moves'!B$2:C$96,2,FALSE)=D260,VLOOKUP(P260,'Charged Moves'!B$2:C$96,2,FALSE)=E260),1,0)</f>
        <v>1</v>
      </c>
      <c r="S260" s="54">
        <f>VLOOKUP(P260,'Charged Moves'!B$2:I$96,8,FALSE)*100</f>
        <v>5</v>
      </c>
      <c r="T260" s="54">
        <f>VLOOKUP(P260,'Charged Moves'!B$2:I$96,6,FALSE)</f>
        <v>2100</v>
      </c>
      <c r="U260" s="54">
        <f>VLOOKUP(P260,'Charged Moves'!B$2:J$96,9,FALSE)</f>
        <v>33</v>
      </c>
      <c r="V260" s="54">
        <f t="shared" si="1"/>
        <v>6143.5937499999991</v>
      </c>
      <c r="W260" s="54"/>
      <c r="X260" s="54"/>
      <c r="Y260" s="54"/>
      <c r="AB260" s="55"/>
      <c r="AD260" s="55"/>
    </row>
    <row r="261" spans="1:30" ht="14.25" customHeight="1">
      <c r="A261" s="10">
        <v>260</v>
      </c>
      <c r="B261" s="13">
        <f>VLOOKUP(C261,'Species Data'!A$2:E$152,2,FALSE)</f>
        <v>46</v>
      </c>
      <c r="C261" s="10" t="s">
        <v>161</v>
      </c>
      <c r="D261" s="30" t="s">
        <v>67</v>
      </c>
      <c r="E261" s="15" t="s">
        <v>24</v>
      </c>
      <c r="F261" s="13">
        <f>VLOOKUP($C261,'Species Data'!$A$2:$E$152,3,FALSE)+$Z$1</f>
        <v>85</v>
      </c>
      <c r="G261" s="13">
        <f>VLOOKUP($C261,'Species Data'!$A$2:$E$152,4,FALSE)+$Z$1</f>
        <v>137</v>
      </c>
      <c r="H261" s="13">
        <f>VLOOKUP($C261,'Species Data'!$A$2:$E$152,5,FALSE)+$Z$1</f>
        <v>135</v>
      </c>
      <c r="I261" s="20" t="s">
        <v>68</v>
      </c>
      <c r="J261" s="54">
        <f>VLOOKUP(I261,'Basic Moves'!B$2:H$43,3,FALSE)</f>
        <v>5</v>
      </c>
      <c r="K261" s="54">
        <f>IF(OR(VLOOKUP(I261,'Basic Moves'!B$2:C$43,2,FALSE)=D261,VLOOKUP(I261,'Basic Moves'!B$2:C$43,2,FALSE)=E261),1,0)</f>
        <v>1</v>
      </c>
      <c r="L261" s="54">
        <f>VLOOKUP(I261,'Basic Moves'!B$2:H$43,5,FALSE)</f>
        <v>450</v>
      </c>
      <c r="M261" s="54">
        <f>VLOOKUP(I261,'Basic Moves'!B$2:H$43,7,FALSE)</f>
        <v>7</v>
      </c>
      <c r="N261" s="54">
        <f t="shared" si="0"/>
        <v>856.25</v>
      </c>
      <c r="O261" s="20"/>
      <c r="P261" s="20" t="s">
        <v>32</v>
      </c>
      <c r="Q261" s="54">
        <f>VLOOKUP(P261,'Charged Moves'!B$2:I$96,3,FALSE)</f>
        <v>40</v>
      </c>
      <c r="R261" s="54">
        <f>IF(OR(VLOOKUP(P261,'Charged Moves'!B$2:C$96,2,FALSE)=D261,VLOOKUP(P261,'Charged Moves'!B$2:C$96,2,FALSE)=E261),1,0)</f>
        <v>1</v>
      </c>
      <c r="S261" s="54">
        <f>VLOOKUP(P261,'Charged Moves'!B$2:I$96,8,FALSE)*100</f>
        <v>5</v>
      </c>
      <c r="T261" s="54">
        <f>VLOOKUP(P261,'Charged Moves'!B$2:I$96,6,FALSE)</f>
        <v>2400</v>
      </c>
      <c r="U261" s="54">
        <f>VLOOKUP(P261,'Charged Moves'!B$2:J$96,9,FALSE)</f>
        <v>33</v>
      </c>
      <c r="V261" s="54">
        <f t="shared" si="1"/>
        <v>7021.2499999999991</v>
      </c>
      <c r="W261" s="54"/>
      <c r="X261" s="54"/>
      <c r="Y261" s="54"/>
      <c r="AB261" s="55"/>
      <c r="AD261" s="55"/>
    </row>
    <row r="262" spans="1:30" ht="14.25" customHeight="1">
      <c r="A262" s="10">
        <v>261</v>
      </c>
      <c r="B262" s="13">
        <f>VLOOKUP(C262,'Species Data'!A$2:E$152,2,FALSE)</f>
        <v>47</v>
      </c>
      <c r="C262" s="10" t="s">
        <v>163</v>
      </c>
      <c r="D262" s="30" t="s">
        <v>67</v>
      </c>
      <c r="E262" s="15" t="s">
        <v>24</v>
      </c>
      <c r="F262" s="13">
        <f>VLOOKUP($C262,'Species Data'!$A$2:$E$152,3,FALSE)+$Z$1</f>
        <v>135</v>
      </c>
      <c r="G262" s="13">
        <f>VLOOKUP($C262,'Species Data'!$A$2:$E$152,4,FALSE)+$Z$1</f>
        <v>177</v>
      </c>
      <c r="H262" s="13">
        <f>VLOOKUP($C262,'Species Data'!$A$2:$E$152,5,FALSE)+$Z$1</f>
        <v>185</v>
      </c>
      <c r="I262" s="20" t="s">
        <v>68</v>
      </c>
      <c r="J262" s="54">
        <f>VLOOKUP(I262,'Basic Moves'!B$2:H$43,3,FALSE)</f>
        <v>5</v>
      </c>
      <c r="K262" s="54">
        <f>IF(OR(VLOOKUP(I262,'Basic Moves'!B$2:C$43,2,FALSE)=D262,VLOOKUP(I262,'Basic Moves'!B$2:C$43,2,FALSE)=E262),1,0)</f>
        <v>1</v>
      </c>
      <c r="L262" s="54">
        <f>VLOOKUP(I262,'Basic Moves'!B$2:H$43,5,FALSE)</f>
        <v>450</v>
      </c>
      <c r="M262" s="54">
        <f>VLOOKUP(I262,'Basic Moves'!B$2:H$43,7,FALSE)</f>
        <v>7</v>
      </c>
      <c r="N262" s="54">
        <f t="shared" si="0"/>
        <v>1106.25</v>
      </c>
      <c r="O262" s="20"/>
      <c r="P262" s="20" t="s">
        <v>162</v>
      </c>
      <c r="Q262" s="54">
        <f>VLOOKUP(P262,'Charged Moves'!B$2:I$96,3,FALSE)</f>
        <v>25</v>
      </c>
      <c r="R262" s="54">
        <f>IF(OR(VLOOKUP(P262,'Charged Moves'!B$2:C$96,2,FALSE)=D262,VLOOKUP(P262,'Charged Moves'!B$2:C$96,2,FALSE)=E262),1,0)</f>
        <v>0</v>
      </c>
      <c r="S262" s="54">
        <f>VLOOKUP(P262,'Charged Moves'!B$2:I$96,8,FALSE)*100</f>
        <v>25</v>
      </c>
      <c r="T262" s="54">
        <f>VLOOKUP(P262,'Charged Moves'!B$2:I$96,6,FALSE)</f>
        <v>1500</v>
      </c>
      <c r="U262" s="54">
        <f>VLOOKUP(P262,'Charged Moves'!B$2:J$96,9,FALSE)</f>
        <v>25</v>
      </c>
      <c r="V262" s="54">
        <f t="shared" si="1"/>
        <v>4978.125</v>
      </c>
      <c r="W262" s="54"/>
      <c r="X262" s="54"/>
      <c r="Y262" s="54"/>
      <c r="AB262" s="55"/>
      <c r="AD262" s="55"/>
    </row>
    <row r="263" spans="1:30" ht="14.25" customHeight="1">
      <c r="A263" s="10">
        <v>262</v>
      </c>
      <c r="B263" s="13">
        <f>VLOOKUP(C263,'Species Data'!A$2:E$152,2,FALSE)</f>
        <v>47</v>
      </c>
      <c r="C263" s="10" t="s">
        <v>163</v>
      </c>
      <c r="D263" s="30" t="s">
        <v>67</v>
      </c>
      <c r="E263" s="15" t="s">
        <v>24</v>
      </c>
      <c r="F263" s="13">
        <f>VLOOKUP($C263,'Species Data'!$A$2:$E$152,3,FALSE)+$Z$1</f>
        <v>135</v>
      </c>
      <c r="G263" s="13">
        <f>VLOOKUP($C263,'Species Data'!$A$2:$E$152,4,FALSE)+$Z$1</f>
        <v>177</v>
      </c>
      <c r="H263" s="13">
        <f>VLOOKUP($C263,'Species Data'!$A$2:$E$152,5,FALSE)+$Z$1</f>
        <v>185</v>
      </c>
      <c r="I263" s="20" t="s">
        <v>68</v>
      </c>
      <c r="J263" s="54">
        <f>VLOOKUP(I263,'Basic Moves'!B$2:H$43,3,FALSE)</f>
        <v>5</v>
      </c>
      <c r="K263" s="54">
        <f>IF(OR(VLOOKUP(I263,'Basic Moves'!B$2:C$43,2,FALSE)=D263,VLOOKUP(I263,'Basic Moves'!B$2:C$43,2,FALSE)=E263),1,0)</f>
        <v>1</v>
      </c>
      <c r="L263" s="54">
        <f>VLOOKUP(I263,'Basic Moves'!B$2:H$43,5,FALSE)</f>
        <v>450</v>
      </c>
      <c r="M263" s="54">
        <f>VLOOKUP(I263,'Basic Moves'!B$2:H$43,7,FALSE)</f>
        <v>7</v>
      </c>
      <c r="N263" s="54">
        <f t="shared" si="0"/>
        <v>1106.25</v>
      </c>
      <c r="O263" s="20"/>
      <c r="P263" s="20" t="s">
        <v>81</v>
      </c>
      <c r="Q263" s="54">
        <f>VLOOKUP(P263,'Charged Moves'!B$2:I$96,3,FALSE)</f>
        <v>35</v>
      </c>
      <c r="R263" s="54">
        <f>IF(OR(VLOOKUP(P263,'Charged Moves'!B$2:C$96,2,FALSE)=D263,VLOOKUP(P263,'Charged Moves'!B$2:C$96,2,FALSE)=E263),1,0)</f>
        <v>1</v>
      </c>
      <c r="S263" s="54">
        <f>VLOOKUP(P263,'Charged Moves'!B$2:I$96,8,FALSE)*100</f>
        <v>5</v>
      </c>
      <c r="T263" s="54">
        <f>VLOOKUP(P263,'Charged Moves'!B$2:I$96,6,FALSE)</f>
        <v>2100</v>
      </c>
      <c r="U263" s="54">
        <f>VLOOKUP(P263,'Charged Moves'!B$2:J$96,9,FALSE)</f>
        <v>33</v>
      </c>
      <c r="V263" s="54">
        <f t="shared" si="1"/>
        <v>7937.3437499999991</v>
      </c>
      <c r="W263" s="54"/>
      <c r="X263" s="54"/>
      <c r="Y263" s="54"/>
      <c r="AB263" s="55"/>
      <c r="AD263" s="55"/>
    </row>
    <row r="264" spans="1:30" ht="14.25" customHeight="1">
      <c r="A264" s="10">
        <v>263</v>
      </c>
      <c r="B264" s="13">
        <f>VLOOKUP(C264,'Species Data'!A$2:E$152,2,FALSE)</f>
        <v>47</v>
      </c>
      <c r="C264" s="10" t="s">
        <v>163</v>
      </c>
      <c r="D264" s="30" t="s">
        <v>67</v>
      </c>
      <c r="E264" s="15" t="s">
        <v>24</v>
      </c>
      <c r="F264" s="13">
        <f>VLOOKUP($C264,'Species Data'!$A$2:$E$152,3,FALSE)+$Z$1</f>
        <v>135</v>
      </c>
      <c r="G264" s="13">
        <f>VLOOKUP($C264,'Species Data'!$A$2:$E$152,4,FALSE)+$Z$1</f>
        <v>177</v>
      </c>
      <c r="H264" s="13">
        <f>VLOOKUP($C264,'Species Data'!$A$2:$E$152,5,FALSE)+$Z$1</f>
        <v>185</v>
      </c>
      <c r="I264" s="20" t="s">
        <v>68</v>
      </c>
      <c r="J264" s="54">
        <f>VLOOKUP(I264,'Basic Moves'!B$2:H$43,3,FALSE)</f>
        <v>5</v>
      </c>
      <c r="K264" s="54">
        <f>IF(OR(VLOOKUP(I264,'Basic Moves'!B$2:C$43,2,FALSE)=D264,VLOOKUP(I264,'Basic Moves'!B$2:C$43,2,FALSE)=E264),1,0)</f>
        <v>1</v>
      </c>
      <c r="L264" s="54">
        <f>VLOOKUP(I264,'Basic Moves'!B$2:H$43,5,FALSE)</f>
        <v>450</v>
      </c>
      <c r="M264" s="54">
        <f>VLOOKUP(I264,'Basic Moves'!B$2:H$43,7,FALSE)</f>
        <v>7</v>
      </c>
      <c r="N264" s="54">
        <f t="shared" si="0"/>
        <v>1106.25</v>
      </c>
      <c r="O264" s="20"/>
      <c r="P264" s="20" t="s">
        <v>35</v>
      </c>
      <c r="Q264" s="54">
        <f>VLOOKUP(P264,'Charged Moves'!B$2:I$96,3,FALSE)</f>
        <v>120</v>
      </c>
      <c r="R264" s="54">
        <f>IF(OR(VLOOKUP(P264,'Charged Moves'!B$2:C$96,2,FALSE)=D264,VLOOKUP(P264,'Charged Moves'!B$2:C$96,2,FALSE)=E264),1,0)</f>
        <v>1</v>
      </c>
      <c r="S264" s="54">
        <f>VLOOKUP(P264,'Charged Moves'!B$2:I$96,8,FALSE)*100</f>
        <v>5</v>
      </c>
      <c r="T264" s="54">
        <f>VLOOKUP(P264,'Charged Moves'!B$2:I$96,6,FALSE)</f>
        <v>4900</v>
      </c>
      <c r="U264" s="54">
        <f>VLOOKUP(P264,'Charged Moves'!B$2:J$96,9,FALSE)</f>
        <v>100</v>
      </c>
      <c r="V264" s="54">
        <f t="shared" si="1"/>
        <v>27213.749999999996</v>
      </c>
      <c r="W264" s="54"/>
      <c r="X264" s="54"/>
      <c r="Y264" s="54"/>
      <c r="AB264" s="55"/>
      <c r="AD264" s="55"/>
    </row>
    <row r="265" spans="1:30" ht="14.25" customHeight="1">
      <c r="A265" s="10">
        <v>264</v>
      </c>
      <c r="B265" s="13">
        <f>VLOOKUP(C265,'Species Data'!A$2:E$152,2,FALSE)</f>
        <v>47</v>
      </c>
      <c r="C265" s="10" t="s">
        <v>163</v>
      </c>
      <c r="D265" s="30" t="s">
        <v>67</v>
      </c>
      <c r="E265" s="15" t="s">
        <v>24</v>
      </c>
      <c r="F265" s="13">
        <f>VLOOKUP($C265,'Species Data'!$A$2:$E$152,3,FALSE)+$Z$1</f>
        <v>135</v>
      </c>
      <c r="G265" s="13">
        <f>VLOOKUP($C265,'Species Data'!$A$2:$E$152,4,FALSE)+$Z$1</f>
        <v>177</v>
      </c>
      <c r="H265" s="13">
        <f>VLOOKUP($C265,'Species Data'!$A$2:$E$152,5,FALSE)+$Z$1</f>
        <v>185</v>
      </c>
      <c r="I265" s="20" t="s">
        <v>139</v>
      </c>
      <c r="J265" s="54">
        <f>VLOOKUP(I265,'Basic Moves'!B$2:H$43,3,FALSE)</f>
        <v>3</v>
      </c>
      <c r="K265" s="54">
        <f>IF(OR(VLOOKUP(I265,'Basic Moves'!B$2:C$43,2,FALSE)=D265,VLOOKUP(I265,'Basic Moves'!B$2:C$43,2,FALSE)=E265),1,0)</f>
        <v>1</v>
      </c>
      <c r="L265" s="54">
        <f>VLOOKUP(I265,'Basic Moves'!B$2:H$43,5,FALSE)</f>
        <v>400</v>
      </c>
      <c r="M265" s="54">
        <f>VLOOKUP(I265,'Basic Moves'!B$2:H$43,7,FALSE)</f>
        <v>6</v>
      </c>
      <c r="N265" s="54">
        <f t="shared" si="0"/>
        <v>663.75</v>
      </c>
      <c r="O265" s="20"/>
      <c r="P265" s="20" t="s">
        <v>162</v>
      </c>
      <c r="Q265" s="54">
        <f>VLOOKUP(P265,'Charged Moves'!B$2:I$96,3,FALSE)</f>
        <v>25</v>
      </c>
      <c r="R265" s="54">
        <f>IF(OR(VLOOKUP(P265,'Charged Moves'!B$2:C$96,2,FALSE)=D265,VLOOKUP(P265,'Charged Moves'!B$2:C$96,2,FALSE)=E265),1,0)</f>
        <v>0</v>
      </c>
      <c r="S265" s="54">
        <f>VLOOKUP(P265,'Charged Moves'!B$2:I$96,8,FALSE)*100</f>
        <v>25</v>
      </c>
      <c r="T265" s="54">
        <f>VLOOKUP(P265,'Charged Moves'!B$2:I$96,6,FALSE)</f>
        <v>1500</v>
      </c>
      <c r="U265" s="54">
        <f>VLOOKUP(P265,'Charged Moves'!B$2:J$96,9,FALSE)</f>
        <v>25</v>
      </c>
      <c r="V265" s="54">
        <f t="shared" si="1"/>
        <v>4978.125</v>
      </c>
      <c r="W265" s="54"/>
      <c r="X265" s="54"/>
      <c r="Y265" s="54"/>
      <c r="AB265" s="55"/>
      <c r="AD265" s="55"/>
    </row>
    <row r="266" spans="1:30" ht="14.25" customHeight="1">
      <c r="A266" s="10">
        <v>265</v>
      </c>
      <c r="B266" s="13">
        <f>VLOOKUP(C266,'Species Data'!A$2:E$152,2,FALSE)</f>
        <v>47</v>
      </c>
      <c r="C266" s="10" t="s">
        <v>163</v>
      </c>
      <c r="D266" s="30" t="s">
        <v>67</v>
      </c>
      <c r="E266" s="15" t="s">
        <v>24</v>
      </c>
      <c r="F266" s="13">
        <f>VLOOKUP($C266,'Species Data'!$A$2:$E$152,3,FALSE)+$Z$1</f>
        <v>135</v>
      </c>
      <c r="G266" s="13">
        <f>VLOOKUP($C266,'Species Data'!$A$2:$E$152,4,FALSE)+$Z$1</f>
        <v>177</v>
      </c>
      <c r="H266" s="13">
        <f>VLOOKUP($C266,'Species Data'!$A$2:$E$152,5,FALSE)+$Z$1</f>
        <v>185</v>
      </c>
      <c r="I266" s="20" t="s">
        <v>139</v>
      </c>
      <c r="J266" s="54">
        <f>VLOOKUP(I266,'Basic Moves'!B$2:H$43,3,FALSE)</f>
        <v>3</v>
      </c>
      <c r="K266" s="54">
        <f>IF(OR(VLOOKUP(I266,'Basic Moves'!B$2:C$43,2,FALSE)=D266,VLOOKUP(I266,'Basic Moves'!B$2:C$43,2,FALSE)=E266),1,0)</f>
        <v>1</v>
      </c>
      <c r="L266" s="54">
        <f>VLOOKUP(I266,'Basic Moves'!B$2:H$43,5,FALSE)</f>
        <v>400</v>
      </c>
      <c r="M266" s="54">
        <f>VLOOKUP(I266,'Basic Moves'!B$2:H$43,7,FALSE)</f>
        <v>6</v>
      </c>
      <c r="N266" s="54">
        <f t="shared" si="0"/>
        <v>663.75</v>
      </c>
      <c r="O266" s="20"/>
      <c r="P266" s="20" t="s">
        <v>81</v>
      </c>
      <c r="Q266" s="54">
        <f>VLOOKUP(P266,'Charged Moves'!B$2:I$96,3,FALSE)</f>
        <v>35</v>
      </c>
      <c r="R266" s="54">
        <f>IF(OR(VLOOKUP(P266,'Charged Moves'!B$2:C$96,2,FALSE)=D266,VLOOKUP(P266,'Charged Moves'!B$2:C$96,2,FALSE)=E266),1,0)</f>
        <v>1</v>
      </c>
      <c r="S266" s="54">
        <f>VLOOKUP(P266,'Charged Moves'!B$2:I$96,8,FALSE)*100</f>
        <v>5</v>
      </c>
      <c r="T266" s="54">
        <f>VLOOKUP(P266,'Charged Moves'!B$2:I$96,6,FALSE)</f>
        <v>2100</v>
      </c>
      <c r="U266" s="54">
        <f>VLOOKUP(P266,'Charged Moves'!B$2:J$96,9,FALSE)</f>
        <v>33</v>
      </c>
      <c r="V266" s="54">
        <f t="shared" si="1"/>
        <v>7937.3437499999991</v>
      </c>
      <c r="W266" s="54"/>
      <c r="X266" s="54"/>
      <c r="Y266" s="54"/>
      <c r="AB266" s="55"/>
      <c r="AD266" s="55"/>
    </row>
    <row r="267" spans="1:30" ht="14.25" customHeight="1">
      <c r="A267" s="10">
        <v>266</v>
      </c>
      <c r="B267" s="13">
        <f>VLOOKUP(C267,'Species Data'!A$2:E$152,2,FALSE)</f>
        <v>47</v>
      </c>
      <c r="C267" s="10" t="s">
        <v>163</v>
      </c>
      <c r="D267" s="30" t="s">
        <v>67</v>
      </c>
      <c r="E267" s="15" t="s">
        <v>24</v>
      </c>
      <c r="F267" s="13">
        <f>VLOOKUP($C267,'Species Data'!$A$2:$E$152,3,FALSE)+$Z$1</f>
        <v>135</v>
      </c>
      <c r="G267" s="13">
        <f>VLOOKUP($C267,'Species Data'!$A$2:$E$152,4,FALSE)+$Z$1</f>
        <v>177</v>
      </c>
      <c r="H267" s="13">
        <f>VLOOKUP($C267,'Species Data'!$A$2:$E$152,5,FALSE)+$Z$1</f>
        <v>185</v>
      </c>
      <c r="I267" s="20" t="s">
        <v>139</v>
      </c>
      <c r="J267" s="54">
        <f>VLOOKUP(I267,'Basic Moves'!B$2:H$43,3,FALSE)</f>
        <v>3</v>
      </c>
      <c r="K267" s="54">
        <f>IF(OR(VLOOKUP(I267,'Basic Moves'!B$2:C$43,2,FALSE)=D267,VLOOKUP(I267,'Basic Moves'!B$2:C$43,2,FALSE)=E267),1,0)</f>
        <v>1</v>
      </c>
      <c r="L267" s="54">
        <f>VLOOKUP(I267,'Basic Moves'!B$2:H$43,5,FALSE)</f>
        <v>400</v>
      </c>
      <c r="M267" s="54">
        <f>VLOOKUP(I267,'Basic Moves'!B$2:H$43,7,FALSE)</f>
        <v>6</v>
      </c>
      <c r="N267" s="54">
        <f t="shared" si="0"/>
        <v>663.75</v>
      </c>
      <c r="O267" s="20"/>
      <c r="P267" s="20" t="s">
        <v>35</v>
      </c>
      <c r="Q267" s="54">
        <f>VLOOKUP(P267,'Charged Moves'!B$2:I$96,3,FALSE)</f>
        <v>120</v>
      </c>
      <c r="R267" s="54">
        <f>IF(OR(VLOOKUP(P267,'Charged Moves'!B$2:C$96,2,FALSE)=D267,VLOOKUP(P267,'Charged Moves'!B$2:C$96,2,FALSE)=E267),1,0)</f>
        <v>1</v>
      </c>
      <c r="S267" s="54">
        <f>VLOOKUP(P267,'Charged Moves'!B$2:I$96,8,FALSE)*100</f>
        <v>5</v>
      </c>
      <c r="T267" s="54">
        <f>VLOOKUP(P267,'Charged Moves'!B$2:I$96,6,FALSE)</f>
        <v>4900</v>
      </c>
      <c r="U267" s="54">
        <f>VLOOKUP(P267,'Charged Moves'!B$2:J$96,9,FALSE)</f>
        <v>100</v>
      </c>
      <c r="V267" s="54">
        <f t="shared" si="1"/>
        <v>27213.749999999996</v>
      </c>
      <c r="W267" s="54"/>
      <c r="X267" s="54"/>
      <c r="Y267" s="54"/>
      <c r="AB267" s="55"/>
      <c r="AD267" s="55"/>
    </row>
    <row r="268" spans="1:30" ht="14.25" customHeight="1">
      <c r="A268" s="10">
        <v>267</v>
      </c>
      <c r="B268" s="13">
        <f>VLOOKUP(C268,'Species Data'!A$2:E$152,2,FALSE)</f>
        <v>48</v>
      </c>
      <c r="C268" s="10" t="s">
        <v>164</v>
      </c>
      <c r="D268" s="30" t="s">
        <v>67</v>
      </c>
      <c r="E268" s="16" t="s">
        <v>28</v>
      </c>
      <c r="F268" s="13">
        <f>VLOOKUP($C268,'Species Data'!$A$2:$E$152,3,FALSE)+$Z$1</f>
        <v>135</v>
      </c>
      <c r="G268" s="13">
        <f>VLOOKUP($C268,'Species Data'!$A$2:$E$152,4,FALSE)+$Z$1</f>
        <v>123</v>
      </c>
      <c r="H268" s="13">
        <f>VLOOKUP($C268,'Species Data'!$A$2:$E$152,5,FALSE)+$Z$1</f>
        <v>133</v>
      </c>
      <c r="I268" s="20" t="s">
        <v>68</v>
      </c>
      <c r="J268" s="54">
        <f>VLOOKUP(I268,'Basic Moves'!B$2:H$43,3,FALSE)</f>
        <v>5</v>
      </c>
      <c r="K268" s="54">
        <f>IF(OR(VLOOKUP(I268,'Basic Moves'!B$2:C$43,2,FALSE)=D268,VLOOKUP(I268,'Basic Moves'!B$2:C$43,2,FALSE)=E268),1,0)</f>
        <v>1</v>
      </c>
      <c r="L268" s="54">
        <f>VLOOKUP(I268,'Basic Moves'!B$2:H$43,5,FALSE)</f>
        <v>450</v>
      </c>
      <c r="M268" s="54">
        <f>VLOOKUP(I268,'Basic Moves'!B$2:H$43,7,FALSE)</f>
        <v>7</v>
      </c>
      <c r="N268" s="54">
        <f t="shared" si="0"/>
        <v>768.75</v>
      </c>
      <c r="O268" s="20"/>
      <c r="P268" s="20" t="s">
        <v>130</v>
      </c>
      <c r="Q268" s="54">
        <f>VLOOKUP(P268,'Charged Moves'!B$2:I$96,3,FALSE)</f>
        <v>25</v>
      </c>
      <c r="R268" s="54">
        <f>IF(OR(VLOOKUP(P268,'Charged Moves'!B$2:C$96,2,FALSE)=D268,VLOOKUP(P268,'Charged Moves'!B$2:C$96,2,FALSE)=E268),1,0)</f>
        <v>1</v>
      </c>
      <c r="S268" s="54">
        <f>VLOOKUP(P268,'Charged Moves'!B$2:I$96,8,FALSE)*100</f>
        <v>5</v>
      </c>
      <c r="T268" s="54">
        <f>VLOOKUP(P268,'Charged Moves'!B$2:I$96,6,FALSE)</f>
        <v>2400</v>
      </c>
      <c r="U268" s="54">
        <f>VLOOKUP(P268,'Charged Moves'!B$2:J$96,9,FALSE)</f>
        <v>20</v>
      </c>
      <c r="V268" s="54">
        <f t="shared" si="1"/>
        <v>3939.8437499999995</v>
      </c>
      <c r="W268" s="54"/>
      <c r="X268" s="54"/>
      <c r="Y268" s="54"/>
      <c r="AB268" s="55"/>
      <c r="AD268" s="55"/>
    </row>
    <row r="269" spans="1:30" ht="14.25" customHeight="1">
      <c r="A269" s="10">
        <v>268</v>
      </c>
      <c r="B269" s="13">
        <f>VLOOKUP(C269,'Species Data'!A$2:E$152,2,FALSE)</f>
        <v>48</v>
      </c>
      <c r="C269" s="10" t="s">
        <v>164</v>
      </c>
      <c r="D269" s="30" t="s">
        <v>67</v>
      </c>
      <c r="E269" s="16" t="s">
        <v>28</v>
      </c>
      <c r="F269" s="13">
        <f>VLOOKUP($C269,'Species Data'!$A$2:$E$152,3,FALSE)+$Z$1</f>
        <v>135</v>
      </c>
      <c r="G269" s="13">
        <f>VLOOKUP($C269,'Species Data'!$A$2:$E$152,4,FALSE)+$Z$1</f>
        <v>123</v>
      </c>
      <c r="H269" s="13">
        <f>VLOOKUP($C269,'Species Data'!$A$2:$E$152,5,FALSE)+$Z$1</f>
        <v>133</v>
      </c>
      <c r="I269" s="20" t="s">
        <v>68</v>
      </c>
      <c r="J269" s="54">
        <f>VLOOKUP(I269,'Basic Moves'!B$2:H$43,3,FALSE)</f>
        <v>5</v>
      </c>
      <c r="K269" s="54">
        <f>IF(OR(VLOOKUP(I269,'Basic Moves'!B$2:C$43,2,FALSE)=D269,VLOOKUP(I269,'Basic Moves'!B$2:C$43,2,FALSE)=E269),1,0)</f>
        <v>1</v>
      </c>
      <c r="L269" s="54">
        <f>VLOOKUP(I269,'Basic Moves'!B$2:H$43,5,FALSE)</f>
        <v>450</v>
      </c>
      <c r="M269" s="54">
        <f>VLOOKUP(I269,'Basic Moves'!B$2:H$43,7,FALSE)</f>
        <v>7</v>
      </c>
      <c r="N269" s="54">
        <f t="shared" si="0"/>
        <v>768.75</v>
      </c>
      <c r="O269" s="20"/>
      <c r="P269" s="20" t="s">
        <v>165</v>
      </c>
      <c r="Q269" s="54">
        <f>VLOOKUP(P269,'Charged Moves'!B$2:I$96,3,FALSE)</f>
        <v>40</v>
      </c>
      <c r="R269" s="54">
        <f>IF(OR(VLOOKUP(P269,'Charged Moves'!B$2:C$96,2,FALSE)=D269,VLOOKUP(P269,'Charged Moves'!B$2:C$96,2,FALSE)=E269),1,0)</f>
        <v>0</v>
      </c>
      <c r="S269" s="54">
        <f>VLOOKUP(P269,'Charged Moves'!B$2:I$96,8,FALSE)*100</f>
        <v>5</v>
      </c>
      <c r="T269" s="54">
        <f>VLOOKUP(P269,'Charged Moves'!B$2:I$96,6,FALSE)</f>
        <v>3800</v>
      </c>
      <c r="U269" s="54">
        <f>VLOOKUP(P269,'Charged Moves'!B$2:J$96,9,FALSE)</f>
        <v>25</v>
      </c>
      <c r="V269" s="54">
        <f t="shared" si="1"/>
        <v>5043</v>
      </c>
      <c r="W269" s="54"/>
      <c r="X269" s="54"/>
      <c r="Y269" s="54"/>
      <c r="AB269" s="55"/>
      <c r="AD269" s="55"/>
    </row>
    <row r="270" spans="1:30" ht="14.25" customHeight="1">
      <c r="A270" s="10">
        <v>269</v>
      </c>
      <c r="B270" s="13">
        <f>VLOOKUP(C270,'Species Data'!A$2:E$152,2,FALSE)</f>
        <v>48</v>
      </c>
      <c r="C270" s="10" t="s">
        <v>164</v>
      </c>
      <c r="D270" s="30" t="s">
        <v>67</v>
      </c>
      <c r="E270" s="16" t="s">
        <v>28</v>
      </c>
      <c r="F270" s="13">
        <f>VLOOKUP($C270,'Species Data'!$A$2:$E$152,3,FALSE)+$Z$1</f>
        <v>135</v>
      </c>
      <c r="G270" s="13">
        <f>VLOOKUP($C270,'Species Data'!$A$2:$E$152,4,FALSE)+$Z$1</f>
        <v>123</v>
      </c>
      <c r="H270" s="13">
        <f>VLOOKUP($C270,'Species Data'!$A$2:$E$152,5,FALSE)+$Z$1</f>
        <v>133</v>
      </c>
      <c r="I270" s="20" t="s">
        <v>68</v>
      </c>
      <c r="J270" s="54">
        <f>VLOOKUP(I270,'Basic Moves'!B$2:H$43,3,FALSE)</f>
        <v>5</v>
      </c>
      <c r="K270" s="54">
        <f>IF(OR(VLOOKUP(I270,'Basic Moves'!B$2:C$43,2,FALSE)=D270,VLOOKUP(I270,'Basic Moves'!B$2:C$43,2,FALSE)=E270),1,0)</f>
        <v>1</v>
      </c>
      <c r="L270" s="54">
        <f>VLOOKUP(I270,'Basic Moves'!B$2:H$43,5,FALSE)</f>
        <v>450</v>
      </c>
      <c r="M270" s="54">
        <f>VLOOKUP(I270,'Basic Moves'!B$2:H$43,7,FALSE)</f>
        <v>7</v>
      </c>
      <c r="N270" s="54">
        <f t="shared" si="0"/>
        <v>768.75</v>
      </c>
      <c r="O270" s="20"/>
      <c r="P270" s="20" t="s">
        <v>74</v>
      </c>
      <c r="Q270" s="54">
        <f>VLOOKUP(P270,'Charged Moves'!B$2:I$96,3,FALSE)</f>
        <v>45</v>
      </c>
      <c r="R270" s="54">
        <f>IF(OR(VLOOKUP(P270,'Charged Moves'!B$2:C$96,2,FALSE)=D270,VLOOKUP(P270,'Charged Moves'!B$2:C$96,2,FALSE)=E270),1,0)</f>
        <v>1</v>
      </c>
      <c r="S270" s="54">
        <f>VLOOKUP(P270,'Charged Moves'!B$2:I$96,8,FALSE)*100</f>
        <v>5</v>
      </c>
      <c r="T270" s="54">
        <f>VLOOKUP(P270,'Charged Moves'!B$2:I$96,6,FALSE)</f>
        <v>3100</v>
      </c>
      <c r="U270" s="54">
        <f>VLOOKUP(P270,'Charged Moves'!B$2:J$96,9,FALSE)</f>
        <v>33</v>
      </c>
      <c r="V270" s="54">
        <f t="shared" si="1"/>
        <v>7091.7187499999991</v>
      </c>
      <c r="W270" s="54"/>
      <c r="X270" s="54"/>
      <c r="Y270" s="54"/>
      <c r="AB270" s="55"/>
      <c r="AD270" s="55"/>
    </row>
    <row r="271" spans="1:30" ht="14.25" customHeight="1">
      <c r="A271" s="10">
        <v>270</v>
      </c>
      <c r="B271" s="13">
        <f>VLOOKUP(C271,'Species Data'!A$2:E$152,2,FALSE)</f>
        <v>48</v>
      </c>
      <c r="C271" s="10" t="s">
        <v>164</v>
      </c>
      <c r="D271" s="30" t="s">
        <v>67</v>
      </c>
      <c r="E271" s="16" t="s">
        <v>28</v>
      </c>
      <c r="F271" s="13">
        <f>VLOOKUP($C271,'Species Data'!$A$2:$E$152,3,FALSE)+$Z$1</f>
        <v>135</v>
      </c>
      <c r="G271" s="13">
        <f>VLOOKUP($C271,'Species Data'!$A$2:$E$152,4,FALSE)+$Z$1</f>
        <v>123</v>
      </c>
      <c r="H271" s="13">
        <f>VLOOKUP($C271,'Species Data'!$A$2:$E$152,5,FALSE)+$Z$1</f>
        <v>133</v>
      </c>
      <c r="I271" s="20" t="s">
        <v>75</v>
      </c>
      <c r="J271" s="54">
        <f>VLOOKUP(I271,'Basic Moves'!B$2:H$43,3,FALSE)</f>
        <v>15</v>
      </c>
      <c r="K271" s="54">
        <f>IF(OR(VLOOKUP(I271,'Basic Moves'!B$2:C$43,2,FALSE)=D271,VLOOKUP(I271,'Basic Moves'!B$2:C$43,2,FALSE)=E271),1,0)</f>
        <v>0</v>
      </c>
      <c r="L271" s="54">
        <f>VLOOKUP(I271,'Basic Moves'!B$2:H$43,5,FALSE)</f>
        <v>1510</v>
      </c>
      <c r="M271" s="54">
        <f>VLOOKUP(I271,'Basic Moves'!B$2:H$43,7,FALSE)</f>
        <v>14</v>
      </c>
      <c r="N271" s="54">
        <f t="shared" si="0"/>
        <v>1845</v>
      </c>
      <c r="O271" s="20"/>
      <c r="P271" s="20" t="s">
        <v>130</v>
      </c>
      <c r="Q271" s="54">
        <f>VLOOKUP(P271,'Charged Moves'!B$2:I$96,3,FALSE)</f>
        <v>25</v>
      </c>
      <c r="R271" s="54">
        <f>IF(OR(VLOOKUP(P271,'Charged Moves'!B$2:C$96,2,FALSE)=D271,VLOOKUP(P271,'Charged Moves'!B$2:C$96,2,FALSE)=E271),1,0)</f>
        <v>1</v>
      </c>
      <c r="S271" s="54">
        <f>VLOOKUP(P271,'Charged Moves'!B$2:I$96,8,FALSE)*100</f>
        <v>5</v>
      </c>
      <c r="T271" s="54">
        <f>VLOOKUP(P271,'Charged Moves'!B$2:I$96,6,FALSE)</f>
        <v>2400</v>
      </c>
      <c r="U271" s="54">
        <f>VLOOKUP(P271,'Charged Moves'!B$2:J$96,9,FALSE)</f>
        <v>20</v>
      </c>
      <c r="V271" s="54">
        <f t="shared" si="1"/>
        <v>3939.8437499999995</v>
      </c>
      <c r="W271" s="54"/>
      <c r="X271" s="54"/>
      <c r="Y271" s="54"/>
      <c r="AB271" s="55"/>
      <c r="AD271" s="55"/>
    </row>
    <row r="272" spans="1:30" ht="14.25" customHeight="1">
      <c r="A272" s="10">
        <v>271</v>
      </c>
      <c r="B272" s="13">
        <f>VLOOKUP(C272,'Species Data'!A$2:E$152,2,FALSE)</f>
        <v>48</v>
      </c>
      <c r="C272" s="10" t="s">
        <v>164</v>
      </c>
      <c r="D272" s="30" t="s">
        <v>67</v>
      </c>
      <c r="E272" s="16" t="s">
        <v>28</v>
      </c>
      <c r="F272" s="13">
        <f>VLOOKUP($C272,'Species Data'!$A$2:$E$152,3,FALSE)+$Z$1</f>
        <v>135</v>
      </c>
      <c r="G272" s="13">
        <f>VLOOKUP($C272,'Species Data'!$A$2:$E$152,4,FALSE)+$Z$1</f>
        <v>123</v>
      </c>
      <c r="H272" s="13">
        <f>VLOOKUP($C272,'Species Data'!$A$2:$E$152,5,FALSE)+$Z$1</f>
        <v>133</v>
      </c>
      <c r="I272" s="20" t="s">
        <v>75</v>
      </c>
      <c r="J272" s="54">
        <f>VLOOKUP(I272,'Basic Moves'!B$2:H$43,3,FALSE)</f>
        <v>15</v>
      </c>
      <c r="K272" s="54">
        <f>IF(OR(VLOOKUP(I272,'Basic Moves'!B$2:C$43,2,FALSE)=D272,VLOOKUP(I272,'Basic Moves'!B$2:C$43,2,FALSE)=E272),1,0)</f>
        <v>0</v>
      </c>
      <c r="L272" s="54">
        <f>VLOOKUP(I272,'Basic Moves'!B$2:H$43,5,FALSE)</f>
        <v>1510</v>
      </c>
      <c r="M272" s="54">
        <f>VLOOKUP(I272,'Basic Moves'!B$2:H$43,7,FALSE)</f>
        <v>14</v>
      </c>
      <c r="N272" s="54">
        <f t="shared" si="0"/>
        <v>1845</v>
      </c>
      <c r="O272" s="20"/>
      <c r="P272" s="20" t="s">
        <v>165</v>
      </c>
      <c r="Q272" s="54">
        <f>VLOOKUP(P272,'Charged Moves'!B$2:I$96,3,FALSE)</f>
        <v>40</v>
      </c>
      <c r="R272" s="54">
        <f>IF(OR(VLOOKUP(P272,'Charged Moves'!B$2:C$96,2,FALSE)=D272,VLOOKUP(P272,'Charged Moves'!B$2:C$96,2,FALSE)=E272),1,0)</f>
        <v>0</v>
      </c>
      <c r="S272" s="54">
        <f>VLOOKUP(P272,'Charged Moves'!B$2:I$96,8,FALSE)*100</f>
        <v>5</v>
      </c>
      <c r="T272" s="54">
        <f>VLOOKUP(P272,'Charged Moves'!B$2:I$96,6,FALSE)</f>
        <v>3800</v>
      </c>
      <c r="U272" s="54">
        <f>VLOOKUP(P272,'Charged Moves'!B$2:J$96,9,FALSE)</f>
        <v>25</v>
      </c>
      <c r="V272" s="54">
        <f t="shared" si="1"/>
        <v>5043</v>
      </c>
      <c r="W272" s="54"/>
      <c r="X272" s="54"/>
      <c r="Y272" s="54"/>
      <c r="AB272" s="55"/>
      <c r="AD272" s="55"/>
    </row>
    <row r="273" spans="1:30" ht="14.25" customHeight="1">
      <c r="A273" s="10">
        <v>272</v>
      </c>
      <c r="B273" s="13">
        <f>VLOOKUP(C273,'Species Data'!A$2:E$152,2,FALSE)</f>
        <v>48</v>
      </c>
      <c r="C273" s="10" t="s">
        <v>164</v>
      </c>
      <c r="D273" s="30" t="s">
        <v>67</v>
      </c>
      <c r="E273" s="16" t="s">
        <v>28</v>
      </c>
      <c r="F273" s="13">
        <f>VLOOKUP($C273,'Species Data'!$A$2:$E$152,3,FALSE)+$Z$1</f>
        <v>135</v>
      </c>
      <c r="G273" s="13">
        <f>VLOOKUP($C273,'Species Data'!$A$2:$E$152,4,FALSE)+$Z$1</f>
        <v>123</v>
      </c>
      <c r="H273" s="13">
        <f>VLOOKUP($C273,'Species Data'!$A$2:$E$152,5,FALSE)+$Z$1</f>
        <v>133</v>
      </c>
      <c r="I273" s="20" t="s">
        <v>75</v>
      </c>
      <c r="J273" s="54">
        <f>VLOOKUP(I273,'Basic Moves'!B$2:H$43,3,FALSE)</f>
        <v>15</v>
      </c>
      <c r="K273" s="54">
        <f>IF(OR(VLOOKUP(I273,'Basic Moves'!B$2:C$43,2,FALSE)=D273,VLOOKUP(I273,'Basic Moves'!B$2:C$43,2,FALSE)=E273),1,0)</f>
        <v>0</v>
      </c>
      <c r="L273" s="54">
        <f>VLOOKUP(I273,'Basic Moves'!B$2:H$43,5,FALSE)</f>
        <v>1510</v>
      </c>
      <c r="M273" s="54">
        <f>VLOOKUP(I273,'Basic Moves'!B$2:H$43,7,FALSE)</f>
        <v>14</v>
      </c>
      <c r="N273" s="54">
        <f t="shared" si="0"/>
        <v>1845</v>
      </c>
      <c r="O273" s="20"/>
      <c r="P273" s="20" t="s">
        <v>74</v>
      </c>
      <c r="Q273" s="54">
        <f>VLOOKUP(P273,'Charged Moves'!B$2:I$96,3,FALSE)</f>
        <v>45</v>
      </c>
      <c r="R273" s="54">
        <f>IF(OR(VLOOKUP(P273,'Charged Moves'!B$2:C$96,2,FALSE)=D273,VLOOKUP(P273,'Charged Moves'!B$2:C$96,2,FALSE)=E273),1,0)</f>
        <v>1</v>
      </c>
      <c r="S273" s="54">
        <f>VLOOKUP(P273,'Charged Moves'!B$2:I$96,8,FALSE)*100</f>
        <v>5</v>
      </c>
      <c r="T273" s="54">
        <f>VLOOKUP(P273,'Charged Moves'!B$2:I$96,6,FALSE)</f>
        <v>3100</v>
      </c>
      <c r="U273" s="54">
        <f>VLOOKUP(P273,'Charged Moves'!B$2:J$96,9,FALSE)</f>
        <v>33</v>
      </c>
      <c r="V273" s="54">
        <f t="shared" si="1"/>
        <v>7091.7187499999991</v>
      </c>
      <c r="W273" s="54"/>
      <c r="X273" s="54"/>
      <c r="Y273" s="54"/>
      <c r="AB273" s="55"/>
      <c r="AD273" s="55"/>
    </row>
    <row r="274" spans="1:30" ht="14.25" customHeight="1">
      <c r="A274" s="10">
        <v>273</v>
      </c>
      <c r="B274" s="13">
        <f>VLOOKUP(C274,'Species Data'!A$2:E$152,2,FALSE)</f>
        <v>49</v>
      </c>
      <c r="C274" s="10" t="s">
        <v>166</v>
      </c>
      <c r="D274" s="30" t="s">
        <v>67</v>
      </c>
      <c r="E274" s="16" t="s">
        <v>28</v>
      </c>
      <c r="F274" s="13">
        <f>VLOOKUP($C274,'Species Data'!$A$2:$E$152,3,FALSE)+$Z$1</f>
        <v>155</v>
      </c>
      <c r="G274" s="13">
        <f>VLOOKUP($C274,'Species Data'!$A$2:$E$152,4,FALSE)+$Z$1</f>
        <v>187</v>
      </c>
      <c r="H274" s="13">
        <f>VLOOKUP($C274,'Species Data'!$A$2:$E$152,5,FALSE)+$Z$1</f>
        <v>169</v>
      </c>
      <c r="I274" s="20" t="s">
        <v>68</v>
      </c>
      <c r="J274" s="54">
        <f>VLOOKUP(I274,'Basic Moves'!B$2:H$43,3,FALSE)</f>
        <v>5</v>
      </c>
      <c r="K274" s="54">
        <f>IF(OR(VLOOKUP(I274,'Basic Moves'!B$2:C$43,2,FALSE)=D274,VLOOKUP(I274,'Basic Moves'!B$2:C$43,2,FALSE)=E274),1,0)</f>
        <v>1</v>
      </c>
      <c r="L274" s="54">
        <f>VLOOKUP(I274,'Basic Moves'!B$2:H$43,5,FALSE)</f>
        <v>450</v>
      </c>
      <c r="M274" s="54">
        <f>VLOOKUP(I274,'Basic Moves'!B$2:H$43,7,FALSE)</f>
        <v>7</v>
      </c>
      <c r="N274" s="54">
        <f t="shared" si="0"/>
        <v>1168.75</v>
      </c>
      <c r="O274" s="20"/>
      <c r="P274" s="20" t="s">
        <v>130</v>
      </c>
      <c r="Q274" s="54">
        <f>VLOOKUP(P274,'Charged Moves'!B$2:I$96,3,FALSE)</f>
        <v>25</v>
      </c>
      <c r="R274" s="54">
        <f>IF(OR(VLOOKUP(P274,'Charged Moves'!B$2:C$96,2,FALSE)=D274,VLOOKUP(P274,'Charged Moves'!B$2:C$96,2,FALSE)=E274),1,0)</f>
        <v>1</v>
      </c>
      <c r="S274" s="54">
        <f>VLOOKUP(P274,'Charged Moves'!B$2:I$96,8,FALSE)*100</f>
        <v>5</v>
      </c>
      <c r="T274" s="54">
        <f>VLOOKUP(P274,'Charged Moves'!B$2:I$96,6,FALSE)</f>
        <v>2400</v>
      </c>
      <c r="U274" s="54">
        <f>VLOOKUP(P274,'Charged Moves'!B$2:J$96,9,FALSE)</f>
        <v>20</v>
      </c>
      <c r="V274" s="54">
        <f t="shared" si="1"/>
        <v>5989.8437499999991</v>
      </c>
      <c r="W274" s="54"/>
      <c r="X274" s="54"/>
      <c r="Y274" s="54"/>
      <c r="AB274" s="55"/>
      <c r="AD274" s="55"/>
    </row>
    <row r="275" spans="1:30" ht="14.25" customHeight="1">
      <c r="A275" s="10">
        <v>274</v>
      </c>
      <c r="B275" s="13">
        <f>VLOOKUP(C275,'Species Data'!A$2:E$152,2,FALSE)</f>
        <v>49</v>
      </c>
      <c r="C275" s="10" t="s">
        <v>166</v>
      </c>
      <c r="D275" s="30" t="s">
        <v>67</v>
      </c>
      <c r="E275" s="16" t="s">
        <v>28</v>
      </c>
      <c r="F275" s="13">
        <f>VLOOKUP($C275,'Species Data'!$A$2:$E$152,3,FALSE)+$Z$1</f>
        <v>155</v>
      </c>
      <c r="G275" s="13">
        <f>VLOOKUP($C275,'Species Data'!$A$2:$E$152,4,FALSE)+$Z$1</f>
        <v>187</v>
      </c>
      <c r="H275" s="13">
        <f>VLOOKUP($C275,'Species Data'!$A$2:$E$152,5,FALSE)+$Z$1</f>
        <v>169</v>
      </c>
      <c r="I275" s="20" t="s">
        <v>68</v>
      </c>
      <c r="J275" s="54">
        <f>VLOOKUP(I275,'Basic Moves'!B$2:H$43,3,FALSE)</f>
        <v>5</v>
      </c>
      <c r="K275" s="54">
        <f>IF(OR(VLOOKUP(I275,'Basic Moves'!B$2:C$43,2,FALSE)=D275,VLOOKUP(I275,'Basic Moves'!B$2:C$43,2,FALSE)=E275),1,0)</f>
        <v>1</v>
      </c>
      <c r="L275" s="54">
        <f>VLOOKUP(I275,'Basic Moves'!B$2:H$43,5,FALSE)</f>
        <v>450</v>
      </c>
      <c r="M275" s="54">
        <f>VLOOKUP(I275,'Basic Moves'!B$2:H$43,7,FALSE)</f>
        <v>7</v>
      </c>
      <c r="N275" s="54">
        <f t="shared" si="0"/>
        <v>1168.75</v>
      </c>
      <c r="O275" s="20"/>
      <c r="P275" s="20" t="s">
        <v>73</v>
      </c>
      <c r="Q275" s="54">
        <f>VLOOKUP(P275,'Charged Moves'!B$2:I$96,3,FALSE)</f>
        <v>55</v>
      </c>
      <c r="R275" s="54">
        <f>IF(OR(VLOOKUP(P275,'Charged Moves'!B$2:C$96,2,FALSE)=D275,VLOOKUP(P275,'Charged Moves'!B$2:C$96,2,FALSE)=E275),1,0)</f>
        <v>0</v>
      </c>
      <c r="S275" s="54">
        <f>VLOOKUP(P275,'Charged Moves'!B$2:I$96,8,FALSE)*100</f>
        <v>5</v>
      </c>
      <c r="T275" s="54">
        <f>VLOOKUP(P275,'Charged Moves'!B$2:I$96,6,FALSE)</f>
        <v>2800</v>
      </c>
      <c r="U275" s="54">
        <f>VLOOKUP(P275,'Charged Moves'!B$2:J$96,9,FALSE)</f>
        <v>50</v>
      </c>
      <c r="V275" s="54">
        <f t="shared" si="1"/>
        <v>10542.124999999998</v>
      </c>
      <c r="W275" s="54"/>
      <c r="X275" s="54"/>
      <c r="Y275" s="54"/>
      <c r="AB275" s="55"/>
      <c r="AD275" s="55"/>
    </row>
    <row r="276" spans="1:30" ht="14.25" customHeight="1">
      <c r="A276" s="10">
        <v>275</v>
      </c>
      <c r="B276" s="13">
        <f>VLOOKUP(C276,'Species Data'!A$2:E$152,2,FALSE)</f>
        <v>49</v>
      </c>
      <c r="C276" s="10" t="s">
        <v>166</v>
      </c>
      <c r="D276" s="30" t="s">
        <v>67</v>
      </c>
      <c r="E276" s="16" t="s">
        <v>28</v>
      </c>
      <c r="F276" s="13">
        <f>VLOOKUP($C276,'Species Data'!$A$2:$E$152,3,FALSE)+$Z$1</f>
        <v>155</v>
      </c>
      <c r="G276" s="13">
        <f>VLOOKUP($C276,'Species Data'!$A$2:$E$152,4,FALSE)+$Z$1</f>
        <v>187</v>
      </c>
      <c r="H276" s="13">
        <f>VLOOKUP($C276,'Species Data'!$A$2:$E$152,5,FALSE)+$Z$1</f>
        <v>169</v>
      </c>
      <c r="I276" s="20" t="s">
        <v>68</v>
      </c>
      <c r="J276" s="54">
        <f>VLOOKUP(I276,'Basic Moves'!B$2:H$43,3,FALSE)</f>
        <v>5</v>
      </c>
      <c r="K276" s="54">
        <f>IF(OR(VLOOKUP(I276,'Basic Moves'!B$2:C$43,2,FALSE)=D276,VLOOKUP(I276,'Basic Moves'!B$2:C$43,2,FALSE)=E276),1,0)</f>
        <v>1</v>
      </c>
      <c r="L276" s="54">
        <f>VLOOKUP(I276,'Basic Moves'!B$2:H$43,5,FALSE)</f>
        <v>450</v>
      </c>
      <c r="M276" s="54">
        <f>VLOOKUP(I276,'Basic Moves'!B$2:H$43,7,FALSE)</f>
        <v>7</v>
      </c>
      <c r="N276" s="54">
        <f t="shared" si="0"/>
        <v>1168.75</v>
      </c>
      <c r="O276" s="20"/>
      <c r="P276" s="20" t="s">
        <v>72</v>
      </c>
      <c r="Q276" s="54">
        <f>VLOOKUP(P276,'Charged Moves'!B$2:I$96,3,FALSE)</f>
        <v>75</v>
      </c>
      <c r="R276" s="54">
        <f>IF(OR(VLOOKUP(P276,'Charged Moves'!B$2:C$96,2,FALSE)=D276,VLOOKUP(P276,'Charged Moves'!B$2:C$96,2,FALSE)=E276),1,0)</f>
        <v>1</v>
      </c>
      <c r="S276" s="54">
        <f>VLOOKUP(P276,'Charged Moves'!B$2:I$96,8,FALSE)*100</f>
        <v>5</v>
      </c>
      <c r="T276" s="54">
        <f>VLOOKUP(P276,'Charged Moves'!B$2:I$96,6,FALSE)</f>
        <v>4250</v>
      </c>
      <c r="U276" s="54">
        <f>VLOOKUP(P276,'Charged Moves'!B$2:J$96,9,FALSE)</f>
        <v>50</v>
      </c>
      <c r="V276" s="54">
        <f t="shared" si="1"/>
        <v>17969.53125</v>
      </c>
      <c r="W276" s="54"/>
      <c r="X276" s="54"/>
      <c r="Y276" s="54"/>
      <c r="AB276" s="55"/>
      <c r="AD276" s="55"/>
    </row>
    <row r="277" spans="1:30" ht="14.25" customHeight="1">
      <c r="A277" s="10">
        <v>276</v>
      </c>
      <c r="B277" s="13">
        <f>VLOOKUP(C277,'Species Data'!A$2:E$152,2,FALSE)</f>
        <v>49</v>
      </c>
      <c r="C277" s="10" t="s">
        <v>166</v>
      </c>
      <c r="D277" s="30" t="s">
        <v>67</v>
      </c>
      <c r="E277" s="16" t="s">
        <v>28</v>
      </c>
      <c r="F277" s="13">
        <f>VLOOKUP($C277,'Species Data'!$A$2:$E$152,3,FALSE)+$Z$1</f>
        <v>155</v>
      </c>
      <c r="G277" s="13">
        <f>VLOOKUP($C277,'Species Data'!$A$2:$E$152,4,FALSE)+$Z$1</f>
        <v>187</v>
      </c>
      <c r="H277" s="13">
        <f>VLOOKUP($C277,'Species Data'!$A$2:$E$152,5,FALSE)+$Z$1</f>
        <v>169</v>
      </c>
      <c r="I277" s="20" t="s">
        <v>75</v>
      </c>
      <c r="J277" s="54">
        <f>VLOOKUP(I277,'Basic Moves'!B$2:H$43,3,FALSE)</f>
        <v>15</v>
      </c>
      <c r="K277" s="54">
        <f>IF(OR(VLOOKUP(I277,'Basic Moves'!B$2:C$43,2,FALSE)=D277,VLOOKUP(I277,'Basic Moves'!B$2:C$43,2,FALSE)=E277),1,0)</f>
        <v>0</v>
      </c>
      <c r="L277" s="54">
        <f>VLOOKUP(I277,'Basic Moves'!B$2:H$43,5,FALSE)</f>
        <v>1510</v>
      </c>
      <c r="M277" s="54">
        <f>VLOOKUP(I277,'Basic Moves'!B$2:H$43,7,FALSE)</f>
        <v>14</v>
      </c>
      <c r="N277" s="54">
        <f t="shared" si="0"/>
        <v>2805</v>
      </c>
      <c r="O277" s="20"/>
      <c r="P277" s="20" t="s">
        <v>130</v>
      </c>
      <c r="Q277" s="54">
        <f>VLOOKUP(P277,'Charged Moves'!B$2:I$96,3,FALSE)</f>
        <v>25</v>
      </c>
      <c r="R277" s="54">
        <f>IF(OR(VLOOKUP(P277,'Charged Moves'!B$2:C$96,2,FALSE)=D277,VLOOKUP(P277,'Charged Moves'!B$2:C$96,2,FALSE)=E277),1,0)</f>
        <v>1</v>
      </c>
      <c r="S277" s="54">
        <f>VLOOKUP(P277,'Charged Moves'!B$2:I$96,8,FALSE)*100</f>
        <v>5</v>
      </c>
      <c r="T277" s="54">
        <f>VLOOKUP(P277,'Charged Moves'!B$2:I$96,6,FALSE)</f>
        <v>2400</v>
      </c>
      <c r="U277" s="54">
        <f>VLOOKUP(P277,'Charged Moves'!B$2:J$96,9,FALSE)</f>
        <v>20</v>
      </c>
      <c r="V277" s="54">
        <f t="shared" si="1"/>
        <v>5989.8437499999991</v>
      </c>
      <c r="W277" s="54"/>
      <c r="X277" s="54"/>
      <c r="Y277" s="54"/>
      <c r="AB277" s="55"/>
      <c r="AD277" s="55"/>
    </row>
    <row r="278" spans="1:30" ht="14.25" customHeight="1">
      <c r="A278" s="10">
        <v>277</v>
      </c>
      <c r="B278" s="13">
        <f>VLOOKUP(C278,'Species Data'!A$2:E$152,2,FALSE)</f>
        <v>49</v>
      </c>
      <c r="C278" s="10" t="s">
        <v>166</v>
      </c>
      <c r="D278" s="30" t="s">
        <v>67</v>
      </c>
      <c r="E278" s="16" t="s">
        <v>28</v>
      </c>
      <c r="F278" s="13">
        <f>VLOOKUP($C278,'Species Data'!$A$2:$E$152,3,FALSE)+$Z$1</f>
        <v>155</v>
      </c>
      <c r="G278" s="13">
        <f>VLOOKUP($C278,'Species Data'!$A$2:$E$152,4,FALSE)+$Z$1</f>
        <v>187</v>
      </c>
      <c r="H278" s="13">
        <f>VLOOKUP($C278,'Species Data'!$A$2:$E$152,5,FALSE)+$Z$1</f>
        <v>169</v>
      </c>
      <c r="I278" s="20" t="s">
        <v>75</v>
      </c>
      <c r="J278" s="54">
        <f>VLOOKUP(I278,'Basic Moves'!B$2:H$43,3,FALSE)</f>
        <v>15</v>
      </c>
      <c r="K278" s="54">
        <f>IF(OR(VLOOKUP(I278,'Basic Moves'!B$2:C$43,2,FALSE)=D278,VLOOKUP(I278,'Basic Moves'!B$2:C$43,2,FALSE)=E278),1,0)</f>
        <v>0</v>
      </c>
      <c r="L278" s="54">
        <f>VLOOKUP(I278,'Basic Moves'!B$2:H$43,5,FALSE)</f>
        <v>1510</v>
      </c>
      <c r="M278" s="54">
        <f>VLOOKUP(I278,'Basic Moves'!B$2:H$43,7,FALSE)</f>
        <v>14</v>
      </c>
      <c r="N278" s="54">
        <f t="shared" si="0"/>
        <v>2805</v>
      </c>
      <c r="O278" s="20"/>
      <c r="P278" s="20" t="s">
        <v>73</v>
      </c>
      <c r="Q278" s="54">
        <f>VLOOKUP(P278,'Charged Moves'!B$2:I$96,3,FALSE)</f>
        <v>55</v>
      </c>
      <c r="R278" s="54">
        <f>IF(OR(VLOOKUP(P278,'Charged Moves'!B$2:C$96,2,FALSE)=D278,VLOOKUP(P278,'Charged Moves'!B$2:C$96,2,FALSE)=E278),1,0)</f>
        <v>0</v>
      </c>
      <c r="S278" s="54">
        <f>VLOOKUP(P278,'Charged Moves'!B$2:I$96,8,FALSE)*100</f>
        <v>5</v>
      </c>
      <c r="T278" s="54">
        <f>VLOOKUP(P278,'Charged Moves'!B$2:I$96,6,FALSE)</f>
        <v>2800</v>
      </c>
      <c r="U278" s="54">
        <f>VLOOKUP(P278,'Charged Moves'!B$2:J$96,9,FALSE)</f>
        <v>50</v>
      </c>
      <c r="V278" s="54">
        <f t="shared" si="1"/>
        <v>10542.124999999998</v>
      </c>
      <c r="W278" s="54"/>
      <c r="X278" s="54"/>
      <c r="Y278" s="54"/>
      <c r="AB278" s="55"/>
      <c r="AD278" s="55"/>
    </row>
    <row r="279" spans="1:30" ht="14.25" customHeight="1">
      <c r="A279" s="10">
        <v>278</v>
      </c>
      <c r="B279" s="13">
        <f>VLOOKUP(C279,'Species Data'!A$2:E$152,2,FALSE)</f>
        <v>49</v>
      </c>
      <c r="C279" s="10" t="s">
        <v>166</v>
      </c>
      <c r="D279" s="30" t="s">
        <v>67</v>
      </c>
      <c r="E279" s="16" t="s">
        <v>28</v>
      </c>
      <c r="F279" s="13">
        <f>VLOOKUP($C279,'Species Data'!$A$2:$E$152,3,FALSE)+$Z$1</f>
        <v>155</v>
      </c>
      <c r="G279" s="13">
        <f>VLOOKUP($C279,'Species Data'!$A$2:$E$152,4,FALSE)+$Z$1</f>
        <v>187</v>
      </c>
      <c r="H279" s="13">
        <f>VLOOKUP($C279,'Species Data'!$A$2:$E$152,5,FALSE)+$Z$1</f>
        <v>169</v>
      </c>
      <c r="I279" s="20" t="s">
        <v>75</v>
      </c>
      <c r="J279" s="54">
        <f>VLOOKUP(I279,'Basic Moves'!B$2:H$43,3,FALSE)</f>
        <v>15</v>
      </c>
      <c r="K279" s="54">
        <f>IF(OR(VLOOKUP(I279,'Basic Moves'!B$2:C$43,2,FALSE)=D279,VLOOKUP(I279,'Basic Moves'!B$2:C$43,2,FALSE)=E279),1,0)</f>
        <v>0</v>
      </c>
      <c r="L279" s="54">
        <f>VLOOKUP(I279,'Basic Moves'!B$2:H$43,5,FALSE)</f>
        <v>1510</v>
      </c>
      <c r="M279" s="54">
        <f>VLOOKUP(I279,'Basic Moves'!B$2:H$43,7,FALSE)</f>
        <v>14</v>
      </c>
      <c r="N279" s="54">
        <f t="shared" si="0"/>
        <v>2805</v>
      </c>
      <c r="O279" s="20"/>
      <c r="P279" s="20" t="s">
        <v>72</v>
      </c>
      <c r="Q279" s="54">
        <f>VLOOKUP(P279,'Charged Moves'!B$2:I$96,3,FALSE)</f>
        <v>75</v>
      </c>
      <c r="R279" s="54">
        <f>IF(OR(VLOOKUP(P279,'Charged Moves'!B$2:C$96,2,FALSE)=D279,VLOOKUP(P279,'Charged Moves'!B$2:C$96,2,FALSE)=E279),1,0)</f>
        <v>1</v>
      </c>
      <c r="S279" s="54">
        <f>VLOOKUP(P279,'Charged Moves'!B$2:I$96,8,FALSE)*100</f>
        <v>5</v>
      </c>
      <c r="T279" s="54">
        <f>VLOOKUP(P279,'Charged Moves'!B$2:I$96,6,FALSE)</f>
        <v>4250</v>
      </c>
      <c r="U279" s="54">
        <f>VLOOKUP(P279,'Charged Moves'!B$2:J$96,9,FALSE)</f>
        <v>50</v>
      </c>
      <c r="V279" s="54">
        <f t="shared" si="1"/>
        <v>17969.53125</v>
      </c>
      <c r="W279" s="54"/>
      <c r="X279" s="54"/>
      <c r="Y279" s="54"/>
      <c r="AB279" s="55"/>
      <c r="AD279" s="55"/>
    </row>
    <row r="280" spans="1:30" ht="14.25" customHeight="1">
      <c r="A280" s="10">
        <v>279</v>
      </c>
      <c r="B280" s="13">
        <f>VLOOKUP(C280,'Species Data'!A$2:E$152,2,FALSE)</f>
        <v>50</v>
      </c>
      <c r="C280" s="10" t="s">
        <v>167</v>
      </c>
      <c r="D280" s="37" t="s">
        <v>121</v>
      </c>
      <c r="E280" s="38"/>
      <c r="F280" s="13">
        <f>VLOOKUP($C280,'Species Data'!$A$2:$E$152,3,FALSE)+$Z$1</f>
        <v>35</v>
      </c>
      <c r="G280" s="13">
        <f>VLOOKUP($C280,'Species Data'!$A$2:$E$152,4,FALSE)+$Z$1</f>
        <v>123</v>
      </c>
      <c r="H280" s="13">
        <f>VLOOKUP($C280,'Species Data'!$A$2:$E$152,5,FALSE)+$Z$1</f>
        <v>101</v>
      </c>
      <c r="I280" s="20" t="s">
        <v>122</v>
      </c>
      <c r="J280" s="54">
        <f>VLOOKUP(I280,'Basic Moves'!B$2:H$43,3,FALSE)</f>
        <v>6</v>
      </c>
      <c r="K280" s="54">
        <f>IF(OR(VLOOKUP(I280,'Basic Moves'!B$2:C$43,2,FALSE)=D280,VLOOKUP(I280,'Basic Moves'!B$2:C$43,2,FALSE)=E280),1,0)</f>
        <v>1</v>
      </c>
      <c r="L280" s="54">
        <f>VLOOKUP(I280,'Basic Moves'!B$2:H$43,5,FALSE)</f>
        <v>550</v>
      </c>
      <c r="M280" s="54">
        <f>VLOOKUP(I280,'Basic Moves'!B$2:H$43,7,FALSE)</f>
        <v>7</v>
      </c>
      <c r="N280" s="54">
        <f t="shared" si="0"/>
        <v>922.5</v>
      </c>
      <c r="O280" s="20"/>
      <c r="P280" s="20" t="s">
        <v>95</v>
      </c>
      <c r="Q280" s="54">
        <f>VLOOKUP(P280,'Charged Moves'!B$2:I$96,3,FALSE)</f>
        <v>70</v>
      </c>
      <c r="R280" s="54">
        <f>IF(OR(VLOOKUP(P280,'Charged Moves'!B$2:C$96,2,FALSE)=D280,VLOOKUP(P280,'Charged Moves'!B$2:C$96,2,FALSE)=E280),1,0)</f>
        <v>1</v>
      </c>
      <c r="S280" s="54">
        <f>VLOOKUP(P280,'Charged Moves'!B$2:I$96,8,FALSE)*100</f>
        <v>5</v>
      </c>
      <c r="T280" s="54">
        <f>VLOOKUP(P280,'Charged Moves'!B$2:I$96,6,FALSE)</f>
        <v>5800</v>
      </c>
      <c r="U280" s="54">
        <f>VLOOKUP(P280,'Charged Moves'!B$2:J$96,9,FALSE)</f>
        <v>33</v>
      </c>
      <c r="V280" s="54">
        <f t="shared" si="1"/>
        <v>11031.562499999998</v>
      </c>
      <c r="W280" s="54"/>
      <c r="X280" s="54"/>
      <c r="Y280" s="54"/>
      <c r="AB280" s="55"/>
      <c r="AD280" s="55"/>
    </row>
    <row r="281" spans="1:30" ht="14.25" customHeight="1">
      <c r="A281" s="10">
        <v>280</v>
      </c>
      <c r="B281" s="13">
        <f>VLOOKUP(C281,'Species Data'!A$2:E$152,2,FALSE)</f>
        <v>50</v>
      </c>
      <c r="C281" s="10" t="s">
        <v>167</v>
      </c>
      <c r="D281" s="37" t="s">
        <v>121</v>
      </c>
      <c r="E281" s="38"/>
      <c r="F281" s="13">
        <f>VLOOKUP($C281,'Species Data'!$A$2:$E$152,3,FALSE)+$Z$1</f>
        <v>35</v>
      </c>
      <c r="G281" s="13">
        <f>VLOOKUP($C281,'Species Data'!$A$2:$E$152,4,FALSE)+$Z$1</f>
        <v>123</v>
      </c>
      <c r="H281" s="13">
        <f>VLOOKUP($C281,'Species Data'!$A$2:$E$152,5,FALSE)+$Z$1</f>
        <v>101</v>
      </c>
      <c r="I281" s="20" t="s">
        <v>122</v>
      </c>
      <c r="J281" s="54">
        <f>VLOOKUP(I281,'Basic Moves'!B$2:H$43,3,FALSE)</f>
        <v>6</v>
      </c>
      <c r="K281" s="54">
        <f>IF(OR(VLOOKUP(I281,'Basic Moves'!B$2:C$43,2,FALSE)=D281,VLOOKUP(I281,'Basic Moves'!B$2:C$43,2,FALSE)=E281),1,0)</f>
        <v>1</v>
      </c>
      <c r="L281" s="54">
        <f>VLOOKUP(I281,'Basic Moves'!B$2:H$43,5,FALSE)</f>
        <v>550</v>
      </c>
      <c r="M281" s="54">
        <f>VLOOKUP(I281,'Basic Moves'!B$2:H$43,7,FALSE)</f>
        <v>7</v>
      </c>
      <c r="N281" s="54">
        <f t="shared" si="0"/>
        <v>922.5</v>
      </c>
      <c r="O281" s="20"/>
      <c r="P281" s="20" t="s">
        <v>168</v>
      </c>
      <c r="Q281" s="54">
        <f>VLOOKUP(P281,'Charged Moves'!B$2:I$96,3,FALSE)</f>
        <v>30</v>
      </c>
      <c r="R281" s="54">
        <f>IF(OR(VLOOKUP(P281,'Charged Moves'!B$2:C$96,2,FALSE)=D281,VLOOKUP(P281,'Charged Moves'!B$2:C$96,2,FALSE)=E281),1,0)</f>
        <v>1</v>
      </c>
      <c r="S281" s="54">
        <f>VLOOKUP(P281,'Charged Moves'!B$2:I$96,8,FALSE)*100</f>
        <v>5</v>
      </c>
      <c r="T281" s="54">
        <f>VLOOKUP(P281,'Charged Moves'!B$2:I$96,6,FALSE)</f>
        <v>2600</v>
      </c>
      <c r="U281" s="54">
        <f>VLOOKUP(P281,'Charged Moves'!B$2:J$96,9,FALSE)</f>
        <v>25</v>
      </c>
      <c r="V281" s="54">
        <f t="shared" si="1"/>
        <v>4727.8125</v>
      </c>
      <c r="W281" s="54"/>
      <c r="X281" s="54"/>
      <c r="Y281" s="54"/>
      <c r="AB281" s="55"/>
      <c r="AD281" s="55"/>
    </row>
    <row r="282" spans="1:30" ht="14.25" customHeight="1">
      <c r="A282" s="10">
        <v>281</v>
      </c>
      <c r="B282" s="13">
        <f>VLOOKUP(C282,'Species Data'!A$2:E$152,2,FALSE)</f>
        <v>50</v>
      </c>
      <c r="C282" s="10" t="s">
        <v>167</v>
      </c>
      <c r="D282" s="37" t="s">
        <v>121</v>
      </c>
      <c r="E282" s="38"/>
      <c r="F282" s="13">
        <f>VLOOKUP($C282,'Species Data'!$A$2:$E$152,3,FALSE)+$Z$1</f>
        <v>35</v>
      </c>
      <c r="G282" s="13">
        <f>VLOOKUP($C282,'Species Data'!$A$2:$E$152,4,FALSE)+$Z$1</f>
        <v>123</v>
      </c>
      <c r="H282" s="13">
        <f>VLOOKUP($C282,'Species Data'!$A$2:$E$152,5,FALSE)+$Z$1</f>
        <v>101</v>
      </c>
      <c r="I282" s="20" t="s">
        <v>122</v>
      </c>
      <c r="J282" s="54">
        <f>VLOOKUP(I282,'Basic Moves'!B$2:H$43,3,FALSE)</f>
        <v>6</v>
      </c>
      <c r="K282" s="54">
        <f>IF(OR(VLOOKUP(I282,'Basic Moves'!B$2:C$43,2,FALSE)=D282,VLOOKUP(I282,'Basic Moves'!B$2:C$43,2,FALSE)=E282),1,0)</f>
        <v>1</v>
      </c>
      <c r="L282" s="54">
        <f>VLOOKUP(I282,'Basic Moves'!B$2:H$43,5,FALSE)</f>
        <v>550</v>
      </c>
      <c r="M282" s="54">
        <f>VLOOKUP(I282,'Basic Moves'!B$2:H$43,7,FALSE)</f>
        <v>7</v>
      </c>
      <c r="N282" s="54">
        <f t="shared" si="0"/>
        <v>922.5</v>
      </c>
      <c r="O282" s="20"/>
      <c r="P282" s="20" t="s">
        <v>124</v>
      </c>
      <c r="Q282" s="54">
        <f>VLOOKUP(P282,'Charged Moves'!B$2:I$96,3,FALSE)</f>
        <v>30</v>
      </c>
      <c r="R282" s="54">
        <f>IF(OR(VLOOKUP(P282,'Charged Moves'!B$2:C$96,2,FALSE)=D282,VLOOKUP(P282,'Charged Moves'!B$2:C$96,2,FALSE)=E282),1,0)</f>
        <v>0</v>
      </c>
      <c r="S282" s="54">
        <f>VLOOKUP(P282,'Charged Moves'!B$2:I$96,8,FALSE)*100</f>
        <v>25</v>
      </c>
      <c r="T282" s="54">
        <f>VLOOKUP(P282,'Charged Moves'!B$2:I$96,6,FALSE)</f>
        <v>3400</v>
      </c>
      <c r="U282" s="54">
        <f>VLOOKUP(P282,'Charged Moves'!B$2:J$96,9,FALSE)</f>
        <v>25</v>
      </c>
      <c r="V282" s="54">
        <f t="shared" si="1"/>
        <v>4151.25</v>
      </c>
      <c r="W282" s="54"/>
      <c r="X282" s="54"/>
      <c r="Y282" s="54"/>
      <c r="AB282" s="55"/>
      <c r="AD282" s="55"/>
    </row>
    <row r="283" spans="1:30" ht="14.25" customHeight="1">
      <c r="A283" s="10">
        <v>282</v>
      </c>
      <c r="B283" s="13">
        <f>VLOOKUP(C283,'Species Data'!A$2:E$152,2,FALSE)</f>
        <v>50</v>
      </c>
      <c r="C283" s="10" t="s">
        <v>167</v>
      </c>
      <c r="D283" s="37" t="s">
        <v>121</v>
      </c>
      <c r="E283" s="38"/>
      <c r="F283" s="13">
        <f>VLOOKUP($C283,'Species Data'!$A$2:$E$152,3,FALSE)+$Z$1</f>
        <v>35</v>
      </c>
      <c r="G283" s="13">
        <f>VLOOKUP($C283,'Species Data'!$A$2:$E$152,4,FALSE)+$Z$1</f>
        <v>123</v>
      </c>
      <c r="H283" s="13">
        <f>VLOOKUP($C283,'Species Data'!$A$2:$E$152,5,FALSE)+$Z$1</f>
        <v>101</v>
      </c>
      <c r="I283" s="20" t="s">
        <v>41</v>
      </c>
      <c r="J283" s="54">
        <f>VLOOKUP(I283,'Basic Moves'!B$2:H$43,3,FALSE)</f>
        <v>6</v>
      </c>
      <c r="K283" s="54">
        <f>IF(OR(VLOOKUP(I283,'Basic Moves'!B$2:C$43,2,FALSE)=D283,VLOOKUP(I283,'Basic Moves'!B$2:C$43,2,FALSE)=E283),1,0)</f>
        <v>0</v>
      </c>
      <c r="L283" s="54">
        <f>VLOOKUP(I283,'Basic Moves'!B$2:H$43,5,FALSE)</f>
        <v>500</v>
      </c>
      <c r="M283" s="54">
        <f>VLOOKUP(I283,'Basic Moves'!B$2:H$43,7,FALSE)</f>
        <v>7</v>
      </c>
      <c r="N283" s="54">
        <f t="shared" si="0"/>
        <v>738</v>
      </c>
      <c r="O283" s="20"/>
      <c r="P283" s="20" t="s">
        <v>95</v>
      </c>
      <c r="Q283" s="54">
        <f>VLOOKUP(P283,'Charged Moves'!B$2:I$96,3,FALSE)</f>
        <v>70</v>
      </c>
      <c r="R283" s="54">
        <f>IF(OR(VLOOKUP(P283,'Charged Moves'!B$2:C$96,2,FALSE)=D283,VLOOKUP(P283,'Charged Moves'!B$2:C$96,2,FALSE)=E283),1,0)</f>
        <v>1</v>
      </c>
      <c r="S283" s="54">
        <f>VLOOKUP(P283,'Charged Moves'!B$2:I$96,8,FALSE)*100</f>
        <v>5</v>
      </c>
      <c r="T283" s="54">
        <f>VLOOKUP(P283,'Charged Moves'!B$2:I$96,6,FALSE)</f>
        <v>5800</v>
      </c>
      <c r="U283" s="54">
        <f>VLOOKUP(P283,'Charged Moves'!B$2:J$96,9,FALSE)</f>
        <v>33</v>
      </c>
      <c r="V283" s="54">
        <f t="shared" si="1"/>
        <v>11031.562499999998</v>
      </c>
      <c r="W283" s="54"/>
      <c r="X283" s="54"/>
      <c r="Y283" s="54"/>
      <c r="AB283" s="55"/>
      <c r="AD283" s="55"/>
    </row>
    <row r="284" spans="1:30" ht="14.25" customHeight="1">
      <c r="A284" s="10">
        <v>283</v>
      </c>
      <c r="B284" s="13">
        <f>VLOOKUP(C284,'Species Data'!A$2:E$152,2,FALSE)</f>
        <v>50</v>
      </c>
      <c r="C284" s="10" t="s">
        <v>167</v>
      </c>
      <c r="D284" s="37" t="s">
        <v>121</v>
      </c>
      <c r="E284" s="38"/>
      <c r="F284" s="13">
        <f>VLOOKUP($C284,'Species Data'!$A$2:$E$152,3,FALSE)+$Z$1</f>
        <v>35</v>
      </c>
      <c r="G284" s="13">
        <f>VLOOKUP($C284,'Species Data'!$A$2:$E$152,4,FALSE)+$Z$1</f>
        <v>123</v>
      </c>
      <c r="H284" s="13">
        <f>VLOOKUP($C284,'Species Data'!$A$2:$E$152,5,FALSE)+$Z$1</f>
        <v>101</v>
      </c>
      <c r="I284" s="20" t="s">
        <v>41</v>
      </c>
      <c r="J284" s="54">
        <f>VLOOKUP(I284,'Basic Moves'!B$2:H$43,3,FALSE)</f>
        <v>6</v>
      </c>
      <c r="K284" s="54">
        <f>IF(OR(VLOOKUP(I284,'Basic Moves'!B$2:C$43,2,FALSE)=D284,VLOOKUP(I284,'Basic Moves'!B$2:C$43,2,FALSE)=E284),1,0)</f>
        <v>0</v>
      </c>
      <c r="L284" s="54">
        <f>VLOOKUP(I284,'Basic Moves'!B$2:H$43,5,FALSE)</f>
        <v>500</v>
      </c>
      <c r="M284" s="54">
        <f>VLOOKUP(I284,'Basic Moves'!B$2:H$43,7,FALSE)</f>
        <v>7</v>
      </c>
      <c r="N284" s="54">
        <f t="shared" si="0"/>
        <v>738</v>
      </c>
      <c r="O284" s="20"/>
      <c r="P284" s="20" t="s">
        <v>168</v>
      </c>
      <c r="Q284" s="54">
        <f>VLOOKUP(P284,'Charged Moves'!B$2:I$96,3,FALSE)</f>
        <v>30</v>
      </c>
      <c r="R284" s="54">
        <f>IF(OR(VLOOKUP(P284,'Charged Moves'!B$2:C$96,2,FALSE)=D284,VLOOKUP(P284,'Charged Moves'!B$2:C$96,2,FALSE)=E284),1,0)</f>
        <v>1</v>
      </c>
      <c r="S284" s="54">
        <f>VLOOKUP(P284,'Charged Moves'!B$2:I$96,8,FALSE)*100</f>
        <v>5</v>
      </c>
      <c r="T284" s="54">
        <f>VLOOKUP(P284,'Charged Moves'!B$2:I$96,6,FALSE)</f>
        <v>2600</v>
      </c>
      <c r="U284" s="54">
        <f>VLOOKUP(P284,'Charged Moves'!B$2:J$96,9,FALSE)</f>
        <v>25</v>
      </c>
      <c r="V284" s="54">
        <f t="shared" si="1"/>
        <v>4727.8125</v>
      </c>
      <c r="W284" s="54"/>
      <c r="X284" s="54"/>
      <c r="Y284" s="54"/>
      <c r="AB284" s="55"/>
      <c r="AD284" s="55"/>
    </row>
    <row r="285" spans="1:30" ht="14.25" customHeight="1">
      <c r="A285" s="10">
        <v>284</v>
      </c>
      <c r="B285" s="13">
        <f>VLOOKUP(C285,'Species Data'!A$2:E$152,2,FALSE)</f>
        <v>50</v>
      </c>
      <c r="C285" s="10" t="s">
        <v>167</v>
      </c>
      <c r="D285" s="37" t="s">
        <v>121</v>
      </c>
      <c r="E285" s="38"/>
      <c r="F285" s="13">
        <f>VLOOKUP($C285,'Species Data'!$A$2:$E$152,3,FALSE)+$Z$1</f>
        <v>35</v>
      </c>
      <c r="G285" s="13">
        <f>VLOOKUP($C285,'Species Data'!$A$2:$E$152,4,FALSE)+$Z$1</f>
        <v>123</v>
      </c>
      <c r="H285" s="13">
        <f>VLOOKUP($C285,'Species Data'!$A$2:$E$152,5,FALSE)+$Z$1</f>
        <v>101</v>
      </c>
      <c r="I285" s="20" t="s">
        <v>41</v>
      </c>
      <c r="J285" s="54">
        <f>VLOOKUP(I285,'Basic Moves'!B$2:H$43,3,FALSE)</f>
        <v>6</v>
      </c>
      <c r="K285" s="54">
        <f>IF(OR(VLOOKUP(I285,'Basic Moves'!B$2:C$43,2,FALSE)=D285,VLOOKUP(I285,'Basic Moves'!B$2:C$43,2,FALSE)=E285),1,0)</f>
        <v>0</v>
      </c>
      <c r="L285" s="54">
        <f>VLOOKUP(I285,'Basic Moves'!B$2:H$43,5,FALSE)</f>
        <v>500</v>
      </c>
      <c r="M285" s="54">
        <f>VLOOKUP(I285,'Basic Moves'!B$2:H$43,7,FALSE)</f>
        <v>7</v>
      </c>
      <c r="N285" s="54">
        <f t="shared" si="0"/>
        <v>738</v>
      </c>
      <c r="O285" s="20"/>
      <c r="P285" s="20" t="s">
        <v>124</v>
      </c>
      <c r="Q285" s="54">
        <f>VLOOKUP(P285,'Charged Moves'!B$2:I$96,3,FALSE)</f>
        <v>30</v>
      </c>
      <c r="R285" s="54">
        <f>IF(OR(VLOOKUP(P285,'Charged Moves'!B$2:C$96,2,FALSE)=D285,VLOOKUP(P285,'Charged Moves'!B$2:C$96,2,FALSE)=E285),1,0)</f>
        <v>0</v>
      </c>
      <c r="S285" s="54">
        <f>VLOOKUP(P285,'Charged Moves'!B$2:I$96,8,FALSE)*100</f>
        <v>25</v>
      </c>
      <c r="T285" s="54">
        <f>VLOOKUP(P285,'Charged Moves'!B$2:I$96,6,FALSE)</f>
        <v>3400</v>
      </c>
      <c r="U285" s="54">
        <f>VLOOKUP(P285,'Charged Moves'!B$2:J$96,9,FALSE)</f>
        <v>25</v>
      </c>
      <c r="V285" s="54">
        <f t="shared" si="1"/>
        <v>4151.25</v>
      </c>
      <c r="W285" s="54"/>
      <c r="X285" s="54"/>
      <c r="Y285" s="54"/>
      <c r="AB285" s="55"/>
      <c r="AD285" s="55"/>
    </row>
    <row r="286" spans="1:30" ht="14.25" customHeight="1">
      <c r="A286" s="10">
        <v>285</v>
      </c>
      <c r="B286" s="13">
        <f>VLOOKUP(C286,'Species Data'!A$2:E$152,2,FALSE)</f>
        <v>51</v>
      </c>
      <c r="C286" s="10" t="s">
        <v>169</v>
      </c>
      <c r="D286" s="37" t="s">
        <v>121</v>
      </c>
      <c r="E286" s="38"/>
      <c r="F286" s="13">
        <f>VLOOKUP($C286,'Species Data'!$A$2:$E$152,3,FALSE)+$Z$1</f>
        <v>85</v>
      </c>
      <c r="G286" s="13">
        <f>VLOOKUP($C286,'Species Data'!$A$2:$E$152,4,FALSE)+$Z$1</f>
        <v>163</v>
      </c>
      <c r="H286" s="13">
        <f>VLOOKUP($C286,'Species Data'!$A$2:$E$152,5,FALSE)+$Z$1</f>
        <v>155</v>
      </c>
      <c r="I286" s="20" t="s">
        <v>170</v>
      </c>
      <c r="J286" s="54">
        <f>VLOOKUP(I286,'Basic Moves'!B$2:H$43,3,FALSE)</f>
        <v>7</v>
      </c>
      <c r="K286" s="54">
        <f>IF(OR(VLOOKUP(I286,'Basic Moves'!B$2:C$43,2,FALSE)=D286,VLOOKUP(I286,'Basic Moves'!B$2:C$43,2,FALSE)=E286),1,0)</f>
        <v>0</v>
      </c>
      <c r="L286" s="54">
        <f>VLOOKUP(I286,'Basic Moves'!B$2:H$43,5,FALSE)</f>
        <v>700</v>
      </c>
      <c r="M286" s="54">
        <f>VLOOKUP(I286,'Basic Moves'!B$2:H$43,7,FALSE)</f>
        <v>9</v>
      </c>
      <c r="N286" s="54">
        <f t="shared" si="0"/>
        <v>1141</v>
      </c>
      <c r="O286" s="20"/>
      <c r="P286" s="20" t="s">
        <v>126</v>
      </c>
      <c r="Q286" s="54">
        <f>VLOOKUP(P286,'Charged Moves'!B$2:I$96,3,FALSE)</f>
        <v>100</v>
      </c>
      <c r="R286" s="54">
        <f>IF(OR(VLOOKUP(P286,'Charged Moves'!B$2:C$96,2,FALSE)=D286,VLOOKUP(P286,'Charged Moves'!B$2:C$96,2,FALSE)=E286),1,0)</f>
        <v>1</v>
      </c>
      <c r="S286" s="54">
        <f>VLOOKUP(P286,'Charged Moves'!B$2:I$96,8,FALSE)*100</f>
        <v>5</v>
      </c>
      <c r="T286" s="54">
        <f>VLOOKUP(P286,'Charged Moves'!B$2:I$96,6,FALSE)</f>
        <v>4200</v>
      </c>
      <c r="U286" s="54">
        <f>VLOOKUP(P286,'Charged Moves'!B$2:J$96,9,FALSE)</f>
        <v>100</v>
      </c>
      <c r="V286" s="54">
        <f t="shared" si="1"/>
        <v>20884.375</v>
      </c>
      <c r="W286" s="54"/>
      <c r="X286" s="54"/>
      <c r="Y286" s="54"/>
      <c r="AB286" s="55"/>
      <c r="AD286" s="55"/>
    </row>
    <row r="287" spans="1:30" ht="14.25" customHeight="1">
      <c r="A287" s="10">
        <v>286</v>
      </c>
      <c r="B287" s="13">
        <f>VLOOKUP(C287,'Species Data'!A$2:E$152,2,FALSE)</f>
        <v>51</v>
      </c>
      <c r="C287" s="10" t="s">
        <v>169</v>
      </c>
      <c r="D287" s="37" t="s">
        <v>121</v>
      </c>
      <c r="E287" s="38"/>
      <c r="F287" s="13">
        <f>VLOOKUP($C287,'Species Data'!$A$2:$E$152,3,FALSE)+$Z$1</f>
        <v>85</v>
      </c>
      <c r="G287" s="13">
        <f>VLOOKUP($C287,'Species Data'!$A$2:$E$152,4,FALSE)+$Z$1</f>
        <v>163</v>
      </c>
      <c r="H287" s="13">
        <f>VLOOKUP($C287,'Species Data'!$A$2:$E$152,5,FALSE)+$Z$1</f>
        <v>155</v>
      </c>
      <c r="I287" s="20" t="s">
        <v>170</v>
      </c>
      <c r="J287" s="54">
        <f>VLOOKUP(I287,'Basic Moves'!B$2:H$43,3,FALSE)</f>
        <v>7</v>
      </c>
      <c r="K287" s="54">
        <f>IF(OR(VLOOKUP(I287,'Basic Moves'!B$2:C$43,2,FALSE)=D287,VLOOKUP(I287,'Basic Moves'!B$2:C$43,2,FALSE)=E287),1,0)</f>
        <v>0</v>
      </c>
      <c r="L287" s="54">
        <f>VLOOKUP(I287,'Basic Moves'!B$2:H$43,5,FALSE)</f>
        <v>700</v>
      </c>
      <c r="M287" s="54">
        <f>VLOOKUP(I287,'Basic Moves'!B$2:H$43,7,FALSE)</f>
        <v>9</v>
      </c>
      <c r="N287" s="54">
        <f t="shared" si="0"/>
        <v>1141</v>
      </c>
      <c r="O287" s="20"/>
      <c r="P287" s="20" t="s">
        <v>168</v>
      </c>
      <c r="Q287" s="54">
        <f>VLOOKUP(P287,'Charged Moves'!B$2:I$96,3,FALSE)</f>
        <v>30</v>
      </c>
      <c r="R287" s="54">
        <f>IF(OR(VLOOKUP(P287,'Charged Moves'!B$2:C$96,2,FALSE)=D287,VLOOKUP(P287,'Charged Moves'!B$2:C$96,2,FALSE)=E287),1,0)</f>
        <v>1</v>
      </c>
      <c r="S287" s="54">
        <f>VLOOKUP(P287,'Charged Moves'!B$2:I$96,8,FALSE)*100</f>
        <v>5</v>
      </c>
      <c r="T287" s="54">
        <f>VLOOKUP(P287,'Charged Moves'!B$2:I$96,6,FALSE)</f>
        <v>2600</v>
      </c>
      <c r="U287" s="54">
        <f>VLOOKUP(P287,'Charged Moves'!B$2:J$96,9,FALSE)</f>
        <v>25</v>
      </c>
      <c r="V287" s="54">
        <f t="shared" si="1"/>
        <v>6265.3124999999991</v>
      </c>
      <c r="W287" s="54"/>
      <c r="X287" s="54"/>
      <c r="Y287" s="54"/>
      <c r="AB287" s="55"/>
      <c r="AD287" s="55"/>
    </row>
    <row r="288" spans="1:30" ht="14.25" customHeight="1">
      <c r="A288" s="10">
        <v>287</v>
      </c>
      <c r="B288" s="13">
        <f>VLOOKUP(C288,'Species Data'!A$2:E$152,2,FALSE)</f>
        <v>51</v>
      </c>
      <c r="C288" s="10" t="s">
        <v>169</v>
      </c>
      <c r="D288" s="37" t="s">
        <v>121</v>
      </c>
      <c r="E288" s="38"/>
      <c r="F288" s="13">
        <f>VLOOKUP($C288,'Species Data'!$A$2:$E$152,3,FALSE)+$Z$1</f>
        <v>85</v>
      </c>
      <c r="G288" s="13">
        <f>VLOOKUP($C288,'Species Data'!$A$2:$E$152,4,FALSE)+$Z$1</f>
        <v>163</v>
      </c>
      <c r="H288" s="13">
        <f>VLOOKUP($C288,'Species Data'!$A$2:$E$152,5,FALSE)+$Z$1</f>
        <v>155</v>
      </c>
      <c r="I288" s="20" t="s">
        <v>170</v>
      </c>
      <c r="J288" s="54">
        <f>VLOOKUP(I288,'Basic Moves'!B$2:H$43,3,FALSE)</f>
        <v>7</v>
      </c>
      <c r="K288" s="54">
        <f>IF(OR(VLOOKUP(I288,'Basic Moves'!B$2:C$43,2,FALSE)=D288,VLOOKUP(I288,'Basic Moves'!B$2:C$43,2,FALSE)=E288),1,0)</f>
        <v>0</v>
      </c>
      <c r="L288" s="54">
        <f>VLOOKUP(I288,'Basic Moves'!B$2:H$43,5,FALSE)</f>
        <v>700</v>
      </c>
      <c r="M288" s="54">
        <f>VLOOKUP(I288,'Basic Moves'!B$2:H$43,7,FALSE)</f>
        <v>9</v>
      </c>
      <c r="N288" s="54">
        <f t="shared" si="0"/>
        <v>1141</v>
      </c>
      <c r="O288" s="20"/>
      <c r="P288" s="20" t="s">
        <v>133</v>
      </c>
      <c r="Q288" s="54">
        <f>VLOOKUP(P288,'Charged Moves'!B$2:I$96,3,FALSE)</f>
        <v>80</v>
      </c>
      <c r="R288" s="54">
        <f>IF(OR(VLOOKUP(P288,'Charged Moves'!B$2:C$96,2,FALSE)=D288,VLOOKUP(P288,'Charged Moves'!B$2:C$96,2,FALSE)=E288),1,0)</f>
        <v>0</v>
      </c>
      <c r="S288" s="54">
        <f>VLOOKUP(P288,'Charged Moves'!B$2:I$96,8,FALSE)*100</f>
        <v>50</v>
      </c>
      <c r="T288" s="54">
        <f>VLOOKUP(P288,'Charged Moves'!B$2:I$96,6,FALSE)</f>
        <v>3100</v>
      </c>
      <c r="U288" s="54">
        <f>VLOOKUP(P288,'Charged Moves'!B$2:J$96,9,FALSE)</f>
        <v>100</v>
      </c>
      <c r="V288" s="54">
        <f t="shared" si="1"/>
        <v>16300</v>
      </c>
      <c r="W288" s="54"/>
      <c r="X288" s="54"/>
      <c r="Y288" s="54"/>
      <c r="AB288" s="55"/>
      <c r="AD288" s="55"/>
    </row>
    <row r="289" spans="1:30" ht="14.25" customHeight="1">
      <c r="A289" s="10">
        <v>288</v>
      </c>
      <c r="B289" s="13">
        <f>VLOOKUP(C289,'Species Data'!A$2:E$152,2,FALSE)</f>
        <v>51</v>
      </c>
      <c r="C289" s="10" t="s">
        <v>169</v>
      </c>
      <c r="D289" s="37" t="s">
        <v>121</v>
      </c>
      <c r="E289" s="38"/>
      <c r="F289" s="13">
        <f>VLOOKUP($C289,'Species Data'!$A$2:$E$152,3,FALSE)+$Z$1</f>
        <v>85</v>
      </c>
      <c r="G289" s="13">
        <f>VLOOKUP($C289,'Species Data'!$A$2:$E$152,4,FALSE)+$Z$1</f>
        <v>163</v>
      </c>
      <c r="H289" s="13">
        <f>VLOOKUP($C289,'Species Data'!$A$2:$E$152,5,FALSE)+$Z$1</f>
        <v>155</v>
      </c>
      <c r="I289" s="20" t="s">
        <v>122</v>
      </c>
      <c r="J289" s="54">
        <f>VLOOKUP(I289,'Basic Moves'!B$2:H$43,3,FALSE)</f>
        <v>6</v>
      </c>
      <c r="K289" s="54">
        <f>IF(OR(VLOOKUP(I289,'Basic Moves'!B$2:C$43,2,FALSE)=D289,VLOOKUP(I289,'Basic Moves'!B$2:C$43,2,FALSE)=E289),1,0)</f>
        <v>1</v>
      </c>
      <c r="L289" s="54">
        <f>VLOOKUP(I289,'Basic Moves'!B$2:H$43,5,FALSE)</f>
        <v>550</v>
      </c>
      <c r="M289" s="54">
        <f>VLOOKUP(I289,'Basic Moves'!B$2:H$43,7,FALSE)</f>
        <v>7</v>
      </c>
      <c r="N289" s="54">
        <f t="shared" si="0"/>
        <v>1222.5</v>
      </c>
      <c r="O289" s="20"/>
      <c r="P289" s="20" t="s">
        <v>126</v>
      </c>
      <c r="Q289" s="54">
        <f>VLOOKUP(P289,'Charged Moves'!B$2:I$96,3,FALSE)</f>
        <v>100</v>
      </c>
      <c r="R289" s="54">
        <f>IF(OR(VLOOKUP(P289,'Charged Moves'!B$2:C$96,2,FALSE)=D289,VLOOKUP(P289,'Charged Moves'!B$2:C$96,2,FALSE)=E289),1,0)</f>
        <v>1</v>
      </c>
      <c r="S289" s="54">
        <f>VLOOKUP(P289,'Charged Moves'!B$2:I$96,8,FALSE)*100</f>
        <v>5</v>
      </c>
      <c r="T289" s="54">
        <f>VLOOKUP(P289,'Charged Moves'!B$2:I$96,6,FALSE)</f>
        <v>4200</v>
      </c>
      <c r="U289" s="54">
        <f>VLOOKUP(P289,'Charged Moves'!B$2:J$96,9,FALSE)</f>
        <v>100</v>
      </c>
      <c r="V289" s="54">
        <f t="shared" si="1"/>
        <v>20884.375</v>
      </c>
      <c r="W289" s="54"/>
      <c r="X289" s="54"/>
      <c r="Y289" s="54"/>
      <c r="AB289" s="55"/>
      <c r="AD289" s="55"/>
    </row>
    <row r="290" spans="1:30" ht="14.25" customHeight="1">
      <c r="A290" s="10">
        <v>289</v>
      </c>
      <c r="B290" s="13">
        <f>VLOOKUP(C290,'Species Data'!A$2:E$152,2,FALSE)</f>
        <v>51</v>
      </c>
      <c r="C290" s="10" t="s">
        <v>169</v>
      </c>
      <c r="D290" s="37" t="s">
        <v>121</v>
      </c>
      <c r="E290" s="38"/>
      <c r="F290" s="13">
        <f>VLOOKUP($C290,'Species Data'!$A$2:$E$152,3,FALSE)+$Z$1</f>
        <v>85</v>
      </c>
      <c r="G290" s="13">
        <f>VLOOKUP($C290,'Species Data'!$A$2:$E$152,4,FALSE)+$Z$1</f>
        <v>163</v>
      </c>
      <c r="H290" s="13">
        <f>VLOOKUP($C290,'Species Data'!$A$2:$E$152,5,FALSE)+$Z$1</f>
        <v>155</v>
      </c>
      <c r="I290" s="20" t="s">
        <v>122</v>
      </c>
      <c r="J290" s="54">
        <f>VLOOKUP(I290,'Basic Moves'!B$2:H$43,3,FALSE)</f>
        <v>6</v>
      </c>
      <c r="K290" s="54">
        <f>IF(OR(VLOOKUP(I290,'Basic Moves'!B$2:C$43,2,FALSE)=D290,VLOOKUP(I290,'Basic Moves'!B$2:C$43,2,FALSE)=E290),1,0)</f>
        <v>1</v>
      </c>
      <c r="L290" s="54">
        <f>VLOOKUP(I290,'Basic Moves'!B$2:H$43,5,FALSE)</f>
        <v>550</v>
      </c>
      <c r="M290" s="54">
        <f>VLOOKUP(I290,'Basic Moves'!B$2:H$43,7,FALSE)</f>
        <v>7</v>
      </c>
      <c r="N290" s="54">
        <f t="shared" si="0"/>
        <v>1222.5</v>
      </c>
      <c r="O290" s="20"/>
      <c r="P290" s="20" t="s">
        <v>168</v>
      </c>
      <c r="Q290" s="54">
        <f>VLOOKUP(P290,'Charged Moves'!B$2:I$96,3,FALSE)</f>
        <v>30</v>
      </c>
      <c r="R290" s="54">
        <f>IF(OR(VLOOKUP(P290,'Charged Moves'!B$2:C$96,2,FALSE)=D290,VLOOKUP(P290,'Charged Moves'!B$2:C$96,2,FALSE)=E290),1,0)</f>
        <v>1</v>
      </c>
      <c r="S290" s="54">
        <f>VLOOKUP(P290,'Charged Moves'!B$2:I$96,8,FALSE)*100</f>
        <v>5</v>
      </c>
      <c r="T290" s="54">
        <f>VLOOKUP(P290,'Charged Moves'!B$2:I$96,6,FALSE)</f>
        <v>2600</v>
      </c>
      <c r="U290" s="54">
        <f>VLOOKUP(P290,'Charged Moves'!B$2:J$96,9,FALSE)</f>
        <v>25</v>
      </c>
      <c r="V290" s="54">
        <f t="shared" si="1"/>
        <v>6265.3124999999991</v>
      </c>
      <c r="W290" s="54"/>
      <c r="X290" s="54"/>
      <c r="Y290" s="54"/>
      <c r="AB290" s="55"/>
      <c r="AD290" s="55"/>
    </row>
    <row r="291" spans="1:30" ht="14.25" customHeight="1">
      <c r="A291" s="10">
        <v>290</v>
      </c>
      <c r="B291" s="13">
        <f>VLOOKUP(C291,'Species Data'!A$2:E$152,2,FALSE)</f>
        <v>51</v>
      </c>
      <c r="C291" s="10" t="s">
        <v>169</v>
      </c>
      <c r="D291" s="37" t="s">
        <v>121</v>
      </c>
      <c r="E291" s="38"/>
      <c r="F291" s="13">
        <f>VLOOKUP($C291,'Species Data'!$A$2:$E$152,3,FALSE)+$Z$1</f>
        <v>85</v>
      </c>
      <c r="G291" s="13">
        <f>VLOOKUP($C291,'Species Data'!$A$2:$E$152,4,FALSE)+$Z$1</f>
        <v>163</v>
      </c>
      <c r="H291" s="13">
        <f>VLOOKUP($C291,'Species Data'!$A$2:$E$152,5,FALSE)+$Z$1</f>
        <v>155</v>
      </c>
      <c r="I291" s="20" t="s">
        <v>122</v>
      </c>
      <c r="J291" s="54">
        <f>VLOOKUP(I291,'Basic Moves'!B$2:H$43,3,FALSE)</f>
        <v>6</v>
      </c>
      <c r="K291" s="54">
        <f>IF(OR(VLOOKUP(I291,'Basic Moves'!B$2:C$43,2,FALSE)=D291,VLOOKUP(I291,'Basic Moves'!B$2:C$43,2,FALSE)=E291),1,0)</f>
        <v>1</v>
      </c>
      <c r="L291" s="54">
        <f>VLOOKUP(I291,'Basic Moves'!B$2:H$43,5,FALSE)</f>
        <v>550</v>
      </c>
      <c r="M291" s="54">
        <f>VLOOKUP(I291,'Basic Moves'!B$2:H$43,7,FALSE)</f>
        <v>7</v>
      </c>
      <c r="N291" s="54">
        <f t="shared" si="0"/>
        <v>1222.5</v>
      </c>
      <c r="O291" s="20"/>
      <c r="P291" s="20" t="s">
        <v>133</v>
      </c>
      <c r="Q291" s="54">
        <f>VLOOKUP(P291,'Charged Moves'!B$2:I$96,3,FALSE)</f>
        <v>80</v>
      </c>
      <c r="R291" s="54">
        <f>IF(OR(VLOOKUP(P291,'Charged Moves'!B$2:C$96,2,FALSE)=D291,VLOOKUP(P291,'Charged Moves'!B$2:C$96,2,FALSE)=E291),1,0)</f>
        <v>0</v>
      </c>
      <c r="S291" s="54">
        <f>VLOOKUP(P291,'Charged Moves'!B$2:I$96,8,FALSE)*100</f>
        <v>50</v>
      </c>
      <c r="T291" s="54">
        <f>VLOOKUP(P291,'Charged Moves'!B$2:I$96,6,FALSE)</f>
        <v>3100</v>
      </c>
      <c r="U291" s="54">
        <f>VLOOKUP(P291,'Charged Moves'!B$2:J$96,9,FALSE)</f>
        <v>100</v>
      </c>
      <c r="V291" s="54">
        <f t="shared" si="1"/>
        <v>16300</v>
      </c>
      <c r="W291" s="54"/>
      <c r="X291" s="54"/>
      <c r="Y291" s="54"/>
      <c r="AB291" s="55"/>
      <c r="AD291" s="55"/>
    </row>
    <row r="292" spans="1:30" ht="14.25" customHeight="1">
      <c r="A292" s="10">
        <v>291</v>
      </c>
      <c r="B292" s="13">
        <f>VLOOKUP(C292,'Species Data'!A$2:E$152,2,FALSE)</f>
        <v>52</v>
      </c>
      <c r="C292" s="10" t="s">
        <v>171</v>
      </c>
      <c r="D292" s="32" t="s">
        <v>84</v>
      </c>
      <c r="E292" s="33"/>
      <c r="F292" s="13">
        <f>VLOOKUP($C292,'Species Data'!$A$2:$E$152,3,FALSE)+$Z$1</f>
        <v>95</v>
      </c>
      <c r="G292" s="13">
        <f>VLOOKUP($C292,'Species Data'!$A$2:$E$152,4,FALSE)+$Z$1</f>
        <v>119</v>
      </c>
      <c r="H292" s="13">
        <f>VLOOKUP($C292,'Species Data'!$A$2:$E$152,5,FALSE)+$Z$1</f>
        <v>109</v>
      </c>
      <c r="I292" s="20" t="s">
        <v>41</v>
      </c>
      <c r="J292" s="54">
        <f>VLOOKUP(I292,'Basic Moves'!B$2:H$43,3,FALSE)</f>
        <v>6</v>
      </c>
      <c r="K292" s="54">
        <f>IF(OR(VLOOKUP(I292,'Basic Moves'!B$2:C$43,2,FALSE)=D292,VLOOKUP(I292,'Basic Moves'!B$2:C$43,2,FALSE)=E292),1,0)</f>
        <v>1</v>
      </c>
      <c r="L292" s="54">
        <f>VLOOKUP(I292,'Basic Moves'!B$2:H$43,5,FALSE)</f>
        <v>500</v>
      </c>
      <c r="M292" s="54">
        <f>VLOOKUP(I292,'Basic Moves'!B$2:H$43,7,FALSE)</f>
        <v>7</v>
      </c>
      <c r="N292" s="54">
        <f t="shared" si="0"/>
        <v>892.5</v>
      </c>
      <c r="O292" s="20"/>
      <c r="P292" s="20" t="s">
        <v>172</v>
      </c>
      <c r="Q292" s="54">
        <f>VLOOKUP(P292,'Charged Moves'!B$2:I$96,3,FALSE)</f>
        <v>30</v>
      </c>
      <c r="R292" s="54">
        <f>IF(OR(VLOOKUP(P292,'Charged Moves'!B$2:C$96,2,FALSE)=D292,VLOOKUP(P292,'Charged Moves'!B$2:C$96,2,FALSE)=E292),1,0)</f>
        <v>0</v>
      </c>
      <c r="S292" s="54">
        <f>VLOOKUP(P292,'Charged Moves'!B$2:I$96,8,FALSE)*100</f>
        <v>25</v>
      </c>
      <c r="T292" s="54">
        <f>VLOOKUP(P292,'Charged Moves'!B$2:I$96,6,FALSE)</f>
        <v>2700</v>
      </c>
      <c r="U292" s="54">
        <f>VLOOKUP(P292,'Charged Moves'!B$2:J$96,9,FALSE)</f>
        <v>25</v>
      </c>
      <c r="V292" s="54">
        <f t="shared" si="1"/>
        <v>4016.25</v>
      </c>
      <c r="W292" s="54"/>
      <c r="X292" s="54"/>
      <c r="Y292" s="54"/>
      <c r="AB292" s="55"/>
      <c r="AD292" s="55"/>
    </row>
    <row r="293" spans="1:30" ht="14.25" customHeight="1">
      <c r="A293" s="10">
        <v>292</v>
      </c>
      <c r="B293" s="13">
        <f>VLOOKUP(C293,'Species Data'!A$2:E$152,2,FALSE)</f>
        <v>52</v>
      </c>
      <c r="C293" s="10" t="s">
        <v>171</v>
      </c>
      <c r="D293" s="32" t="s">
        <v>84</v>
      </c>
      <c r="E293" s="33"/>
      <c r="F293" s="13">
        <f>VLOOKUP($C293,'Species Data'!$A$2:$E$152,3,FALSE)+$Z$1</f>
        <v>95</v>
      </c>
      <c r="G293" s="13">
        <f>VLOOKUP($C293,'Species Data'!$A$2:$E$152,4,FALSE)+$Z$1</f>
        <v>119</v>
      </c>
      <c r="H293" s="13">
        <f>VLOOKUP($C293,'Species Data'!$A$2:$E$152,5,FALSE)+$Z$1</f>
        <v>109</v>
      </c>
      <c r="I293" s="20" t="s">
        <v>41</v>
      </c>
      <c r="J293" s="54">
        <f>VLOOKUP(I293,'Basic Moves'!B$2:H$43,3,FALSE)</f>
        <v>6</v>
      </c>
      <c r="K293" s="54">
        <f>IF(OR(VLOOKUP(I293,'Basic Moves'!B$2:C$43,2,FALSE)=D293,VLOOKUP(I293,'Basic Moves'!B$2:C$43,2,FALSE)=E293),1,0)</f>
        <v>1</v>
      </c>
      <c r="L293" s="54">
        <f>VLOOKUP(I293,'Basic Moves'!B$2:H$43,5,FALSE)</f>
        <v>500</v>
      </c>
      <c r="M293" s="54">
        <f>VLOOKUP(I293,'Basic Moves'!B$2:H$43,7,FALSE)</f>
        <v>7</v>
      </c>
      <c r="N293" s="54">
        <f t="shared" si="0"/>
        <v>892.5</v>
      </c>
      <c r="O293" s="20"/>
      <c r="P293" s="20" t="s">
        <v>109</v>
      </c>
      <c r="Q293" s="54">
        <f>VLOOKUP(P293,'Charged Moves'!B$2:I$96,3,FALSE)</f>
        <v>45</v>
      </c>
      <c r="R293" s="54">
        <f>IF(OR(VLOOKUP(P293,'Charged Moves'!B$2:C$96,2,FALSE)=D293,VLOOKUP(P293,'Charged Moves'!B$2:C$96,2,FALSE)=E293),1,0)</f>
        <v>0</v>
      </c>
      <c r="S293" s="54">
        <f>VLOOKUP(P293,'Charged Moves'!B$2:I$96,8,FALSE)*100</f>
        <v>5</v>
      </c>
      <c r="T293" s="54">
        <f>VLOOKUP(P293,'Charged Moves'!B$2:I$96,6,FALSE)</f>
        <v>3500</v>
      </c>
      <c r="U293" s="54">
        <f>VLOOKUP(P293,'Charged Moves'!B$2:J$96,9,FALSE)</f>
        <v>33</v>
      </c>
      <c r="V293" s="54">
        <f t="shared" si="1"/>
        <v>5488.8749999999991</v>
      </c>
      <c r="W293" s="54"/>
      <c r="X293" s="54"/>
      <c r="Y293" s="54"/>
      <c r="AB293" s="55"/>
      <c r="AD293" s="55"/>
    </row>
    <row r="294" spans="1:30" ht="14.25" customHeight="1">
      <c r="A294" s="10">
        <v>293</v>
      </c>
      <c r="B294" s="13">
        <f>VLOOKUP(C294,'Species Data'!A$2:E$152,2,FALSE)</f>
        <v>52</v>
      </c>
      <c r="C294" s="10" t="s">
        <v>171</v>
      </c>
      <c r="D294" s="32" t="s">
        <v>84</v>
      </c>
      <c r="E294" s="33"/>
      <c r="F294" s="13">
        <f>VLOOKUP($C294,'Species Data'!$A$2:$E$152,3,FALSE)+$Z$1</f>
        <v>95</v>
      </c>
      <c r="G294" s="13">
        <f>VLOOKUP($C294,'Species Data'!$A$2:$E$152,4,FALSE)+$Z$1</f>
        <v>119</v>
      </c>
      <c r="H294" s="13">
        <f>VLOOKUP($C294,'Species Data'!$A$2:$E$152,5,FALSE)+$Z$1</f>
        <v>109</v>
      </c>
      <c r="I294" s="20" t="s">
        <v>41</v>
      </c>
      <c r="J294" s="54">
        <f>VLOOKUP(I294,'Basic Moves'!B$2:H$43,3,FALSE)</f>
        <v>6</v>
      </c>
      <c r="K294" s="54">
        <f>IF(OR(VLOOKUP(I294,'Basic Moves'!B$2:C$43,2,FALSE)=D294,VLOOKUP(I294,'Basic Moves'!B$2:C$43,2,FALSE)=E294),1,0)</f>
        <v>1</v>
      </c>
      <c r="L294" s="54">
        <f>VLOOKUP(I294,'Basic Moves'!B$2:H$43,5,FALSE)</f>
        <v>500</v>
      </c>
      <c r="M294" s="54">
        <f>VLOOKUP(I294,'Basic Moves'!B$2:H$43,7,FALSE)</f>
        <v>7</v>
      </c>
      <c r="N294" s="54">
        <f t="shared" si="0"/>
        <v>892.5</v>
      </c>
      <c r="O294" s="20"/>
      <c r="P294" s="20" t="s">
        <v>93</v>
      </c>
      <c r="Q294" s="54">
        <f>VLOOKUP(P294,'Charged Moves'!B$2:I$96,3,FALSE)</f>
        <v>40</v>
      </c>
      <c r="R294" s="54">
        <f>IF(OR(VLOOKUP(P294,'Charged Moves'!B$2:C$96,2,FALSE)=D294,VLOOKUP(P294,'Charged Moves'!B$2:C$96,2,FALSE)=E294),1,0)</f>
        <v>1</v>
      </c>
      <c r="S294" s="54">
        <f>VLOOKUP(P294,'Charged Moves'!B$2:I$96,8,FALSE)*100</f>
        <v>5</v>
      </c>
      <c r="T294" s="54">
        <f>VLOOKUP(P294,'Charged Moves'!B$2:I$96,6,FALSE)</f>
        <v>1560</v>
      </c>
      <c r="U294" s="54">
        <f>VLOOKUP(P294,'Charged Moves'!B$2:J$96,9,FALSE)</f>
        <v>50</v>
      </c>
      <c r="V294" s="54">
        <f t="shared" si="1"/>
        <v>6098.7499999999991</v>
      </c>
      <c r="W294" s="54"/>
      <c r="X294" s="54"/>
      <c r="Y294" s="54"/>
      <c r="AB294" s="55"/>
      <c r="AD294" s="55"/>
    </row>
    <row r="295" spans="1:30" ht="14.25" customHeight="1">
      <c r="A295" s="10">
        <v>294</v>
      </c>
      <c r="B295" s="13">
        <f>VLOOKUP(C295,'Species Data'!A$2:E$152,2,FALSE)</f>
        <v>52</v>
      </c>
      <c r="C295" s="10" t="s">
        <v>171</v>
      </c>
      <c r="D295" s="32" t="s">
        <v>84</v>
      </c>
      <c r="E295" s="33"/>
      <c r="F295" s="13">
        <f>VLOOKUP($C295,'Species Data'!$A$2:$E$152,3,FALSE)+$Z$1</f>
        <v>95</v>
      </c>
      <c r="G295" s="13">
        <f>VLOOKUP($C295,'Species Data'!$A$2:$E$152,4,FALSE)+$Z$1</f>
        <v>119</v>
      </c>
      <c r="H295" s="13">
        <f>VLOOKUP($C295,'Species Data'!$A$2:$E$152,5,FALSE)+$Z$1</f>
        <v>109</v>
      </c>
      <c r="I295" s="20" t="s">
        <v>62</v>
      </c>
      <c r="J295" s="54">
        <f>VLOOKUP(I295,'Basic Moves'!B$2:H$43,3,FALSE)</f>
        <v>6</v>
      </c>
      <c r="K295" s="54">
        <f>IF(OR(VLOOKUP(I295,'Basic Moves'!B$2:C$43,2,FALSE)=D295,VLOOKUP(I295,'Basic Moves'!B$2:C$43,2,FALSE)=E295),1,0)</f>
        <v>0</v>
      </c>
      <c r="L295" s="54">
        <f>VLOOKUP(I295,'Basic Moves'!B$2:H$43,5,FALSE)</f>
        <v>500</v>
      </c>
      <c r="M295" s="54">
        <f>VLOOKUP(I295,'Basic Moves'!B$2:H$43,7,FALSE)</f>
        <v>7</v>
      </c>
      <c r="N295" s="54">
        <f t="shared" si="0"/>
        <v>714</v>
      </c>
      <c r="O295" s="20"/>
      <c r="P295" s="20" t="s">
        <v>172</v>
      </c>
      <c r="Q295" s="54">
        <f>VLOOKUP(P295,'Charged Moves'!B$2:I$96,3,FALSE)</f>
        <v>30</v>
      </c>
      <c r="R295" s="54">
        <f>IF(OR(VLOOKUP(P295,'Charged Moves'!B$2:C$96,2,FALSE)=D295,VLOOKUP(P295,'Charged Moves'!B$2:C$96,2,FALSE)=E295),1,0)</f>
        <v>0</v>
      </c>
      <c r="S295" s="54">
        <f>VLOOKUP(P295,'Charged Moves'!B$2:I$96,8,FALSE)*100</f>
        <v>25</v>
      </c>
      <c r="T295" s="54">
        <f>VLOOKUP(P295,'Charged Moves'!B$2:I$96,6,FALSE)</f>
        <v>2700</v>
      </c>
      <c r="U295" s="54">
        <f>VLOOKUP(P295,'Charged Moves'!B$2:J$96,9,FALSE)</f>
        <v>25</v>
      </c>
      <c r="V295" s="54">
        <f t="shared" si="1"/>
        <v>4016.25</v>
      </c>
      <c r="W295" s="54"/>
      <c r="X295" s="54"/>
      <c r="Y295" s="54"/>
      <c r="AB295" s="55"/>
      <c r="AD295" s="55"/>
    </row>
    <row r="296" spans="1:30" ht="14.25" customHeight="1">
      <c r="A296" s="10">
        <v>295</v>
      </c>
      <c r="B296" s="13">
        <f>VLOOKUP(C296,'Species Data'!A$2:E$152,2,FALSE)</f>
        <v>52</v>
      </c>
      <c r="C296" s="10" t="s">
        <v>171</v>
      </c>
      <c r="D296" s="32" t="s">
        <v>84</v>
      </c>
      <c r="E296" s="33"/>
      <c r="F296" s="13">
        <f>VLOOKUP($C296,'Species Data'!$A$2:$E$152,3,FALSE)+$Z$1</f>
        <v>95</v>
      </c>
      <c r="G296" s="13">
        <f>VLOOKUP($C296,'Species Data'!$A$2:$E$152,4,FALSE)+$Z$1</f>
        <v>119</v>
      </c>
      <c r="H296" s="13">
        <f>VLOOKUP($C296,'Species Data'!$A$2:$E$152,5,FALSE)+$Z$1</f>
        <v>109</v>
      </c>
      <c r="I296" s="20" t="s">
        <v>62</v>
      </c>
      <c r="J296" s="54">
        <f>VLOOKUP(I296,'Basic Moves'!B$2:H$43,3,FALSE)</f>
        <v>6</v>
      </c>
      <c r="K296" s="54">
        <f>IF(OR(VLOOKUP(I296,'Basic Moves'!B$2:C$43,2,FALSE)=D296,VLOOKUP(I296,'Basic Moves'!B$2:C$43,2,FALSE)=E296),1,0)</f>
        <v>0</v>
      </c>
      <c r="L296" s="54">
        <f>VLOOKUP(I296,'Basic Moves'!B$2:H$43,5,FALSE)</f>
        <v>500</v>
      </c>
      <c r="M296" s="54">
        <f>VLOOKUP(I296,'Basic Moves'!B$2:H$43,7,FALSE)</f>
        <v>7</v>
      </c>
      <c r="N296" s="54">
        <f t="shared" si="0"/>
        <v>714</v>
      </c>
      <c r="O296" s="20"/>
      <c r="P296" s="20" t="s">
        <v>109</v>
      </c>
      <c r="Q296" s="54">
        <f>VLOOKUP(P296,'Charged Moves'!B$2:I$96,3,FALSE)</f>
        <v>45</v>
      </c>
      <c r="R296" s="54">
        <f>IF(OR(VLOOKUP(P296,'Charged Moves'!B$2:C$96,2,FALSE)=D296,VLOOKUP(P296,'Charged Moves'!B$2:C$96,2,FALSE)=E296),1,0)</f>
        <v>0</v>
      </c>
      <c r="S296" s="54">
        <f>VLOOKUP(P296,'Charged Moves'!B$2:I$96,8,FALSE)*100</f>
        <v>5</v>
      </c>
      <c r="T296" s="54">
        <f>VLOOKUP(P296,'Charged Moves'!B$2:I$96,6,FALSE)</f>
        <v>3500</v>
      </c>
      <c r="U296" s="54">
        <f>VLOOKUP(P296,'Charged Moves'!B$2:J$96,9,FALSE)</f>
        <v>33</v>
      </c>
      <c r="V296" s="54">
        <f t="shared" si="1"/>
        <v>5488.8749999999991</v>
      </c>
      <c r="W296" s="54"/>
      <c r="X296" s="54"/>
      <c r="Y296" s="54"/>
      <c r="AB296" s="55"/>
      <c r="AD296" s="55"/>
    </row>
    <row r="297" spans="1:30" ht="14.25" customHeight="1">
      <c r="A297" s="10">
        <v>296</v>
      </c>
      <c r="B297" s="13">
        <f>VLOOKUP(C297,'Species Data'!A$2:E$152,2,FALSE)</f>
        <v>52</v>
      </c>
      <c r="C297" s="10" t="s">
        <v>171</v>
      </c>
      <c r="D297" s="32" t="s">
        <v>84</v>
      </c>
      <c r="E297" s="33"/>
      <c r="F297" s="13">
        <f>VLOOKUP($C297,'Species Data'!$A$2:$E$152,3,FALSE)+$Z$1</f>
        <v>95</v>
      </c>
      <c r="G297" s="13">
        <f>VLOOKUP($C297,'Species Data'!$A$2:$E$152,4,FALSE)+$Z$1</f>
        <v>119</v>
      </c>
      <c r="H297" s="13">
        <f>VLOOKUP($C297,'Species Data'!$A$2:$E$152,5,FALSE)+$Z$1</f>
        <v>109</v>
      </c>
      <c r="I297" s="20" t="s">
        <v>62</v>
      </c>
      <c r="J297" s="54">
        <f>VLOOKUP(I297,'Basic Moves'!B$2:H$43,3,FALSE)</f>
        <v>6</v>
      </c>
      <c r="K297" s="54">
        <f>IF(OR(VLOOKUP(I297,'Basic Moves'!B$2:C$43,2,FALSE)=D297,VLOOKUP(I297,'Basic Moves'!B$2:C$43,2,FALSE)=E297),1,0)</f>
        <v>0</v>
      </c>
      <c r="L297" s="54">
        <f>VLOOKUP(I297,'Basic Moves'!B$2:H$43,5,FALSE)</f>
        <v>500</v>
      </c>
      <c r="M297" s="54">
        <f>VLOOKUP(I297,'Basic Moves'!B$2:H$43,7,FALSE)</f>
        <v>7</v>
      </c>
      <c r="N297" s="54">
        <f t="shared" si="0"/>
        <v>714</v>
      </c>
      <c r="O297" s="20"/>
      <c r="P297" s="20" t="s">
        <v>93</v>
      </c>
      <c r="Q297" s="54">
        <f>VLOOKUP(P297,'Charged Moves'!B$2:I$96,3,FALSE)</f>
        <v>40</v>
      </c>
      <c r="R297" s="54">
        <f>IF(OR(VLOOKUP(P297,'Charged Moves'!B$2:C$96,2,FALSE)=D297,VLOOKUP(P297,'Charged Moves'!B$2:C$96,2,FALSE)=E297),1,0)</f>
        <v>1</v>
      </c>
      <c r="S297" s="54">
        <f>VLOOKUP(P297,'Charged Moves'!B$2:I$96,8,FALSE)*100</f>
        <v>5</v>
      </c>
      <c r="T297" s="54">
        <f>VLOOKUP(P297,'Charged Moves'!B$2:I$96,6,FALSE)</f>
        <v>1560</v>
      </c>
      <c r="U297" s="54">
        <f>VLOOKUP(P297,'Charged Moves'!B$2:J$96,9,FALSE)</f>
        <v>50</v>
      </c>
      <c r="V297" s="54">
        <f t="shared" si="1"/>
        <v>6098.7499999999991</v>
      </c>
      <c r="W297" s="54"/>
      <c r="X297" s="54"/>
      <c r="Y297" s="54"/>
      <c r="AB297" s="55"/>
      <c r="AD297" s="55"/>
    </row>
    <row r="298" spans="1:30" ht="14.25" customHeight="1">
      <c r="A298" s="10">
        <v>297</v>
      </c>
      <c r="B298" s="13">
        <f>VLOOKUP(C298,'Species Data'!A$2:E$152,2,FALSE)</f>
        <v>53</v>
      </c>
      <c r="C298" s="10" t="s">
        <v>173</v>
      </c>
      <c r="D298" s="32" t="s">
        <v>84</v>
      </c>
      <c r="E298" s="33"/>
      <c r="F298" s="13">
        <f>VLOOKUP($C298,'Species Data'!$A$2:$E$152,3,FALSE)+$Z$1</f>
        <v>145</v>
      </c>
      <c r="G298" s="13">
        <f>VLOOKUP($C298,'Species Data'!$A$2:$E$152,4,FALSE)+$Z$1</f>
        <v>171</v>
      </c>
      <c r="H298" s="13">
        <f>VLOOKUP($C298,'Species Data'!$A$2:$E$152,5,FALSE)+$Z$1</f>
        <v>161</v>
      </c>
      <c r="I298" s="20" t="s">
        <v>41</v>
      </c>
      <c r="J298" s="54">
        <f>VLOOKUP(I298,'Basic Moves'!B$2:H$43,3,FALSE)</f>
        <v>6</v>
      </c>
      <c r="K298" s="54">
        <f>IF(OR(VLOOKUP(I298,'Basic Moves'!B$2:C$43,2,FALSE)=D298,VLOOKUP(I298,'Basic Moves'!B$2:C$43,2,FALSE)=E298),1,0)</f>
        <v>1</v>
      </c>
      <c r="L298" s="54">
        <f>VLOOKUP(I298,'Basic Moves'!B$2:H$43,5,FALSE)</f>
        <v>500</v>
      </c>
      <c r="M298" s="54">
        <f>VLOOKUP(I298,'Basic Moves'!B$2:H$43,7,FALSE)</f>
        <v>7</v>
      </c>
      <c r="N298" s="54">
        <f t="shared" si="0"/>
        <v>1282.5</v>
      </c>
      <c r="O298" s="20"/>
      <c r="P298" s="20" t="s">
        <v>172</v>
      </c>
      <c r="Q298" s="54">
        <f>VLOOKUP(P298,'Charged Moves'!B$2:I$96,3,FALSE)</f>
        <v>30</v>
      </c>
      <c r="R298" s="54">
        <f>IF(OR(VLOOKUP(P298,'Charged Moves'!B$2:C$96,2,FALSE)=D298,VLOOKUP(P298,'Charged Moves'!B$2:C$96,2,FALSE)=E298),1,0)</f>
        <v>0</v>
      </c>
      <c r="S298" s="54">
        <f>VLOOKUP(P298,'Charged Moves'!B$2:I$96,8,FALSE)*100</f>
        <v>25</v>
      </c>
      <c r="T298" s="54">
        <f>VLOOKUP(P298,'Charged Moves'!B$2:I$96,6,FALSE)</f>
        <v>2700</v>
      </c>
      <c r="U298" s="54">
        <f>VLOOKUP(P298,'Charged Moves'!B$2:J$96,9,FALSE)</f>
        <v>25</v>
      </c>
      <c r="V298" s="54">
        <f t="shared" si="1"/>
        <v>5771.25</v>
      </c>
      <c r="W298" s="54"/>
      <c r="X298" s="54"/>
      <c r="Y298" s="54"/>
      <c r="AB298" s="55"/>
      <c r="AD298" s="55"/>
    </row>
    <row r="299" spans="1:30" ht="14.25" customHeight="1">
      <c r="A299" s="10">
        <v>298</v>
      </c>
      <c r="B299" s="13">
        <f>VLOOKUP(C299,'Species Data'!A$2:E$152,2,FALSE)</f>
        <v>53</v>
      </c>
      <c r="C299" s="10" t="s">
        <v>173</v>
      </c>
      <c r="D299" s="32" t="s">
        <v>84</v>
      </c>
      <c r="E299" s="33"/>
      <c r="F299" s="13">
        <f>VLOOKUP($C299,'Species Data'!$A$2:$E$152,3,FALSE)+$Z$1</f>
        <v>145</v>
      </c>
      <c r="G299" s="13">
        <f>VLOOKUP($C299,'Species Data'!$A$2:$E$152,4,FALSE)+$Z$1</f>
        <v>171</v>
      </c>
      <c r="H299" s="13">
        <f>VLOOKUP($C299,'Species Data'!$A$2:$E$152,5,FALSE)+$Z$1</f>
        <v>161</v>
      </c>
      <c r="I299" s="20" t="s">
        <v>41</v>
      </c>
      <c r="J299" s="54">
        <f>VLOOKUP(I299,'Basic Moves'!B$2:H$43,3,FALSE)</f>
        <v>6</v>
      </c>
      <c r="K299" s="54">
        <f>IF(OR(VLOOKUP(I299,'Basic Moves'!B$2:C$43,2,FALSE)=D299,VLOOKUP(I299,'Basic Moves'!B$2:C$43,2,FALSE)=E299),1,0)</f>
        <v>1</v>
      </c>
      <c r="L299" s="54">
        <f>VLOOKUP(I299,'Basic Moves'!B$2:H$43,5,FALSE)</f>
        <v>500</v>
      </c>
      <c r="M299" s="54">
        <f>VLOOKUP(I299,'Basic Moves'!B$2:H$43,7,FALSE)</f>
        <v>7</v>
      </c>
      <c r="N299" s="54">
        <f t="shared" si="0"/>
        <v>1282.5</v>
      </c>
      <c r="O299" s="20"/>
      <c r="P299" s="20" t="s">
        <v>174</v>
      </c>
      <c r="Q299" s="54">
        <f>VLOOKUP(P299,'Charged Moves'!B$2:I$96,3,FALSE)</f>
        <v>40</v>
      </c>
      <c r="R299" s="54">
        <f>IF(OR(VLOOKUP(P299,'Charged Moves'!B$2:C$96,2,FALSE)=D299,VLOOKUP(P299,'Charged Moves'!B$2:C$96,2,FALSE)=E299),1,0)</f>
        <v>0</v>
      </c>
      <c r="S299" s="54">
        <f>VLOOKUP(P299,'Charged Moves'!B$2:I$96,8,FALSE)*100</f>
        <v>5</v>
      </c>
      <c r="T299" s="54">
        <f>VLOOKUP(P299,'Charged Moves'!B$2:I$96,6,FALSE)</f>
        <v>2900</v>
      </c>
      <c r="U299" s="54">
        <f>VLOOKUP(P299,'Charged Moves'!B$2:J$96,9,FALSE)</f>
        <v>33</v>
      </c>
      <c r="V299" s="54">
        <f t="shared" si="1"/>
        <v>7010.9999999999991</v>
      </c>
      <c r="W299" s="54"/>
      <c r="X299" s="54"/>
      <c r="Y299" s="54"/>
      <c r="AB299" s="55"/>
      <c r="AD299" s="55"/>
    </row>
    <row r="300" spans="1:30" ht="14.25" customHeight="1">
      <c r="A300" s="10">
        <v>299</v>
      </c>
      <c r="B300" s="13">
        <f>VLOOKUP(C300,'Species Data'!A$2:E$152,2,FALSE)</f>
        <v>53</v>
      </c>
      <c r="C300" s="10" t="s">
        <v>173</v>
      </c>
      <c r="D300" s="32" t="s">
        <v>84</v>
      </c>
      <c r="E300" s="33"/>
      <c r="F300" s="13">
        <f>VLOOKUP($C300,'Species Data'!$A$2:$E$152,3,FALSE)+$Z$1</f>
        <v>145</v>
      </c>
      <c r="G300" s="13">
        <f>VLOOKUP($C300,'Species Data'!$A$2:$E$152,4,FALSE)+$Z$1</f>
        <v>171</v>
      </c>
      <c r="H300" s="13">
        <f>VLOOKUP($C300,'Species Data'!$A$2:$E$152,5,FALSE)+$Z$1</f>
        <v>161</v>
      </c>
      <c r="I300" s="20" t="s">
        <v>41</v>
      </c>
      <c r="J300" s="54">
        <f>VLOOKUP(I300,'Basic Moves'!B$2:H$43,3,FALSE)</f>
        <v>6</v>
      </c>
      <c r="K300" s="54">
        <f>IF(OR(VLOOKUP(I300,'Basic Moves'!B$2:C$43,2,FALSE)=D300,VLOOKUP(I300,'Basic Moves'!B$2:C$43,2,FALSE)=E300),1,0)</f>
        <v>1</v>
      </c>
      <c r="L300" s="54">
        <f>VLOOKUP(I300,'Basic Moves'!B$2:H$43,5,FALSE)</f>
        <v>500</v>
      </c>
      <c r="M300" s="54">
        <f>VLOOKUP(I300,'Basic Moves'!B$2:H$43,7,FALSE)</f>
        <v>7</v>
      </c>
      <c r="N300" s="54">
        <f t="shared" si="0"/>
        <v>1282.5</v>
      </c>
      <c r="O300" s="20"/>
      <c r="P300" s="20" t="s">
        <v>153</v>
      </c>
      <c r="Q300" s="54">
        <f>VLOOKUP(P300,'Charged Moves'!B$2:I$96,3,FALSE)</f>
        <v>55</v>
      </c>
      <c r="R300" s="54">
        <f>IF(OR(VLOOKUP(P300,'Charged Moves'!B$2:C$96,2,FALSE)=D300,VLOOKUP(P300,'Charged Moves'!B$2:C$96,2,FALSE)=E300),1,0)</f>
        <v>0</v>
      </c>
      <c r="S300" s="54">
        <f>VLOOKUP(P300,'Charged Moves'!B$2:I$96,8,FALSE)*100</f>
        <v>5</v>
      </c>
      <c r="T300" s="54">
        <f>VLOOKUP(P300,'Charged Moves'!B$2:I$96,6,FALSE)</f>
        <v>2900</v>
      </c>
      <c r="U300" s="54">
        <f>VLOOKUP(P300,'Charged Moves'!B$2:J$96,9,FALSE)</f>
        <v>50</v>
      </c>
      <c r="V300" s="54">
        <f t="shared" si="1"/>
        <v>9640.125</v>
      </c>
      <c r="W300" s="54"/>
      <c r="X300" s="54"/>
      <c r="Y300" s="54"/>
      <c r="AB300" s="55"/>
      <c r="AD300" s="55"/>
    </row>
    <row r="301" spans="1:30" ht="14.25" customHeight="1">
      <c r="A301" s="10">
        <v>300</v>
      </c>
      <c r="B301" s="13">
        <f>VLOOKUP(C301,'Species Data'!A$2:E$152,2,FALSE)</f>
        <v>53</v>
      </c>
      <c r="C301" s="10" t="s">
        <v>173</v>
      </c>
      <c r="D301" s="32" t="s">
        <v>84</v>
      </c>
      <c r="E301" s="33"/>
      <c r="F301" s="13">
        <f>VLOOKUP($C301,'Species Data'!$A$2:$E$152,3,FALSE)+$Z$1</f>
        <v>145</v>
      </c>
      <c r="G301" s="13">
        <f>VLOOKUP($C301,'Species Data'!$A$2:$E$152,4,FALSE)+$Z$1</f>
        <v>171</v>
      </c>
      <c r="H301" s="13">
        <f>VLOOKUP($C301,'Species Data'!$A$2:$E$152,5,FALSE)+$Z$1</f>
        <v>161</v>
      </c>
      <c r="I301" s="20" t="s">
        <v>150</v>
      </c>
      <c r="J301" s="54">
        <f>VLOOKUP(I301,'Basic Moves'!B$2:H$43,3,FALSE)</f>
        <v>12</v>
      </c>
      <c r="K301" s="54">
        <f>IF(OR(VLOOKUP(I301,'Basic Moves'!B$2:C$43,2,FALSE)=D301,VLOOKUP(I301,'Basic Moves'!B$2:C$43,2,FALSE)=E301),1,0)</f>
        <v>0</v>
      </c>
      <c r="L301" s="54">
        <f>VLOOKUP(I301,'Basic Moves'!B$2:H$43,5,FALSE)</f>
        <v>1040</v>
      </c>
      <c r="M301" s="54">
        <f>VLOOKUP(I301,'Basic Moves'!B$2:H$43,7,FALSE)</f>
        <v>10</v>
      </c>
      <c r="N301" s="54">
        <f t="shared" si="0"/>
        <v>2052</v>
      </c>
      <c r="O301" s="20"/>
      <c r="P301" s="20" t="s">
        <v>172</v>
      </c>
      <c r="Q301" s="54">
        <f>VLOOKUP(P301,'Charged Moves'!B$2:I$96,3,FALSE)</f>
        <v>30</v>
      </c>
      <c r="R301" s="54">
        <f>IF(OR(VLOOKUP(P301,'Charged Moves'!B$2:C$96,2,FALSE)=D301,VLOOKUP(P301,'Charged Moves'!B$2:C$96,2,FALSE)=E301),1,0)</f>
        <v>0</v>
      </c>
      <c r="S301" s="54">
        <f>VLOOKUP(P301,'Charged Moves'!B$2:I$96,8,FALSE)*100</f>
        <v>25</v>
      </c>
      <c r="T301" s="54">
        <f>VLOOKUP(P301,'Charged Moves'!B$2:I$96,6,FALSE)</f>
        <v>2700</v>
      </c>
      <c r="U301" s="54">
        <f>VLOOKUP(P301,'Charged Moves'!B$2:J$96,9,FALSE)</f>
        <v>25</v>
      </c>
      <c r="V301" s="54">
        <f t="shared" si="1"/>
        <v>5771.25</v>
      </c>
      <c r="W301" s="54"/>
      <c r="X301" s="54"/>
      <c r="Y301" s="54"/>
      <c r="AB301" s="55"/>
      <c r="AD301" s="55"/>
    </row>
    <row r="302" spans="1:30" ht="14.25" customHeight="1">
      <c r="A302" s="10">
        <v>301</v>
      </c>
      <c r="B302" s="13">
        <f>VLOOKUP(C302,'Species Data'!A$2:E$152,2,FALSE)</f>
        <v>53</v>
      </c>
      <c r="C302" s="10" t="s">
        <v>173</v>
      </c>
      <c r="D302" s="32" t="s">
        <v>84</v>
      </c>
      <c r="E302" s="33"/>
      <c r="F302" s="13">
        <f>VLOOKUP($C302,'Species Data'!$A$2:$E$152,3,FALSE)+$Z$1</f>
        <v>145</v>
      </c>
      <c r="G302" s="13">
        <f>VLOOKUP($C302,'Species Data'!$A$2:$E$152,4,FALSE)+$Z$1</f>
        <v>171</v>
      </c>
      <c r="H302" s="13">
        <f>VLOOKUP($C302,'Species Data'!$A$2:$E$152,5,FALSE)+$Z$1</f>
        <v>161</v>
      </c>
      <c r="I302" s="20" t="s">
        <v>150</v>
      </c>
      <c r="J302" s="54">
        <f>VLOOKUP(I302,'Basic Moves'!B$2:H$43,3,FALSE)</f>
        <v>12</v>
      </c>
      <c r="K302" s="54">
        <f>IF(OR(VLOOKUP(I302,'Basic Moves'!B$2:C$43,2,FALSE)=D302,VLOOKUP(I302,'Basic Moves'!B$2:C$43,2,FALSE)=E302),1,0)</f>
        <v>0</v>
      </c>
      <c r="L302" s="54">
        <f>VLOOKUP(I302,'Basic Moves'!B$2:H$43,5,FALSE)</f>
        <v>1040</v>
      </c>
      <c r="M302" s="54">
        <f>VLOOKUP(I302,'Basic Moves'!B$2:H$43,7,FALSE)</f>
        <v>10</v>
      </c>
      <c r="N302" s="54">
        <f t="shared" si="0"/>
        <v>2052</v>
      </c>
      <c r="O302" s="20"/>
      <c r="P302" s="20" t="s">
        <v>174</v>
      </c>
      <c r="Q302" s="54">
        <f>VLOOKUP(P302,'Charged Moves'!B$2:I$96,3,FALSE)</f>
        <v>40</v>
      </c>
      <c r="R302" s="54">
        <f>IF(OR(VLOOKUP(P302,'Charged Moves'!B$2:C$96,2,FALSE)=D302,VLOOKUP(P302,'Charged Moves'!B$2:C$96,2,FALSE)=E302),1,0)</f>
        <v>0</v>
      </c>
      <c r="S302" s="54">
        <f>VLOOKUP(P302,'Charged Moves'!B$2:I$96,8,FALSE)*100</f>
        <v>5</v>
      </c>
      <c r="T302" s="54">
        <f>VLOOKUP(P302,'Charged Moves'!B$2:I$96,6,FALSE)</f>
        <v>2900</v>
      </c>
      <c r="U302" s="54">
        <f>VLOOKUP(P302,'Charged Moves'!B$2:J$96,9,FALSE)</f>
        <v>33</v>
      </c>
      <c r="V302" s="54">
        <f t="shared" si="1"/>
        <v>7010.9999999999991</v>
      </c>
      <c r="W302" s="54"/>
      <c r="X302" s="54"/>
      <c r="Y302" s="54"/>
      <c r="AB302" s="55"/>
      <c r="AD302" s="55"/>
    </row>
    <row r="303" spans="1:30" ht="14.25" customHeight="1">
      <c r="A303" s="10">
        <v>302</v>
      </c>
      <c r="B303" s="13">
        <f>VLOOKUP(C303,'Species Data'!A$2:E$152,2,FALSE)</f>
        <v>53</v>
      </c>
      <c r="C303" s="10" t="s">
        <v>173</v>
      </c>
      <c r="D303" s="32" t="s">
        <v>84</v>
      </c>
      <c r="E303" s="33"/>
      <c r="F303" s="13">
        <f>VLOOKUP($C303,'Species Data'!$A$2:$E$152,3,FALSE)+$Z$1</f>
        <v>145</v>
      </c>
      <c r="G303" s="13">
        <f>VLOOKUP($C303,'Species Data'!$A$2:$E$152,4,FALSE)+$Z$1</f>
        <v>171</v>
      </c>
      <c r="H303" s="13">
        <f>VLOOKUP($C303,'Species Data'!$A$2:$E$152,5,FALSE)+$Z$1</f>
        <v>161</v>
      </c>
      <c r="I303" s="20" t="s">
        <v>150</v>
      </c>
      <c r="J303" s="54">
        <f>VLOOKUP(I303,'Basic Moves'!B$2:H$43,3,FALSE)</f>
        <v>12</v>
      </c>
      <c r="K303" s="54">
        <f>IF(OR(VLOOKUP(I303,'Basic Moves'!B$2:C$43,2,FALSE)=D303,VLOOKUP(I303,'Basic Moves'!B$2:C$43,2,FALSE)=E303),1,0)</f>
        <v>0</v>
      </c>
      <c r="L303" s="54">
        <f>VLOOKUP(I303,'Basic Moves'!B$2:H$43,5,FALSE)</f>
        <v>1040</v>
      </c>
      <c r="M303" s="54">
        <f>VLOOKUP(I303,'Basic Moves'!B$2:H$43,7,FALSE)</f>
        <v>10</v>
      </c>
      <c r="N303" s="54">
        <f t="shared" si="0"/>
        <v>2052</v>
      </c>
      <c r="O303" s="20"/>
      <c r="P303" s="20" t="s">
        <v>153</v>
      </c>
      <c r="Q303" s="54">
        <f>VLOOKUP(P303,'Charged Moves'!B$2:I$96,3,FALSE)</f>
        <v>55</v>
      </c>
      <c r="R303" s="54">
        <f>IF(OR(VLOOKUP(P303,'Charged Moves'!B$2:C$96,2,FALSE)=D303,VLOOKUP(P303,'Charged Moves'!B$2:C$96,2,FALSE)=E303),1,0)</f>
        <v>0</v>
      </c>
      <c r="S303" s="54">
        <f>VLOOKUP(P303,'Charged Moves'!B$2:I$96,8,FALSE)*100</f>
        <v>5</v>
      </c>
      <c r="T303" s="54">
        <f>VLOOKUP(P303,'Charged Moves'!B$2:I$96,6,FALSE)</f>
        <v>2900</v>
      </c>
      <c r="U303" s="54">
        <f>VLOOKUP(P303,'Charged Moves'!B$2:J$96,9,FALSE)</f>
        <v>50</v>
      </c>
      <c r="V303" s="54">
        <f t="shared" si="1"/>
        <v>9640.125</v>
      </c>
      <c r="W303" s="54"/>
      <c r="X303" s="54"/>
      <c r="Y303" s="54"/>
      <c r="AB303" s="55"/>
      <c r="AD303" s="55"/>
    </row>
    <row r="304" spans="1:30" ht="14.25" customHeight="1">
      <c r="A304" s="10">
        <v>303</v>
      </c>
      <c r="B304" s="13">
        <f>VLOOKUP(C304,'Species Data'!A$2:E$152,2,FALSE)</f>
        <v>54</v>
      </c>
      <c r="C304" s="10" t="s">
        <v>175</v>
      </c>
      <c r="D304" s="28" t="s">
        <v>54</v>
      </c>
      <c r="E304" s="29"/>
      <c r="F304" s="13">
        <f>VLOOKUP($C304,'Species Data'!$A$2:$E$152,3,FALSE)+$Z$1</f>
        <v>115</v>
      </c>
      <c r="G304" s="13">
        <f>VLOOKUP($C304,'Species Data'!$A$2:$E$152,4,FALSE)+$Z$1</f>
        <v>147</v>
      </c>
      <c r="H304" s="13">
        <f>VLOOKUP($C304,'Species Data'!$A$2:$E$152,5,FALSE)+$Z$1</f>
        <v>127</v>
      </c>
      <c r="I304" s="20" t="s">
        <v>60</v>
      </c>
      <c r="J304" s="54">
        <f>VLOOKUP(I304,'Basic Moves'!B$2:H$43,3,FALSE)</f>
        <v>6</v>
      </c>
      <c r="K304" s="54">
        <f>IF(OR(VLOOKUP(I304,'Basic Moves'!B$2:C$43,2,FALSE)=D304,VLOOKUP(I304,'Basic Moves'!B$2:C$43,2,FALSE)=E304),1,0)</f>
        <v>1</v>
      </c>
      <c r="L304" s="54">
        <f>VLOOKUP(I304,'Basic Moves'!B$2:H$43,5,FALSE)</f>
        <v>500</v>
      </c>
      <c r="M304" s="54">
        <f>VLOOKUP(I304,'Basic Moves'!B$2:H$43,7,FALSE)</f>
        <v>7</v>
      </c>
      <c r="N304" s="54">
        <f t="shared" si="0"/>
        <v>1102.5</v>
      </c>
      <c r="O304" s="20"/>
      <c r="P304" s="20" t="s">
        <v>165</v>
      </c>
      <c r="Q304" s="54">
        <f>VLOOKUP(P304,'Charged Moves'!B$2:I$96,3,FALSE)</f>
        <v>40</v>
      </c>
      <c r="R304" s="54">
        <f>IF(OR(VLOOKUP(P304,'Charged Moves'!B$2:C$96,2,FALSE)=D304,VLOOKUP(P304,'Charged Moves'!B$2:C$96,2,FALSE)=E304),1,0)</f>
        <v>0</v>
      </c>
      <c r="S304" s="54">
        <f>VLOOKUP(P304,'Charged Moves'!B$2:I$96,8,FALSE)*100</f>
        <v>5</v>
      </c>
      <c r="T304" s="54">
        <f>VLOOKUP(P304,'Charged Moves'!B$2:I$96,6,FALSE)</f>
        <v>3800</v>
      </c>
      <c r="U304" s="54">
        <f>VLOOKUP(P304,'Charged Moves'!B$2:J$96,9,FALSE)</f>
        <v>25</v>
      </c>
      <c r="V304" s="54">
        <f t="shared" si="1"/>
        <v>6026.9999999999991</v>
      </c>
      <c r="W304" s="54"/>
      <c r="X304" s="54"/>
      <c r="Y304" s="54"/>
      <c r="AB304" s="55"/>
      <c r="AD304" s="55"/>
    </row>
    <row r="305" spans="1:30" ht="14.25" customHeight="1">
      <c r="A305" s="10">
        <v>304</v>
      </c>
      <c r="B305" s="13">
        <f>VLOOKUP(C305,'Species Data'!A$2:E$152,2,FALSE)</f>
        <v>54</v>
      </c>
      <c r="C305" s="10" t="s">
        <v>175</v>
      </c>
      <c r="D305" s="28" t="s">
        <v>54</v>
      </c>
      <c r="E305" s="29"/>
      <c r="F305" s="13">
        <f>VLOOKUP($C305,'Species Data'!$A$2:$E$152,3,FALSE)+$Z$1</f>
        <v>115</v>
      </c>
      <c r="G305" s="13">
        <f>VLOOKUP($C305,'Species Data'!$A$2:$E$152,4,FALSE)+$Z$1</f>
        <v>147</v>
      </c>
      <c r="H305" s="13">
        <f>VLOOKUP($C305,'Species Data'!$A$2:$E$152,5,FALSE)+$Z$1</f>
        <v>127</v>
      </c>
      <c r="I305" s="20" t="s">
        <v>60</v>
      </c>
      <c r="J305" s="54">
        <f>VLOOKUP(I305,'Basic Moves'!B$2:H$43,3,FALSE)</f>
        <v>6</v>
      </c>
      <c r="K305" s="54">
        <f>IF(OR(VLOOKUP(I305,'Basic Moves'!B$2:C$43,2,FALSE)=D305,VLOOKUP(I305,'Basic Moves'!B$2:C$43,2,FALSE)=E305),1,0)</f>
        <v>1</v>
      </c>
      <c r="L305" s="54">
        <f>VLOOKUP(I305,'Basic Moves'!B$2:H$43,5,FALSE)</f>
        <v>500</v>
      </c>
      <c r="M305" s="54">
        <f>VLOOKUP(I305,'Basic Moves'!B$2:H$43,7,FALSE)</f>
        <v>7</v>
      </c>
      <c r="N305" s="54">
        <f t="shared" si="0"/>
        <v>1102.5</v>
      </c>
      <c r="O305" s="20"/>
      <c r="P305" s="20" t="s">
        <v>56</v>
      </c>
      <c r="Q305" s="54">
        <f>VLOOKUP(P305,'Charged Moves'!B$2:I$96,3,FALSE)</f>
        <v>45</v>
      </c>
      <c r="R305" s="54">
        <f>IF(OR(VLOOKUP(P305,'Charged Moves'!B$2:C$96,2,FALSE)=D305,VLOOKUP(P305,'Charged Moves'!B$2:C$96,2,FALSE)=E305),1,0)</f>
        <v>1</v>
      </c>
      <c r="S305" s="54">
        <f>VLOOKUP(P305,'Charged Moves'!B$2:I$96,8,FALSE)*100</f>
        <v>5</v>
      </c>
      <c r="T305" s="54">
        <f>VLOOKUP(P305,'Charged Moves'!B$2:I$96,6,FALSE)</f>
        <v>2350</v>
      </c>
      <c r="U305" s="54">
        <f>VLOOKUP(P305,'Charged Moves'!B$2:J$96,9,FALSE)</f>
        <v>50</v>
      </c>
      <c r="V305" s="54">
        <f t="shared" si="1"/>
        <v>8475.46875</v>
      </c>
      <c r="W305" s="54"/>
      <c r="X305" s="54"/>
      <c r="Y305" s="54"/>
      <c r="AB305" s="55"/>
      <c r="AD305" s="55"/>
    </row>
    <row r="306" spans="1:30" ht="14.25" customHeight="1">
      <c r="A306" s="10">
        <v>305</v>
      </c>
      <c r="B306" s="13">
        <f>VLOOKUP(C306,'Species Data'!A$2:E$152,2,FALSE)</f>
        <v>54</v>
      </c>
      <c r="C306" s="10" t="s">
        <v>175</v>
      </c>
      <c r="D306" s="28" t="s">
        <v>54</v>
      </c>
      <c r="E306" s="29"/>
      <c r="F306" s="13">
        <f>VLOOKUP($C306,'Species Data'!$A$2:$E$152,3,FALSE)+$Z$1</f>
        <v>115</v>
      </c>
      <c r="G306" s="13">
        <f>VLOOKUP($C306,'Species Data'!$A$2:$E$152,4,FALSE)+$Z$1</f>
        <v>147</v>
      </c>
      <c r="H306" s="13">
        <f>VLOOKUP($C306,'Species Data'!$A$2:$E$152,5,FALSE)+$Z$1</f>
        <v>127</v>
      </c>
      <c r="I306" s="20" t="s">
        <v>60</v>
      </c>
      <c r="J306" s="54">
        <f>VLOOKUP(I306,'Basic Moves'!B$2:H$43,3,FALSE)</f>
        <v>6</v>
      </c>
      <c r="K306" s="54">
        <f>IF(OR(VLOOKUP(I306,'Basic Moves'!B$2:C$43,2,FALSE)=D306,VLOOKUP(I306,'Basic Moves'!B$2:C$43,2,FALSE)=E306),1,0)</f>
        <v>1</v>
      </c>
      <c r="L306" s="54">
        <f>VLOOKUP(I306,'Basic Moves'!B$2:H$43,5,FALSE)</f>
        <v>500</v>
      </c>
      <c r="M306" s="54">
        <f>VLOOKUP(I306,'Basic Moves'!B$2:H$43,7,FALSE)</f>
        <v>7</v>
      </c>
      <c r="N306" s="54">
        <f t="shared" si="0"/>
        <v>1102.5</v>
      </c>
      <c r="O306" s="20"/>
      <c r="P306" s="20" t="s">
        <v>176</v>
      </c>
      <c r="Q306" s="54">
        <f>VLOOKUP(P306,'Charged Moves'!B$2:I$96,3,FALSE)</f>
        <v>60</v>
      </c>
      <c r="R306" s="54">
        <f>IF(OR(VLOOKUP(P306,'Charged Moves'!B$2:C$96,2,FALSE)=D306,VLOOKUP(P306,'Charged Moves'!B$2:C$96,2,FALSE)=E306),1,0)</f>
        <v>0</v>
      </c>
      <c r="S306" s="54">
        <f>VLOOKUP(P306,'Charged Moves'!B$2:I$96,8,FALSE)*100</f>
        <v>25</v>
      </c>
      <c r="T306" s="54">
        <f>VLOOKUP(P306,'Charged Moves'!B$2:I$96,6,FALSE)</f>
        <v>2000</v>
      </c>
      <c r="U306" s="54">
        <f>VLOOKUP(P306,'Charged Moves'!B$2:J$96,9,FALSE)</f>
        <v>100</v>
      </c>
      <c r="V306" s="54">
        <f t="shared" si="1"/>
        <v>9922.5</v>
      </c>
      <c r="W306" s="54"/>
      <c r="X306" s="54"/>
      <c r="Y306" s="54"/>
      <c r="AB306" s="55"/>
      <c r="AD306" s="55"/>
    </row>
    <row r="307" spans="1:30" ht="14.25" customHeight="1">
      <c r="A307" s="10">
        <v>306</v>
      </c>
      <c r="B307" s="13">
        <f>VLOOKUP(C307,'Species Data'!A$2:E$152,2,FALSE)</f>
        <v>54</v>
      </c>
      <c r="C307" s="10" t="s">
        <v>175</v>
      </c>
      <c r="D307" s="28" t="s">
        <v>54</v>
      </c>
      <c r="E307" s="29"/>
      <c r="F307" s="13">
        <f>VLOOKUP($C307,'Species Data'!$A$2:$E$152,3,FALSE)+$Z$1</f>
        <v>115</v>
      </c>
      <c r="G307" s="13">
        <f>VLOOKUP($C307,'Species Data'!$A$2:$E$152,4,FALSE)+$Z$1</f>
        <v>147</v>
      </c>
      <c r="H307" s="13">
        <f>VLOOKUP($C307,'Species Data'!$A$2:$E$152,5,FALSE)+$Z$1</f>
        <v>127</v>
      </c>
      <c r="I307" s="20" t="s">
        <v>144</v>
      </c>
      <c r="J307" s="54">
        <f>VLOOKUP(I307,'Basic Moves'!B$2:H$43,3,FALSE)</f>
        <v>12</v>
      </c>
      <c r="K307" s="54">
        <f>IF(OR(VLOOKUP(I307,'Basic Moves'!B$2:C$43,2,FALSE)=D307,VLOOKUP(I307,'Basic Moves'!B$2:C$43,2,FALSE)=E307),1,0)</f>
        <v>0</v>
      </c>
      <c r="L307" s="54">
        <f>VLOOKUP(I307,'Basic Moves'!B$2:H$43,5,FALSE)</f>
        <v>1050</v>
      </c>
      <c r="M307" s="54">
        <f>VLOOKUP(I307,'Basic Moves'!B$2:H$43,7,FALSE)</f>
        <v>9</v>
      </c>
      <c r="N307" s="54">
        <f t="shared" si="0"/>
        <v>1764</v>
      </c>
      <c r="O307" s="20"/>
      <c r="P307" s="20" t="s">
        <v>165</v>
      </c>
      <c r="Q307" s="54">
        <f>VLOOKUP(P307,'Charged Moves'!B$2:I$96,3,FALSE)</f>
        <v>40</v>
      </c>
      <c r="R307" s="54">
        <f>IF(OR(VLOOKUP(P307,'Charged Moves'!B$2:C$96,2,FALSE)=D307,VLOOKUP(P307,'Charged Moves'!B$2:C$96,2,FALSE)=E307),1,0)</f>
        <v>0</v>
      </c>
      <c r="S307" s="54">
        <f>VLOOKUP(P307,'Charged Moves'!B$2:I$96,8,FALSE)*100</f>
        <v>5</v>
      </c>
      <c r="T307" s="54">
        <f>VLOOKUP(P307,'Charged Moves'!B$2:I$96,6,FALSE)</f>
        <v>3800</v>
      </c>
      <c r="U307" s="54">
        <f>VLOOKUP(P307,'Charged Moves'!B$2:J$96,9,FALSE)</f>
        <v>25</v>
      </c>
      <c r="V307" s="54">
        <f t="shared" si="1"/>
        <v>6026.9999999999991</v>
      </c>
      <c r="W307" s="54"/>
      <c r="X307" s="54"/>
      <c r="Y307" s="54"/>
      <c r="AB307" s="55"/>
      <c r="AD307" s="55"/>
    </row>
    <row r="308" spans="1:30" ht="14.25" customHeight="1">
      <c r="A308" s="10">
        <v>307</v>
      </c>
      <c r="B308" s="13">
        <f>VLOOKUP(C308,'Species Data'!A$2:E$152,2,FALSE)</f>
        <v>54</v>
      </c>
      <c r="C308" s="10" t="s">
        <v>175</v>
      </c>
      <c r="D308" s="28" t="s">
        <v>54</v>
      </c>
      <c r="E308" s="29"/>
      <c r="F308" s="13">
        <f>VLOOKUP($C308,'Species Data'!$A$2:$E$152,3,FALSE)+$Z$1</f>
        <v>115</v>
      </c>
      <c r="G308" s="13">
        <f>VLOOKUP($C308,'Species Data'!$A$2:$E$152,4,FALSE)+$Z$1</f>
        <v>147</v>
      </c>
      <c r="H308" s="13">
        <f>VLOOKUP($C308,'Species Data'!$A$2:$E$152,5,FALSE)+$Z$1</f>
        <v>127</v>
      </c>
      <c r="I308" s="20" t="s">
        <v>144</v>
      </c>
      <c r="J308" s="54">
        <f>VLOOKUP(I308,'Basic Moves'!B$2:H$43,3,FALSE)</f>
        <v>12</v>
      </c>
      <c r="K308" s="54">
        <f>IF(OR(VLOOKUP(I308,'Basic Moves'!B$2:C$43,2,FALSE)=D308,VLOOKUP(I308,'Basic Moves'!B$2:C$43,2,FALSE)=E308),1,0)</f>
        <v>0</v>
      </c>
      <c r="L308" s="54">
        <f>VLOOKUP(I308,'Basic Moves'!B$2:H$43,5,FALSE)</f>
        <v>1050</v>
      </c>
      <c r="M308" s="54">
        <f>VLOOKUP(I308,'Basic Moves'!B$2:H$43,7,FALSE)</f>
        <v>9</v>
      </c>
      <c r="N308" s="54">
        <f t="shared" si="0"/>
        <v>1764</v>
      </c>
      <c r="O308" s="20"/>
      <c r="P308" s="20" t="s">
        <v>56</v>
      </c>
      <c r="Q308" s="54">
        <f>VLOOKUP(P308,'Charged Moves'!B$2:I$96,3,FALSE)</f>
        <v>45</v>
      </c>
      <c r="R308" s="54">
        <f>IF(OR(VLOOKUP(P308,'Charged Moves'!B$2:C$96,2,FALSE)=D308,VLOOKUP(P308,'Charged Moves'!B$2:C$96,2,FALSE)=E308),1,0)</f>
        <v>1</v>
      </c>
      <c r="S308" s="54">
        <f>VLOOKUP(P308,'Charged Moves'!B$2:I$96,8,FALSE)*100</f>
        <v>5</v>
      </c>
      <c r="T308" s="54">
        <f>VLOOKUP(P308,'Charged Moves'!B$2:I$96,6,FALSE)</f>
        <v>2350</v>
      </c>
      <c r="U308" s="54">
        <f>VLOOKUP(P308,'Charged Moves'!B$2:J$96,9,FALSE)</f>
        <v>50</v>
      </c>
      <c r="V308" s="54">
        <f t="shared" si="1"/>
        <v>8475.46875</v>
      </c>
      <c r="W308" s="54"/>
      <c r="X308" s="54"/>
      <c r="Y308" s="54"/>
      <c r="AB308" s="55"/>
      <c r="AD308" s="55"/>
    </row>
    <row r="309" spans="1:30" ht="14.25" customHeight="1">
      <c r="A309" s="10">
        <v>308</v>
      </c>
      <c r="B309" s="13">
        <f>VLOOKUP(C309,'Species Data'!A$2:E$152,2,FALSE)</f>
        <v>54</v>
      </c>
      <c r="C309" s="10" t="s">
        <v>175</v>
      </c>
      <c r="D309" s="28" t="s">
        <v>54</v>
      </c>
      <c r="E309" s="29"/>
      <c r="F309" s="13">
        <f>VLOOKUP($C309,'Species Data'!$A$2:$E$152,3,FALSE)+$Z$1</f>
        <v>115</v>
      </c>
      <c r="G309" s="13">
        <f>VLOOKUP($C309,'Species Data'!$A$2:$E$152,4,FALSE)+$Z$1</f>
        <v>147</v>
      </c>
      <c r="H309" s="13">
        <f>VLOOKUP($C309,'Species Data'!$A$2:$E$152,5,FALSE)+$Z$1</f>
        <v>127</v>
      </c>
      <c r="I309" s="20" t="s">
        <v>144</v>
      </c>
      <c r="J309" s="54">
        <f>VLOOKUP(I309,'Basic Moves'!B$2:H$43,3,FALSE)</f>
        <v>12</v>
      </c>
      <c r="K309" s="54">
        <f>IF(OR(VLOOKUP(I309,'Basic Moves'!B$2:C$43,2,FALSE)=D309,VLOOKUP(I309,'Basic Moves'!B$2:C$43,2,FALSE)=E309),1,0)</f>
        <v>0</v>
      </c>
      <c r="L309" s="54">
        <f>VLOOKUP(I309,'Basic Moves'!B$2:H$43,5,FALSE)</f>
        <v>1050</v>
      </c>
      <c r="M309" s="54">
        <f>VLOOKUP(I309,'Basic Moves'!B$2:H$43,7,FALSE)</f>
        <v>9</v>
      </c>
      <c r="N309" s="54">
        <f t="shared" si="0"/>
        <v>1764</v>
      </c>
      <c r="O309" s="20"/>
      <c r="P309" s="20" t="s">
        <v>176</v>
      </c>
      <c r="Q309" s="54">
        <f>VLOOKUP(P309,'Charged Moves'!B$2:I$96,3,FALSE)</f>
        <v>60</v>
      </c>
      <c r="R309" s="54">
        <f>IF(OR(VLOOKUP(P309,'Charged Moves'!B$2:C$96,2,FALSE)=D309,VLOOKUP(P309,'Charged Moves'!B$2:C$96,2,FALSE)=E309),1,0)</f>
        <v>0</v>
      </c>
      <c r="S309" s="54">
        <f>VLOOKUP(P309,'Charged Moves'!B$2:I$96,8,FALSE)*100</f>
        <v>25</v>
      </c>
      <c r="T309" s="54">
        <f>VLOOKUP(P309,'Charged Moves'!B$2:I$96,6,FALSE)</f>
        <v>2000</v>
      </c>
      <c r="U309" s="54">
        <f>VLOOKUP(P309,'Charged Moves'!B$2:J$96,9,FALSE)</f>
        <v>100</v>
      </c>
      <c r="V309" s="54">
        <f t="shared" si="1"/>
        <v>9922.5</v>
      </c>
      <c r="W309" s="54"/>
      <c r="X309" s="54"/>
      <c r="Y309" s="54"/>
      <c r="AB309" s="55"/>
      <c r="AD309" s="55"/>
    </row>
    <row r="310" spans="1:30" ht="14.25" customHeight="1">
      <c r="A310" s="10">
        <v>309</v>
      </c>
      <c r="B310" s="13">
        <f>VLOOKUP(C310,'Species Data'!A$2:E$152,2,FALSE)</f>
        <v>55</v>
      </c>
      <c r="C310" s="10" t="s">
        <v>177</v>
      </c>
      <c r="D310" s="28" t="s">
        <v>54</v>
      </c>
      <c r="E310" s="29"/>
      <c r="F310" s="13">
        <f>VLOOKUP($C310,'Species Data'!$A$2:$E$152,3,FALSE)+$Z$1</f>
        <v>175</v>
      </c>
      <c r="G310" s="13">
        <f>VLOOKUP($C310,'Species Data'!$A$2:$E$152,4,FALSE)+$Z$1</f>
        <v>209</v>
      </c>
      <c r="H310" s="13">
        <f>VLOOKUP($C310,'Species Data'!$A$2:$E$152,5,FALSE)+$Z$1</f>
        <v>191</v>
      </c>
      <c r="I310" s="20" t="s">
        <v>60</v>
      </c>
      <c r="J310" s="54">
        <f>VLOOKUP(I310,'Basic Moves'!B$2:H$43,3,FALSE)</f>
        <v>6</v>
      </c>
      <c r="K310" s="54">
        <f>IF(OR(VLOOKUP(I310,'Basic Moves'!B$2:C$43,2,FALSE)=D310,VLOOKUP(I310,'Basic Moves'!B$2:C$43,2,FALSE)=E310),1,0)</f>
        <v>1</v>
      </c>
      <c r="L310" s="54">
        <f>VLOOKUP(I310,'Basic Moves'!B$2:H$43,5,FALSE)</f>
        <v>500</v>
      </c>
      <c r="M310" s="54">
        <f>VLOOKUP(I310,'Basic Moves'!B$2:H$43,7,FALSE)</f>
        <v>7</v>
      </c>
      <c r="N310" s="54">
        <f t="shared" si="0"/>
        <v>1567.5</v>
      </c>
      <c r="O310" s="20"/>
      <c r="P310" s="20" t="s">
        <v>73</v>
      </c>
      <c r="Q310" s="54">
        <f>VLOOKUP(P310,'Charged Moves'!B$2:I$96,3,FALSE)</f>
        <v>55</v>
      </c>
      <c r="R310" s="54">
        <f>IF(OR(VLOOKUP(P310,'Charged Moves'!B$2:C$96,2,FALSE)=D310,VLOOKUP(P310,'Charged Moves'!B$2:C$96,2,FALSE)=E310),1,0)</f>
        <v>0</v>
      </c>
      <c r="S310" s="54">
        <f>VLOOKUP(P310,'Charged Moves'!B$2:I$96,8,FALSE)*100</f>
        <v>5</v>
      </c>
      <c r="T310" s="54">
        <f>VLOOKUP(P310,'Charged Moves'!B$2:I$96,6,FALSE)</f>
        <v>2800</v>
      </c>
      <c r="U310" s="54">
        <f>VLOOKUP(P310,'Charged Moves'!B$2:J$96,9,FALSE)</f>
        <v>50</v>
      </c>
      <c r="V310" s="54">
        <f t="shared" si="1"/>
        <v>11782.374999999998</v>
      </c>
      <c r="W310" s="54"/>
      <c r="X310" s="54"/>
      <c r="Y310" s="54"/>
      <c r="AB310" s="55"/>
      <c r="AD310" s="55"/>
    </row>
    <row r="311" spans="1:30" ht="14.25" customHeight="1">
      <c r="A311" s="10">
        <v>310</v>
      </c>
      <c r="B311" s="13">
        <f>VLOOKUP(C311,'Species Data'!A$2:E$152,2,FALSE)</f>
        <v>55</v>
      </c>
      <c r="C311" s="10" t="s">
        <v>177</v>
      </c>
      <c r="D311" s="28" t="s">
        <v>54</v>
      </c>
      <c r="E311" s="29"/>
      <c r="F311" s="13">
        <f>VLOOKUP($C311,'Species Data'!$A$2:$E$152,3,FALSE)+$Z$1</f>
        <v>175</v>
      </c>
      <c r="G311" s="13">
        <f>VLOOKUP($C311,'Species Data'!$A$2:$E$152,4,FALSE)+$Z$1</f>
        <v>209</v>
      </c>
      <c r="H311" s="13">
        <f>VLOOKUP($C311,'Species Data'!$A$2:$E$152,5,FALSE)+$Z$1</f>
        <v>191</v>
      </c>
      <c r="I311" s="20" t="s">
        <v>60</v>
      </c>
      <c r="J311" s="54">
        <f>VLOOKUP(I311,'Basic Moves'!B$2:H$43,3,FALSE)</f>
        <v>6</v>
      </c>
      <c r="K311" s="54">
        <f>IF(OR(VLOOKUP(I311,'Basic Moves'!B$2:C$43,2,FALSE)=D311,VLOOKUP(I311,'Basic Moves'!B$2:C$43,2,FALSE)=E311),1,0)</f>
        <v>1</v>
      </c>
      <c r="L311" s="54">
        <f>VLOOKUP(I311,'Basic Moves'!B$2:H$43,5,FALSE)</f>
        <v>500</v>
      </c>
      <c r="M311" s="54">
        <f>VLOOKUP(I311,'Basic Moves'!B$2:H$43,7,FALSE)</f>
        <v>7</v>
      </c>
      <c r="N311" s="54">
        <f t="shared" si="0"/>
        <v>1567.5</v>
      </c>
      <c r="O311" s="20"/>
      <c r="P311" s="20" t="s">
        <v>61</v>
      </c>
      <c r="Q311" s="54">
        <f>VLOOKUP(P311,'Charged Moves'!B$2:I$96,3,FALSE)</f>
        <v>90</v>
      </c>
      <c r="R311" s="54">
        <f>IF(OR(VLOOKUP(P311,'Charged Moves'!B$2:C$96,2,FALSE)=D311,VLOOKUP(P311,'Charged Moves'!B$2:C$96,2,FALSE)=E311),1,0)</f>
        <v>1</v>
      </c>
      <c r="S311" s="54">
        <f>VLOOKUP(P311,'Charged Moves'!B$2:I$96,8,FALSE)*100</f>
        <v>5</v>
      </c>
      <c r="T311" s="54">
        <f>VLOOKUP(P311,'Charged Moves'!B$2:I$96,6,FALSE)</f>
        <v>3800</v>
      </c>
      <c r="U311" s="54">
        <f>VLOOKUP(P311,'Charged Moves'!B$2:J$96,9,FALSE)</f>
        <v>100</v>
      </c>
      <c r="V311" s="54">
        <f t="shared" si="1"/>
        <v>24100.312499999996</v>
      </c>
      <c r="W311" s="54"/>
      <c r="X311" s="54"/>
      <c r="Y311" s="54"/>
      <c r="AB311" s="55"/>
      <c r="AD311" s="55"/>
    </row>
    <row r="312" spans="1:30" ht="14.25" customHeight="1">
      <c r="A312" s="10">
        <v>311</v>
      </c>
      <c r="B312" s="13">
        <f>VLOOKUP(C312,'Species Data'!A$2:E$152,2,FALSE)</f>
        <v>55</v>
      </c>
      <c r="C312" s="10" t="s">
        <v>177</v>
      </c>
      <c r="D312" s="28" t="s">
        <v>54</v>
      </c>
      <c r="E312" s="29"/>
      <c r="F312" s="13">
        <f>VLOOKUP($C312,'Species Data'!$A$2:$E$152,3,FALSE)+$Z$1</f>
        <v>175</v>
      </c>
      <c r="G312" s="13">
        <f>VLOOKUP($C312,'Species Data'!$A$2:$E$152,4,FALSE)+$Z$1</f>
        <v>209</v>
      </c>
      <c r="H312" s="13">
        <f>VLOOKUP($C312,'Species Data'!$A$2:$E$152,5,FALSE)+$Z$1</f>
        <v>191</v>
      </c>
      <c r="I312" s="20" t="s">
        <v>60</v>
      </c>
      <c r="J312" s="54">
        <f>VLOOKUP(I312,'Basic Moves'!B$2:H$43,3,FALSE)</f>
        <v>6</v>
      </c>
      <c r="K312" s="54">
        <f>IF(OR(VLOOKUP(I312,'Basic Moves'!B$2:C$43,2,FALSE)=D312,VLOOKUP(I312,'Basic Moves'!B$2:C$43,2,FALSE)=E312),1,0)</f>
        <v>1</v>
      </c>
      <c r="L312" s="54">
        <f>VLOOKUP(I312,'Basic Moves'!B$2:H$43,5,FALSE)</f>
        <v>500</v>
      </c>
      <c r="M312" s="54">
        <f>VLOOKUP(I312,'Basic Moves'!B$2:H$43,7,FALSE)</f>
        <v>7</v>
      </c>
      <c r="N312" s="54">
        <f t="shared" si="0"/>
        <v>1567.5</v>
      </c>
      <c r="O312" s="20"/>
      <c r="P312" s="20" t="s">
        <v>63</v>
      </c>
      <c r="Q312" s="54">
        <f>VLOOKUP(P312,'Charged Moves'!B$2:I$96,3,FALSE)</f>
        <v>65</v>
      </c>
      <c r="R312" s="54">
        <f>IF(OR(VLOOKUP(P312,'Charged Moves'!B$2:C$96,2,FALSE)=D312,VLOOKUP(P312,'Charged Moves'!B$2:C$96,2,FALSE)=E312),1,0)</f>
        <v>0</v>
      </c>
      <c r="S312" s="54">
        <f>VLOOKUP(P312,'Charged Moves'!B$2:I$96,8,FALSE)*100</f>
        <v>5</v>
      </c>
      <c r="T312" s="54">
        <f>VLOOKUP(P312,'Charged Moves'!B$2:I$96,6,FALSE)</f>
        <v>3650</v>
      </c>
      <c r="U312" s="54">
        <f>VLOOKUP(P312,'Charged Moves'!B$2:J$96,9,FALSE)</f>
        <v>50</v>
      </c>
      <c r="V312" s="54">
        <f t="shared" si="1"/>
        <v>13924.624999999998</v>
      </c>
      <c r="W312" s="54"/>
      <c r="X312" s="54"/>
      <c r="Y312" s="54"/>
      <c r="AB312" s="55"/>
      <c r="AD312" s="55"/>
    </row>
    <row r="313" spans="1:30" ht="14.25" customHeight="1">
      <c r="A313" s="10">
        <v>312</v>
      </c>
      <c r="B313" s="13">
        <f>VLOOKUP(C313,'Species Data'!A$2:E$152,2,FALSE)</f>
        <v>55</v>
      </c>
      <c r="C313" s="10" t="s">
        <v>177</v>
      </c>
      <c r="D313" s="28" t="s">
        <v>54</v>
      </c>
      <c r="E313" s="29"/>
      <c r="F313" s="13">
        <f>VLOOKUP($C313,'Species Data'!$A$2:$E$152,3,FALSE)+$Z$1</f>
        <v>175</v>
      </c>
      <c r="G313" s="13">
        <f>VLOOKUP($C313,'Species Data'!$A$2:$E$152,4,FALSE)+$Z$1</f>
        <v>209</v>
      </c>
      <c r="H313" s="13">
        <f>VLOOKUP($C313,'Species Data'!$A$2:$E$152,5,FALSE)+$Z$1</f>
        <v>191</v>
      </c>
      <c r="I313" s="20" t="s">
        <v>75</v>
      </c>
      <c r="J313" s="54">
        <f>VLOOKUP(I313,'Basic Moves'!B$2:H$43,3,FALSE)</f>
        <v>15</v>
      </c>
      <c r="K313" s="54">
        <f>IF(OR(VLOOKUP(I313,'Basic Moves'!B$2:C$43,2,FALSE)=D313,VLOOKUP(I313,'Basic Moves'!B$2:C$43,2,FALSE)=E313),1,0)</f>
        <v>0</v>
      </c>
      <c r="L313" s="54">
        <f>VLOOKUP(I313,'Basic Moves'!B$2:H$43,5,FALSE)</f>
        <v>1510</v>
      </c>
      <c r="M313" s="54">
        <f>VLOOKUP(I313,'Basic Moves'!B$2:H$43,7,FALSE)</f>
        <v>14</v>
      </c>
      <c r="N313" s="54">
        <f t="shared" si="0"/>
        <v>3135</v>
      </c>
      <c r="O313" s="20"/>
      <c r="P313" s="20" t="s">
        <v>73</v>
      </c>
      <c r="Q313" s="54">
        <f>VLOOKUP(P313,'Charged Moves'!B$2:I$96,3,FALSE)</f>
        <v>55</v>
      </c>
      <c r="R313" s="54">
        <f>IF(OR(VLOOKUP(P313,'Charged Moves'!B$2:C$96,2,FALSE)=D313,VLOOKUP(P313,'Charged Moves'!B$2:C$96,2,FALSE)=E313),1,0)</f>
        <v>0</v>
      </c>
      <c r="S313" s="54">
        <f>VLOOKUP(P313,'Charged Moves'!B$2:I$96,8,FALSE)*100</f>
        <v>5</v>
      </c>
      <c r="T313" s="54">
        <f>VLOOKUP(P313,'Charged Moves'!B$2:I$96,6,FALSE)</f>
        <v>2800</v>
      </c>
      <c r="U313" s="54">
        <f>VLOOKUP(P313,'Charged Moves'!B$2:J$96,9,FALSE)</f>
        <v>50</v>
      </c>
      <c r="V313" s="54">
        <f t="shared" si="1"/>
        <v>11782.374999999998</v>
      </c>
      <c r="W313" s="54"/>
      <c r="X313" s="54"/>
      <c r="Y313" s="54"/>
      <c r="AB313" s="55"/>
      <c r="AD313" s="55"/>
    </row>
    <row r="314" spans="1:30" ht="14.25" customHeight="1">
      <c r="A314" s="10">
        <v>313</v>
      </c>
      <c r="B314" s="13">
        <f>VLOOKUP(C314,'Species Data'!A$2:E$152,2,FALSE)</f>
        <v>55</v>
      </c>
      <c r="C314" s="10" t="s">
        <v>177</v>
      </c>
      <c r="D314" s="28" t="s">
        <v>54</v>
      </c>
      <c r="E314" s="29"/>
      <c r="F314" s="13">
        <f>VLOOKUP($C314,'Species Data'!$A$2:$E$152,3,FALSE)+$Z$1</f>
        <v>175</v>
      </c>
      <c r="G314" s="13">
        <f>VLOOKUP($C314,'Species Data'!$A$2:$E$152,4,FALSE)+$Z$1</f>
        <v>209</v>
      </c>
      <c r="H314" s="13">
        <f>VLOOKUP($C314,'Species Data'!$A$2:$E$152,5,FALSE)+$Z$1</f>
        <v>191</v>
      </c>
      <c r="I314" s="20" t="s">
        <v>75</v>
      </c>
      <c r="J314" s="54">
        <f>VLOOKUP(I314,'Basic Moves'!B$2:H$43,3,FALSE)</f>
        <v>15</v>
      </c>
      <c r="K314" s="54">
        <f>IF(OR(VLOOKUP(I314,'Basic Moves'!B$2:C$43,2,FALSE)=D314,VLOOKUP(I314,'Basic Moves'!B$2:C$43,2,FALSE)=E314),1,0)</f>
        <v>0</v>
      </c>
      <c r="L314" s="54">
        <f>VLOOKUP(I314,'Basic Moves'!B$2:H$43,5,FALSE)</f>
        <v>1510</v>
      </c>
      <c r="M314" s="54">
        <f>VLOOKUP(I314,'Basic Moves'!B$2:H$43,7,FALSE)</f>
        <v>14</v>
      </c>
      <c r="N314" s="54">
        <f t="shared" si="0"/>
        <v>3135</v>
      </c>
      <c r="O314" s="20"/>
      <c r="P314" s="20" t="s">
        <v>61</v>
      </c>
      <c r="Q314" s="54">
        <f>VLOOKUP(P314,'Charged Moves'!B$2:I$96,3,FALSE)</f>
        <v>90</v>
      </c>
      <c r="R314" s="54">
        <f>IF(OR(VLOOKUP(P314,'Charged Moves'!B$2:C$96,2,FALSE)=D314,VLOOKUP(P314,'Charged Moves'!B$2:C$96,2,FALSE)=E314),1,0)</f>
        <v>1</v>
      </c>
      <c r="S314" s="54">
        <f>VLOOKUP(P314,'Charged Moves'!B$2:I$96,8,FALSE)*100</f>
        <v>5</v>
      </c>
      <c r="T314" s="54">
        <f>VLOOKUP(P314,'Charged Moves'!B$2:I$96,6,FALSE)</f>
        <v>3800</v>
      </c>
      <c r="U314" s="54">
        <f>VLOOKUP(P314,'Charged Moves'!B$2:J$96,9,FALSE)</f>
        <v>100</v>
      </c>
      <c r="V314" s="54">
        <f t="shared" si="1"/>
        <v>24100.312499999996</v>
      </c>
      <c r="W314" s="54"/>
      <c r="X314" s="54"/>
      <c r="Y314" s="54"/>
      <c r="AB314" s="55"/>
      <c r="AD314" s="55"/>
    </row>
    <row r="315" spans="1:30" ht="14.25" customHeight="1">
      <c r="A315" s="10">
        <v>314</v>
      </c>
      <c r="B315" s="13">
        <f>VLOOKUP(C315,'Species Data'!A$2:E$152,2,FALSE)</f>
        <v>55</v>
      </c>
      <c r="C315" s="10" t="s">
        <v>177</v>
      </c>
      <c r="D315" s="28" t="s">
        <v>54</v>
      </c>
      <c r="E315" s="29"/>
      <c r="F315" s="13">
        <f>VLOOKUP($C315,'Species Data'!$A$2:$E$152,3,FALSE)+$Z$1</f>
        <v>175</v>
      </c>
      <c r="G315" s="13">
        <f>VLOOKUP($C315,'Species Data'!$A$2:$E$152,4,FALSE)+$Z$1</f>
        <v>209</v>
      </c>
      <c r="H315" s="13">
        <f>VLOOKUP($C315,'Species Data'!$A$2:$E$152,5,FALSE)+$Z$1</f>
        <v>191</v>
      </c>
      <c r="I315" s="20" t="s">
        <v>75</v>
      </c>
      <c r="J315" s="54">
        <f>VLOOKUP(I315,'Basic Moves'!B$2:H$43,3,FALSE)</f>
        <v>15</v>
      </c>
      <c r="K315" s="54">
        <f>IF(OR(VLOOKUP(I315,'Basic Moves'!B$2:C$43,2,FALSE)=D315,VLOOKUP(I315,'Basic Moves'!B$2:C$43,2,FALSE)=E315),1,0)</f>
        <v>0</v>
      </c>
      <c r="L315" s="54">
        <f>VLOOKUP(I315,'Basic Moves'!B$2:H$43,5,FALSE)</f>
        <v>1510</v>
      </c>
      <c r="M315" s="54">
        <f>VLOOKUP(I315,'Basic Moves'!B$2:H$43,7,FALSE)</f>
        <v>14</v>
      </c>
      <c r="N315" s="54">
        <f t="shared" si="0"/>
        <v>3135</v>
      </c>
      <c r="O315" s="20"/>
      <c r="P315" s="20" t="s">
        <v>63</v>
      </c>
      <c r="Q315" s="54">
        <f>VLOOKUP(P315,'Charged Moves'!B$2:I$96,3,FALSE)</f>
        <v>65</v>
      </c>
      <c r="R315" s="54">
        <f>IF(OR(VLOOKUP(P315,'Charged Moves'!B$2:C$96,2,FALSE)=D315,VLOOKUP(P315,'Charged Moves'!B$2:C$96,2,FALSE)=E315),1,0)</f>
        <v>0</v>
      </c>
      <c r="S315" s="54">
        <f>VLOOKUP(P315,'Charged Moves'!B$2:I$96,8,FALSE)*100</f>
        <v>5</v>
      </c>
      <c r="T315" s="54">
        <f>VLOOKUP(P315,'Charged Moves'!B$2:I$96,6,FALSE)</f>
        <v>3650</v>
      </c>
      <c r="U315" s="54">
        <f>VLOOKUP(P315,'Charged Moves'!B$2:J$96,9,FALSE)</f>
        <v>50</v>
      </c>
      <c r="V315" s="54">
        <f t="shared" si="1"/>
        <v>13924.624999999998</v>
      </c>
      <c r="W315" s="54"/>
      <c r="X315" s="54"/>
      <c r="Y315" s="54"/>
      <c r="AB315" s="55"/>
      <c r="AD315" s="55"/>
    </row>
    <row r="316" spans="1:30" ht="14.25" customHeight="1">
      <c r="A316" s="10">
        <v>315</v>
      </c>
      <c r="B316" s="13">
        <f>VLOOKUP(C316,'Species Data'!A$2:E$152,2,FALSE)</f>
        <v>56</v>
      </c>
      <c r="C316" s="10" t="s">
        <v>178</v>
      </c>
      <c r="D316" s="41" t="s">
        <v>179</v>
      </c>
      <c r="E316" s="42"/>
      <c r="F316" s="13">
        <f>VLOOKUP($C316,'Species Data'!$A$2:$E$152,3,FALSE)+$Z$1</f>
        <v>95</v>
      </c>
      <c r="G316" s="13">
        <f>VLOOKUP($C316,'Species Data'!$A$2:$E$152,4,FALSE)+$Z$1</f>
        <v>137</v>
      </c>
      <c r="H316" s="13">
        <f>VLOOKUP($C316,'Species Data'!$A$2:$E$152,5,FALSE)+$Z$1</f>
        <v>111</v>
      </c>
      <c r="I316" s="20" t="s">
        <v>180</v>
      </c>
      <c r="J316" s="54">
        <f>VLOOKUP(I316,'Basic Moves'!B$2:H$43,3,FALSE)</f>
        <v>6</v>
      </c>
      <c r="K316" s="54">
        <f>IF(OR(VLOOKUP(I316,'Basic Moves'!B$2:C$43,2,FALSE)=D316,VLOOKUP(I316,'Basic Moves'!B$2:C$43,2,FALSE)=E316),1,0)</f>
        <v>1</v>
      </c>
      <c r="L316" s="54">
        <f>VLOOKUP(I316,'Basic Moves'!B$2:H$43,5,FALSE)</f>
        <v>800</v>
      </c>
      <c r="M316" s="54">
        <f>VLOOKUP(I316,'Basic Moves'!B$2:H$43,7,FALSE)</f>
        <v>8</v>
      </c>
      <c r="N316" s="54">
        <f t="shared" si="0"/>
        <v>1027.5</v>
      </c>
      <c r="O316" s="20"/>
      <c r="P316" s="20" t="s">
        <v>176</v>
      </c>
      <c r="Q316" s="54">
        <f>VLOOKUP(P316,'Charged Moves'!B$2:I$96,3,FALSE)</f>
        <v>60</v>
      </c>
      <c r="R316" s="54">
        <f>IF(OR(VLOOKUP(P316,'Charged Moves'!B$2:C$96,2,FALSE)=D316,VLOOKUP(P316,'Charged Moves'!B$2:C$96,2,FALSE)=E316),1,0)</f>
        <v>1</v>
      </c>
      <c r="S316" s="54">
        <f>VLOOKUP(P316,'Charged Moves'!B$2:I$96,8,FALSE)*100</f>
        <v>25</v>
      </c>
      <c r="T316" s="54">
        <f>VLOOKUP(P316,'Charged Moves'!B$2:I$96,6,FALSE)</f>
        <v>2000</v>
      </c>
      <c r="U316" s="54">
        <f>VLOOKUP(P316,'Charged Moves'!B$2:J$96,9,FALSE)</f>
        <v>100</v>
      </c>
      <c r="V316" s="54">
        <f t="shared" si="1"/>
        <v>11559.375</v>
      </c>
      <c r="W316" s="54"/>
      <c r="X316" s="54"/>
      <c r="Y316" s="54"/>
      <c r="AB316" s="55"/>
      <c r="AD316" s="55"/>
    </row>
    <row r="317" spans="1:30" ht="14.25" customHeight="1">
      <c r="A317" s="10">
        <v>316</v>
      </c>
      <c r="B317" s="13">
        <f>VLOOKUP(C317,'Species Data'!A$2:E$152,2,FALSE)</f>
        <v>56</v>
      </c>
      <c r="C317" s="10" t="s">
        <v>178</v>
      </c>
      <c r="D317" s="41" t="s">
        <v>179</v>
      </c>
      <c r="E317" s="42"/>
      <c r="F317" s="13">
        <f>VLOOKUP($C317,'Species Data'!$A$2:$E$152,3,FALSE)+$Z$1</f>
        <v>95</v>
      </c>
      <c r="G317" s="13">
        <f>VLOOKUP($C317,'Species Data'!$A$2:$E$152,4,FALSE)+$Z$1</f>
        <v>137</v>
      </c>
      <c r="H317" s="13">
        <f>VLOOKUP($C317,'Species Data'!$A$2:$E$152,5,FALSE)+$Z$1</f>
        <v>111</v>
      </c>
      <c r="I317" s="20" t="s">
        <v>180</v>
      </c>
      <c r="J317" s="54">
        <f>VLOOKUP(I317,'Basic Moves'!B$2:H$43,3,FALSE)</f>
        <v>6</v>
      </c>
      <c r="K317" s="54">
        <f>IF(OR(VLOOKUP(I317,'Basic Moves'!B$2:C$43,2,FALSE)=D317,VLOOKUP(I317,'Basic Moves'!B$2:C$43,2,FALSE)=E317),1,0)</f>
        <v>1</v>
      </c>
      <c r="L317" s="54">
        <f>VLOOKUP(I317,'Basic Moves'!B$2:H$43,5,FALSE)</f>
        <v>800</v>
      </c>
      <c r="M317" s="54">
        <f>VLOOKUP(I317,'Basic Moves'!B$2:H$43,7,FALSE)</f>
        <v>8</v>
      </c>
      <c r="N317" s="54">
        <f t="shared" si="0"/>
        <v>1027.5</v>
      </c>
      <c r="O317" s="20"/>
      <c r="P317" s="20" t="s">
        <v>181</v>
      </c>
      <c r="Q317" s="54">
        <f>VLOOKUP(P317,'Charged Moves'!B$2:I$96,3,FALSE)</f>
        <v>30</v>
      </c>
      <c r="R317" s="54">
        <f>IF(OR(VLOOKUP(P317,'Charged Moves'!B$2:C$96,2,FALSE)=D317,VLOOKUP(P317,'Charged Moves'!B$2:C$96,2,FALSE)=E317),1,0)</f>
        <v>1</v>
      </c>
      <c r="S317" s="54">
        <f>VLOOKUP(P317,'Charged Moves'!B$2:I$96,8,FALSE)*100</f>
        <v>5</v>
      </c>
      <c r="T317" s="54">
        <f>VLOOKUP(P317,'Charged Moves'!B$2:I$96,6,FALSE)</f>
        <v>2250</v>
      </c>
      <c r="U317" s="54">
        <f>VLOOKUP(P317,'Charged Moves'!B$2:J$96,9,FALSE)</f>
        <v>25</v>
      </c>
      <c r="V317" s="54">
        <f t="shared" si="1"/>
        <v>5265.9374999999991</v>
      </c>
      <c r="W317" s="54"/>
      <c r="X317" s="54"/>
      <c r="Y317" s="54"/>
      <c r="AB317" s="55"/>
      <c r="AD317" s="55"/>
    </row>
    <row r="318" spans="1:30" ht="14.25" customHeight="1">
      <c r="A318" s="10">
        <v>317</v>
      </c>
      <c r="B318" s="13">
        <f>VLOOKUP(C318,'Species Data'!A$2:E$152,2,FALSE)</f>
        <v>56</v>
      </c>
      <c r="C318" s="10" t="s">
        <v>178</v>
      </c>
      <c r="D318" s="41" t="s">
        <v>179</v>
      </c>
      <c r="E318" s="42"/>
      <c r="F318" s="13">
        <f>VLOOKUP($C318,'Species Data'!$A$2:$E$152,3,FALSE)+$Z$1</f>
        <v>95</v>
      </c>
      <c r="G318" s="13">
        <f>VLOOKUP($C318,'Species Data'!$A$2:$E$152,4,FALSE)+$Z$1</f>
        <v>137</v>
      </c>
      <c r="H318" s="13">
        <f>VLOOKUP($C318,'Species Data'!$A$2:$E$152,5,FALSE)+$Z$1</f>
        <v>111</v>
      </c>
      <c r="I318" s="20" t="s">
        <v>180</v>
      </c>
      <c r="J318" s="54">
        <f>VLOOKUP(I318,'Basic Moves'!B$2:H$43,3,FALSE)</f>
        <v>6</v>
      </c>
      <c r="K318" s="54">
        <f>IF(OR(VLOOKUP(I318,'Basic Moves'!B$2:C$43,2,FALSE)=D318,VLOOKUP(I318,'Basic Moves'!B$2:C$43,2,FALSE)=E318),1,0)</f>
        <v>1</v>
      </c>
      <c r="L318" s="54">
        <f>VLOOKUP(I318,'Basic Moves'!B$2:H$43,5,FALSE)</f>
        <v>800</v>
      </c>
      <c r="M318" s="54">
        <f>VLOOKUP(I318,'Basic Moves'!B$2:H$43,7,FALSE)</f>
        <v>8</v>
      </c>
      <c r="N318" s="54">
        <f t="shared" si="0"/>
        <v>1027.5</v>
      </c>
      <c r="O318" s="20"/>
      <c r="P318" s="20" t="s">
        <v>119</v>
      </c>
      <c r="Q318" s="54">
        <f>VLOOKUP(P318,'Charged Moves'!B$2:I$96,3,FALSE)</f>
        <v>30</v>
      </c>
      <c r="R318" s="54">
        <f>IF(OR(VLOOKUP(P318,'Charged Moves'!B$2:C$96,2,FALSE)=D318,VLOOKUP(P318,'Charged Moves'!B$2:C$96,2,FALSE)=E318),1,0)</f>
        <v>1</v>
      </c>
      <c r="S318" s="54">
        <f>VLOOKUP(P318,'Charged Moves'!B$2:I$96,8,FALSE)*100</f>
        <v>25</v>
      </c>
      <c r="T318" s="54">
        <f>VLOOKUP(P318,'Charged Moves'!B$2:I$96,6,FALSE)</f>
        <v>1600</v>
      </c>
      <c r="U318" s="54">
        <f>VLOOKUP(P318,'Charged Moves'!B$2:J$96,9,FALSE)</f>
        <v>33</v>
      </c>
      <c r="V318" s="54">
        <f t="shared" si="1"/>
        <v>5779.6875</v>
      </c>
      <c r="W318" s="54"/>
      <c r="X318" s="54"/>
      <c r="Y318" s="54"/>
      <c r="AB318" s="55"/>
      <c r="AD318" s="55"/>
    </row>
    <row r="319" spans="1:30" ht="14.25" customHeight="1">
      <c r="A319" s="10">
        <v>318</v>
      </c>
      <c r="B319" s="13">
        <f>VLOOKUP(C319,'Species Data'!A$2:E$152,2,FALSE)</f>
        <v>56</v>
      </c>
      <c r="C319" s="10" t="s">
        <v>178</v>
      </c>
      <c r="D319" s="41" t="s">
        <v>179</v>
      </c>
      <c r="E319" s="42"/>
      <c r="F319" s="13">
        <f>VLOOKUP($C319,'Species Data'!$A$2:$E$152,3,FALSE)+$Z$1</f>
        <v>95</v>
      </c>
      <c r="G319" s="13">
        <f>VLOOKUP($C319,'Species Data'!$A$2:$E$152,4,FALSE)+$Z$1</f>
        <v>137</v>
      </c>
      <c r="H319" s="13">
        <f>VLOOKUP($C319,'Species Data'!$A$2:$E$152,5,FALSE)+$Z$1</f>
        <v>111</v>
      </c>
      <c r="I319" s="20" t="s">
        <v>41</v>
      </c>
      <c r="J319" s="54">
        <f>VLOOKUP(I319,'Basic Moves'!B$2:H$43,3,FALSE)</f>
        <v>6</v>
      </c>
      <c r="K319" s="54">
        <f>IF(OR(VLOOKUP(I319,'Basic Moves'!B$2:C$43,2,FALSE)=D319,VLOOKUP(I319,'Basic Moves'!B$2:C$43,2,FALSE)=E319),1,0)</f>
        <v>0</v>
      </c>
      <c r="L319" s="54">
        <f>VLOOKUP(I319,'Basic Moves'!B$2:H$43,5,FALSE)</f>
        <v>500</v>
      </c>
      <c r="M319" s="54">
        <f>VLOOKUP(I319,'Basic Moves'!B$2:H$43,7,FALSE)</f>
        <v>7</v>
      </c>
      <c r="N319" s="54">
        <f t="shared" si="0"/>
        <v>822</v>
      </c>
      <c r="O319" s="20"/>
      <c r="P319" s="20" t="s">
        <v>176</v>
      </c>
      <c r="Q319" s="54">
        <f>VLOOKUP(P319,'Charged Moves'!B$2:I$96,3,FALSE)</f>
        <v>60</v>
      </c>
      <c r="R319" s="54">
        <f>IF(OR(VLOOKUP(P319,'Charged Moves'!B$2:C$96,2,FALSE)=D319,VLOOKUP(P319,'Charged Moves'!B$2:C$96,2,FALSE)=E319),1,0)</f>
        <v>1</v>
      </c>
      <c r="S319" s="54">
        <f>VLOOKUP(P319,'Charged Moves'!B$2:I$96,8,FALSE)*100</f>
        <v>25</v>
      </c>
      <c r="T319" s="54">
        <f>VLOOKUP(P319,'Charged Moves'!B$2:I$96,6,FALSE)</f>
        <v>2000</v>
      </c>
      <c r="U319" s="54">
        <f>VLOOKUP(P319,'Charged Moves'!B$2:J$96,9,FALSE)</f>
        <v>100</v>
      </c>
      <c r="V319" s="54">
        <f t="shared" si="1"/>
        <v>11559.375</v>
      </c>
      <c r="W319" s="54"/>
      <c r="X319" s="54"/>
      <c r="Y319" s="54"/>
      <c r="AB319" s="55"/>
      <c r="AD319" s="55"/>
    </row>
    <row r="320" spans="1:30" ht="14.25" customHeight="1">
      <c r="A320" s="10">
        <v>319</v>
      </c>
      <c r="B320" s="13">
        <f>VLOOKUP(C320,'Species Data'!A$2:E$152,2,FALSE)</f>
        <v>56</v>
      </c>
      <c r="C320" s="10" t="s">
        <v>178</v>
      </c>
      <c r="D320" s="41" t="s">
        <v>179</v>
      </c>
      <c r="E320" s="42"/>
      <c r="F320" s="13">
        <f>VLOOKUP($C320,'Species Data'!$A$2:$E$152,3,FALSE)+$Z$1</f>
        <v>95</v>
      </c>
      <c r="G320" s="13">
        <f>VLOOKUP($C320,'Species Data'!$A$2:$E$152,4,FALSE)+$Z$1</f>
        <v>137</v>
      </c>
      <c r="H320" s="13">
        <f>VLOOKUP($C320,'Species Data'!$A$2:$E$152,5,FALSE)+$Z$1</f>
        <v>111</v>
      </c>
      <c r="I320" s="20" t="s">
        <v>41</v>
      </c>
      <c r="J320" s="54">
        <f>VLOOKUP(I320,'Basic Moves'!B$2:H$43,3,FALSE)</f>
        <v>6</v>
      </c>
      <c r="K320" s="54">
        <f>IF(OR(VLOOKUP(I320,'Basic Moves'!B$2:C$43,2,FALSE)=D320,VLOOKUP(I320,'Basic Moves'!B$2:C$43,2,FALSE)=E320),1,0)</f>
        <v>0</v>
      </c>
      <c r="L320" s="54">
        <f>VLOOKUP(I320,'Basic Moves'!B$2:H$43,5,FALSE)</f>
        <v>500</v>
      </c>
      <c r="M320" s="54">
        <f>VLOOKUP(I320,'Basic Moves'!B$2:H$43,7,FALSE)</f>
        <v>7</v>
      </c>
      <c r="N320" s="54">
        <f t="shared" si="0"/>
        <v>822</v>
      </c>
      <c r="O320" s="20"/>
      <c r="P320" s="20" t="s">
        <v>181</v>
      </c>
      <c r="Q320" s="54">
        <f>VLOOKUP(P320,'Charged Moves'!B$2:I$96,3,FALSE)</f>
        <v>30</v>
      </c>
      <c r="R320" s="54">
        <f>IF(OR(VLOOKUP(P320,'Charged Moves'!B$2:C$96,2,FALSE)=D320,VLOOKUP(P320,'Charged Moves'!B$2:C$96,2,FALSE)=E320),1,0)</f>
        <v>1</v>
      </c>
      <c r="S320" s="54">
        <f>VLOOKUP(P320,'Charged Moves'!B$2:I$96,8,FALSE)*100</f>
        <v>5</v>
      </c>
      <c r="T320" s="54">
        <f>VLOOKUP(P320,'Charged Moves'!B$2:I$96,6,FALSE)</f>
        <v>2250</v>
      </c>
      <c r="U320" s="54">
        <f>VLOOKUP(P320,'Charged Moves'!B$2:J$96,9,FALSE)</f>
        <v>25</v>
      </c>
      <c r="V320" s="54">
        <f t="shared" si="1"/>
        <v>5265.9374999999991</v>
      </c>
      <c r="W320" s="54"/>
      <c r="X320" s="54"/>
      <c r="Y320" s="54"/>
      <c r="AB320" s="55"/>
      <c r="AD320" s="55"/>
    </row>
    <row r="321" spans="1:30" ht="14.25" customHeight="1">
      <c r="A321" s="10">
        <v>320</v>
      </c>
      <c r="B321" s="13">
        <f>VLOOKUP(C321,'Species Data'!A$2:E$152,2,FALSE)</f>
        <v>56</v>
      </c>
      <c r="C321" s="10" t="s">
        <v>178</v>
      </c>
      <c r="D321" s="41" t="s">
        <v>179</v>
      </c>
      <c r="E321" s="42"/>
      <c r="F321" s="13">
        <f>VLOOKUP($C321,'Species Data'!$A$2:$E$152,3,FALSE)+$Z$1</f>
        <v>95</v>
      </c>
      <c r="G321" s="13">
        <f>VLOOKUP($C321,'Species Data'!$A$2:$E$152,4,FALSE)+$Z$1</f>
        <v>137</v>
      </c>
      <c r="H321" s="13">
        <f>VLOOKUP($C321,'Species Data'!$A$2:$E$152,5,FALSE)+$Z$1</f>
        <v>111</v>
      </c>
      <c r="I321" s="20" t="s">
        <v>41</v>
      </c>
      <c r="J321" s="54">
        <f>VLOOKUP(I321,'Basic Moves'!B$2:H$43,3,FALSE)</f>
        <v>6</v>
      </c>
      <c r="K321" s="54">
        <f>IF(OR(VLOOKUP(I321,'Basic Moves'!B$2:C$43,2,FALSE)=D321,VLOOKUP(I321,'Basic Moves'!B$2:C$43,2,FALSE)=E321),1,0)</f>
        <v>0</v>
      </c>
      <c r="L321" s="54">
        <f>VLOOKUP(I321,'Basic Moves'!B$2:H$43,5,FALSE)</f>
        <v>500</v>
      </c>
      <c r="M321" s="54">
        <f>VLOOKUP(I321,'Basic Moves'!B$2:H$43,7,FALSE)</f>
        <v>7</v>
      </c>
      <c r="N321" s="54">
        <f t="shared" si="0"/>
        <v>822</v>
      </c>
      <c r="O321" s="20"/>
      <c r="P321" s="20" t="s">
        <v>119</v>
      </c>
      <c r="Q321" s="54">
        <f>VLOOKUP(P321,'Charged Moves'!B$2:I$96,3,FALSE)</f>
        <v>30</v>
      </c>
      <c r="R321" s="54">
        <f>IF(OR(VLOOKUP(P321,'Charged Moves'!B$2:C$96,2,FALSE)=D321,VLOOKUP(P321,'Charged Moves'!B$2:C$96,2,FALSE)=E321),1,0)</f>
        <v>1</v>
      </c>
      <c r="S321" s="54">
        <f>VLOOKUP(P321,'Charged Moves'!B$2:I$96,8,FALSE)*100</f>
        <v>25</v>
      </c>
      <c r="T321" s="54">
        <f>VLOOKUP(P321,'Charged Moves'!B$2:I$96,6,FALSE)</f>
        <v>1600</v>
      </c>
      <c r="U321" s="54">
        <f>VLOOKUP(P321,'Charged Moves'!B$2:J$96,9,FALSE)</f>
        <v>33</v>
      </c>
      <c r="V321" s="54">
        <f t="shared" si="1"/>
        <v>5779.6875</v>
      </c>
      <c r="W321" s="54"/>
      <c r="X321" s="54"/>
      <c r="Y321" s="54"/>
      <c r="AB321" s="55"/>
      <c r="AD321" s="55"/>
    </row>
    <row r="322" spans="1:30" ht="14.25" customHeight="1">
      <c r="A322" s="10">
        <v>321</v>
      </c>
      <c r="B322" s="13">
        <f>VLOOKUP(C322,'Species Data'!A$2:E$152,2,FALSE)</f>
        <v>57</v>
      </c>
      <c r="C322" s="10" t="s">
        <v>182</v>
      </c>
      <c r="D322" s="41" t="s">
        <v>179</v>
      </c>
      <c r="E322" s="42"/>
      <c r="F322" s="13">
        <f>VLOOKUP($C322,'Species Data'!$A$2:$E$152,3,FALSE)+$Z$1</f>
        <v>145</v>
      </c>
      <c r="G322" s="13">
        <f>VLOOKUP($C322,'Species Data'!$A$2:$E$152,4,FALSE)+$Z$1</f>
        <v>193</v>
      </c>
      <c r="H322" s="13">
        <f>VLOOKUP($C322,'Species Data'!$A$2:$E$152,5,FALSE)+$Z$1</f>
        <v>165</v>
      </c>
      <c r="I322" s="20" t="s">
        <v>183</v>
      </c>
      <c r="J322" s="54">
        <f>VLOOKUP(I322,'Basic Moves'!B$2:H$43,3,FALSE)</f>
        <v>5</v>
      </c>
      <c r="K322" s="54">
        <f>IF(OR(VLOOKUP(I322,'Basic Moves'!B$2:C$43,2,FALSE)=D322,VLOOKUP(I322,'Basic Moves'!B$2:C$43,2,FALSE)=E322),1,0)</f>
        <v>1</v>
      </c>
      <c r="L322" s="54">
        <f>VLOOKUP(I322,'Basic Moves'!B$2:H$43,5,FALSE)</f>
        <v>600</v>
      </c>
      <c r="M322" s="54">
        <f>VLOOKUP(I322,'Basic Moves'!B$2:H$43,7,FALSE)</f>
        <v>7</v>
      </c>
      <c r="N322" s="54">
        <f t="shared" si="0"/>
        <v>1206.25</v>
      </c>
      <c r="O322" s="20"/>
      <c r="P322" s="20" t="s">
        <v>176</v>
      </c>
      <c r="Q322" s="54">
        <f>VLOOKUP(P322,'Charged Moves'!B$2:I$96,3,FALSE)</f>
        <v>60</v>
      </c>
      <c r="R322" s="54">
        <f>IF(OR(VLOOKUP(P322,'Charged Moves'!B$2:C$96,2,FALSE)=D322,VLOOKUP(P322,'Charged Moves'!B$2:C$96,2,FALSE)=E322),1,0)</f>
        <v>1</v>
      </c>
      <c r="S322" s="54">
        <f>VLOOKUP(P322,'Charged Moves'!B$2:I$96,8,FALSE)*100</f>
        <v>25</v>
      </c>
      <c r="T322" s="54">
        <f>VLOOKUP(P322,'Charged Moves'!B$2:I$96,6,FALSE)</f>
        <v>2000</v>
      </c>
      <c r="U322" s="54">
        <f>VLOOKUP(P322,'Charged Moves'!B$2:J$96,9,FALSE)</f>
        <v>100</v>
      </c>
      <c r="V322" s="54">
        <f t="shared" si="1"/>
        <v>16284.375</v>
      </c>
      <c r="W322" s="54"/>
      <c r="X322" s="54"/>
      <c r="Y322" s="54"/>
      <c r="AB322" s="55"/>
      <c r="AD322" s="55"/>
    </row>
    <row r="323" spans="1:30" ht="14.25" customHeight="1">
      <c r="A323" s="10">
        <v>322</v>
      </c>
      <c r="B323" s="13">
        <f>VLOOKUP(C323,'Species Data'!A$2:E$152,2,FALSE)</f>
        <v>57</v>
      </c>
      <c r="C323" s="10" t="s">
        <v>182</v>
      </c>
      <c r="D323" s="41" t="s">
        <v>179</v>
      </c>
      <c r="E323" s="42"/>
      <c r="F323" s="13">
        <f>VLOOKUP($C323,'Species Data'!$A$2:$E$152,3,FALSE)+$Z$1</f>
        <v>145</v>
      </c>
      <c r="G323" s="13">
        <f>VLOOKUP($C323,'Species Data'!$A$2:$E$152,4,FALSE)+$Z$1</f>
        <v>193</v>
      </c>
      <c r="H323" s="13">
        <f>VLOOKUP($C323,'Species Data'!$A$2:$E$152,5,FALSE)+$Z$1</f>
        <v>165</v>
      </c>
      <c r="I323" s="20" t="s">
        <v>183</v>
      </c>
      <c r="J323" s="54">
        <f>VLOOKUP(I323,'Basic Moves'!B$2:H$43,3,FALSE)</f>
        <v>5</v>
      </c>
      <c r="K323" s="54">
        <f>IF(OR(VLOOKUP(I323,'Basic Moves'!B$2:C$43,2,FALSE)=D323,VLOOKUP(I323,'Basic Moves'!B$2:C$43,2,FALSE)=E323),1,0)</f>
        <v>1</v>
      </c>
      <c r="L323" s="54">
        <f>VLOOKUP(I323,'Basic Moves'!B$2:H$43,5,FALSE)</f>
        <v>600</v>
      </c>
      <c r="M323" s="54">
        <f>VLOOKUP(I323,'Basic Moves'!B$2:H$43,7,FALSE)</f>
        <v>7</v>
      </c>
      <c r="N323" s="54">
        <f t="shared" si="0"/>
        <v>1206.25</v>
      </c>
      <c r="O323" s="20"/>
      <c r="P323" s="20" t="s">
        <v>181</v>
      </c>
      <c r="Q323" s="54">
        <f>VLOOKUP(P323,'Charged Moves'!B$2:I$96,3,FALSE)</f>
        <v>30</v>
      </c>
      <c r="R323" s="54">
        <f>IF(OR(VLOOKUP(P323,'Charged Moves'!B$2:C$96,2,FALSE)=D323,VLOOKUP(P323,'Charged Moves'!B$2:C$96,2,FALSE)=E323),1,0)</f>
        <v>1</v>
      </c>
      <c r="S323" s="54">
        <f>VLOOKUP(P323,'Charged Moves'!B$2:I$96,8,FALSE)*100</f>
        <v>5</v>
      </c>
      <c r="T323" s="54">
        <f>VLOOKUP(P323,'Charged Moves'!B$2:I$96,6,FALSE)</f>
        <v>2250</v>
      </c>
      <c r="U323" s="54">
        <f>VLOOKUP(P323,'Charged Moves'!B$2:J$96,9,FALSE)</f>
        <v>25</v>
      </c>
      <c r="V323" s="54">
        <f t="shared" si="1"/>
        <v>7418.4374999999991</v>
      </c>
      <c r="W323" s="54"/>
      <c r="X323" s="54"/>
      <c r="Y323" s="54"/>
      <c r="AB323" s="55"/>
      <c r="AD323" s="55"/>
    </row>
    <row r="324" spans="1:30" ht="14.25" customHeight="1">
      <c r="A324" s="10">
        <v>323</v>
      </c>
      <c r="B324" s="13">
        <f>VLOOKUP(C324,'Species Data'!A$2:E$152,2,FALSE)</f>
        <v>57</v>
      </c>
      <c r="C324" s="10" t="s">
        <v>182</v>
      </c>
      <c r="D324" s="41" t="s">
        <v>179</v>
      </c>
      <c r="E324" s="42"/>
      <c r="F324" s="13">
        <f>VLOOKUP($C324,'Species Data'!$A$2:$E$152,3,FALSE)+$Z$1</f>
        <v>145</v>
      </c>
      <c r="G324" s="13">
        <f>VLOOKUP($C324,'Species Data'!$A$2:$E$152,4,FALSE)+$Z$1</f>
        <v>193</v>
      </c>
      <c r="H324" s="13">
        <f>VLOOKUP($C324,'Species Data'!$A$2:$E$152,5,FALSE)+$Z$1</f>
        <v>165</v>
      </c>
      <c r="I324" s="20" t="s">
        <v>183</v>
      </c>
      <c r="J324" s="54">
        <f>VLOOKUP(I324,'Basic Moves'!B$2:H$43,3,FALSE)</f>
        <v>5</v>
      </c>
      <c r="K324" s="54">
        <f>IF(OR(VLOOKUP(I324,'Basic Moves'!B$2:C$43,2,FALSE)=D324,VLOOKUP(I324,'Basic Moves'!B$2:C$43,2,FALSE)=E324),1,0)</f>
        <v>1</v>
      </c>
      <c r="L324" s="54">
        <f>VLOOKUP(I324,'Basic Moves'!B$2:H$43,5,FALSE)</f>
        <v>600</v>
      </c>
      <c r="M324" s="54">
        <f>VLOOKUP(I324,'Basic Moves'!B$2:H$43,7,FALSE)</f>
        <v>7</v>
      </c>
      <c r="N324" s="54">
        <f t="shared" si="0"/>
        <v>1206.25</v>
      </c>
      <c r="O324" s="20"/>
      <c r="P324" s="20" t="s">
        <v>172</v>
      </c>
      <c r="Q324" s="54">
        <f>VLOOKUP(P324,'Charged Moves'!B$2:I$96,3,FALSE)</f>
        <v>30</v>
      </c>
      <c r="R324" s="54">
        <f>IF(OR(VLOOKUP(P324,'Charged Moves'!B$2:C$96,2,FALSE)=D324,VLOOKUP(P324,'Charged Moves'!B$2:C$96,2,FALSE)=E324),1,0)</f>
        <v>0</v>
      </c>
      <c r="S324" s="54">
        <f>VLOOKUP(P324,'Charged Moves'!B$2:I$96,8,FALSE)*100</f>
        <v>25</v>
      </c>
      <c r="T324" s="54">
        <f>VLOOKUP(P324,'Charged Moves'!B$2:I$96,6,FALSE)</f>
        <v>2700</v>
      </c>
      <c r="U324" s="54">
        <f>VLOOKUP(P324,'Charged Moves'!B$2:J$96,9,FALSE)</f>
        <v>25</v>
      </c>
      <c r="V324" s="54">
        <f t="shared" si="1"/>
        <v>6513.75</v>
      </c>
      <c r="W324" s="54"/>
      <c r="X324" s="54"/>
      <c r="Y324" s="54"/>
      <c r="AB324" s="55"/>
      <c r="AD324" s="55"/>
    </row>
    <row r="325" spans="1:30" ht="14.25" customHeight="1">
      <c r="A325" s="10">
        <v>324</v>
      </c>
      <c r="B325" s="13">
        <f>VLOOKUP(C325,'Species Data'!A$2:E$152,2,FALSE)</f>
        <v>57</v>
      </c>
      <c r="C325" s="10" t="s">
        <v>182</v>
      </c>
      <c r="D325" s="41" t="s">
        <v>179</v>
      </c>
      <c r="E325" s="42"/>
      <c r="F325" s="13">
        <f>VLOOKUP($C325,'Species Data'!$A$2:$E$152,3,FALSE)+$Z$1</f>
        <v>145</v>
      </c>
      <c r="G325" s="13">
        <f>VLOOKUP($C325,'Species Data'!$A$2:$E$152,4,FALSE)+$Z$1</f>
        <v>193</v>
      </c>
      <c r="H325" s="13">
        <f>VLOOKUP($C325,'Species Data'!$A$2:$E$152,5,FALSE)+$Z$1</f>
        <v>165</v>
      </c>
      <c r="I325" s="20" t="s">
        <v>180</v>
      </c>
      <c r="J325" s="54">
        <f>VLOOKUP(I325,'Basic Moves'!B$2:H$43,3,FALSE)</f>
        <v>6</v>
      </c>
      <c r="K325" s="54">
        <f>IF(OR(VLOOKUP(I325,'Basic Moves'!B$2:C$43,2,FALSE)=D325,VLOOKUP(I325,'Basic Moves'!B$2:C$43,2,FALSE)=E325),1,0)</f>
        <v>1</v>
      </c>
      <c r="L325" s="54">
        <f>VLOOKUP(I325,'Basic Moves'!B$2:H$43,5,FALSE)</f>
        <v>800</v>
      </c>
      <c r="M325" s="54">
        <f>VLOOKUP(I325,'Basic Moves'!B$2:H$43,7,FALSE)</f>
        <v>8</v>
      </c>
      <c r="N325" s="54">
        <f t="shared" si="0"/>
        <v>1447.5</v>
      </c>
      <c r="O325" s="20"/>
      <c r="P325" s="20" t="s">
        <v>176</v>
      </c>
      <c r="Q325" s="54">
        <f>VLOOKUP(P325,'Charged Moves'!B$2:I$96,3,FALSE)</f>
        <v>60</v>
      </c>
      <c r="R325" s="54">
        <f>IF(OR(VLOOKUP(P325,'Charged Moves'!B$2:C$96,2,FALSE)=D325,VLOOKUP(P325,'Charged Moves'!B$2:C$96,2,FALSE)=E325),1,0)</f>
        <v>1</v>
      </c>
      <c r="S325" s="54">
        <f>VLOOKUP(P325,'Charged Moves'!B$2:I$96,8,FALSE)*100</f>
        <v>25</v>
      </c>
      <c r="T325" s="54">
        <f>VLOOKUP(P325,'Charged Moves'!B$2:I$96,6,FALSE)</f>
        <v>2000</v>
      </c>
      <c r="U325" s="54">
        <f>VLOOKUP(P325,'Charged Moves'!B$2:J$96,9,FALSE)</f>
        <v>100</v>
      </c>
      <c r="V325" s="54">
        <f t="shared" si="1"/>
        <v>16284.375</v>
      </c>
      <c r="W325" s="54"/>
      <c r="X325" s="54"/>
      <c r="Y325" s="54"/>
      <c r="AB325" s="55"/>
      <c r="AD325" s="55"/>
    </row>
    <row r="326" spans="1:30" ht="14.25" customHeight="1">
      <c r="A326" s="10">
        <v>325</v>
      </c>
      <c r="B326" s="13">
        <f>VLOOKUP(C326,'Species Data'!A$2:E$152,2,FALSE)</f>
        <v>57</v>
      </c>
      <c r="C326" s="10" t="s">
        <v>182</v>
      </c>
      <c r="D326" s="41" t="s">
        <v>179</v>
      </c>
      <c r="E326" s="42"/>
      <c r="F326" s="13">
        <f>VLOOKUP($C326,'Species Data'!$A$2:$E$152,3,FALSE)+$Z$1</f>
        <v>145</v>
      </c>
      <c r="G326" s="13">
        <f>VLOOKUP($C326,'Species Data'!$A$2:$E$152,4,FALSE)+$Z$1</f>
        <v>193</v>
      </c>
      <c r="H326" s="13">
        <f>VLOOKUP($C326,'Species Data'!$A$2:$E$152,5,FALSE)+$Z$1</f>
        <v>165</v>
      </c>
      <c r="I326" s="20" t="s">
        <v>180</v>
      </c>
      <c r="J326" s="54">
        <f>VLOOKUP(I326,'Basic Moves'!B$2:H$43,3,FALSE)</f>
        <v>6</v>
      </c>
      <c r="K326" s="54">
        <f>IF(OR(VLOOKUP(I326,'Basic Moves'!B$2:C$43,2,FALSE)=D326,VLOOKUP(I326,'Basic Moves'!B$2:C$43,2,FALSE)=E326),1,0)</f>
        <v>1</v>
      </c>
      <c r="L326" s="54">
        <f>VLOOKUP(I326,'Basic Moves'!B$2:H$43,5,FALSE)</f>
        <v>800</v>
      </c>
      <c r="M326" s="54">
        <f>VLOOKUP(I326,'Basic Moves'!B$2:H$43,7,FALSE)</f>
        <v>8</v>
      </c>
      <c r="N326" s="54">
        <f t="shared" si="0"/>
        <v>1447.5</v>
      </c>
      <c r="O326" s="20"/>
      <c r="P326" s="20" t="s">
        <v>181</v>
      </c>
      <c r="Q326" s="54">
        <f>VLOOKUP(P326,'Charged Moves'!B$2:I$96,3,FALSE)</f>
        <v>30</v>
      </c>
      <c r="R326" s="54">
        <f>IF(OR(VLOOKUP(P326,'Charged Moves'!B$2:C$96,2,FALSE)=D326,VLOOKUP(P326,'Charged Moves'!B$2:C$96,2,FALSE)=E326),1,0)</f>
        <v>1</v>
      </c>
      <c r="S326" s="54">
        <f>VLOOKUP(P326,'Charged Moves'!B$2:I$96,8,FALSE)*100</f>
        <v>5</v>
      </c>
      <c r="T326" s="54">
        <f>VLOOKUP(P326,'Charged Moves'!B$2:I$96,6,FALSE)</f>
        <v>2250</v>
      </c>
      <c r="U326" s="54">
        <f>VLOOKUP(P326,'Charged Moves'!B$2:J$96,9,FALSE)</f>
        <v>25</v>
      </c>
      <c r="V326" s="54">
        <f t="shared" si="1"/>
        <v>7418.4374999999991</v>
      </c>
      <c r="W326" s="54"/>
      <c r="X326" s="54"/>
      <c r="Y326" s="54"/>
      <c r="AB326" s="55"/>
      <c r="AD326" s="55"/>
    </row>
    <row r="327" spans="1:30" ht="14.25" customHeight="1">
      <c r="A327" s="10">
        <v>326</v>
      </c>
      <c r="B327" s="13">
        <f>VLOOKUP(C327,'Species Data'!A$2:E$152,2,FALSE)</f>
        <v>57</v>
      </c>
      <c r="C327" s="10" t="s">
        <v>182</v>
      </c>
      <c r="D327" s="41" t="s">
        <v>179</v>
      </c>
      <c r="E327" s="42"/>
      <c r="F327" s="13">
        <f>VLOOKUP($C327,'Species Data'!$A$2:$E$152,3,FALSE)+$Z$1</f>
        <v>145</v>
      </c>
      <c r="G327" s="13">
        <f>VLOOKUP($C327,'Species Data'!$A$2:$E$152,4,FALSE)+$Z$1</f>
        <v>193</v>
      </c>
      <c r="H327" s="13">
        <f>VLOOKUP($C327,'Species Data'!$A$2:$E$152,5,FALSE)+$Z$1</f>
        <v>165</v>
      </c>
      <c r="I327" s="20" t="s">
        <v>180</v>
      </c>
      <c r="J327" s="54">
        <f>VLOOKUP(I327,'Basic Moves'!B$2:H$43,3,FALSE)</f>
        <v>6</v>
      </c>
      <c r="K327" s="54">
        <f>IF(OR(VLOOKUP(I327,'Basic Moves'!B$2:C$43,2,FALSE)=D327,VLOOKUP(I327,'Basic Moves'!B$2:C$43,2,FALSE)=E327),1,0)</f>
        <v>1</v>
      </c>
      <c r="L327" s="54">
        <f>VLOOKUP(I327,'Basic Moves'!B$2:H$43,5,FALSE)</f>
        <v>800</v>
      </c>
      <c r="M327" s="54">
        <f>VLOOKUP(I327,'Basic Moves'!B$2:H$43,7,FALSE)</f>
        <v>8</v>
      </c>
      <c r="N327" s="54">
        <f t="shared" si="0"/>
        <v>1447.5</v>
      </c>
      <c r="O327" s="20"/>
      <c r="P327" s="20" t="s">
        <v>172</v>
      </c>
      <c r="Q327" s="54">
        <f>VLOOKUP(P327,'Charged Moves'!B$2:I$96,3,FALSE)</f>
        <v>30</v>
      </c>
      <c r="R327" s="54">
        <f>IF(OR(VLOOKUP(P327,'Charged Moves'!B$2:C$96,2,FALSE)=D327,VLOOKUP(P327,'Charged Moves'!B$2:C$96,2,FALSE)=E327),1,0)</f>
        <v>0</v>
      </c>
      <c r="S327" s="54">
        <f>VLOOKUP(P327,'Charged Moves'!B$2:I$96,8,FALSE)*100</f>
        <v>25</v>
      </c>
      <c r="T327" s="54">
        <f>VLOOKUP(P327,'Charged Moves'!B$2:I$96,6,FALSE)</f>
        <v>2700</v>
      </c>
      <c r="U327" s="54">
        <f>VLOOKUP(P327,'Charged Moves'!B$2:J$96,9,FALSE)</f>
        <v>25</v>
      </c>
      <c r="V327" s="54">
        <f t="shared" si="1"/>
        <v>6513.75</v>
      </c>
      <c r="W327" s="54"/>
      <c r="X327" s="54"/>
      <c r="Y327" s="54"/>
      <c r="AB327" s="55"/>
      <c r="AD327" s="55"/>
    </row>
    <row r="328" spans="1:30" ht="14.25" customHeight="1">
      <c r="A328" s="10">
        <v>327</v>
      </c>
      <c r="B328" s="13">
        <f>VLOOKUP(C328,'Species Data'!A$2:E$152,2,FALSE)</f>
        <v>58</v>
      </c>
      <c r="C328" s="10" t="s">
        <v>184</v>
      </c>
      <c r="D328" s="24" t="s">
        <v>40</v>
      </c>
      <c r="E328" s="26"/>
      <c r="F328" s="13">
        <f>VLOOKUP($C328,'Species Data'!$A$2:$E$152,3,FALSE)+$Z$1</f>
        <v>125</v>
      </c>
      <c r="G328" s="13">
        <f>VLOOKUP($C328,'Species Data'!$A$2:$E$152,4,FALSE)+$Z$1</f>
        <v>171</v>
      </c>
      <c r="H328" s="13">
        <f>VLOOKUP($C328,'Species Data'!$A$2:$E$152,5,FALSE)+$Z$1</f>
        <v>125</v>
      </c>
      <c r="I328" s="20" t="s">
        <v>43</v>
      </c>
      <c r="J328" s="54">
        <f>VLOOKUP(I328,'Basic Moves'!B$2:H$43,3,FALSE)</f>
        <v>10</v>
      </c>
      <c r="K328" s="54">
        <f>IF(OR(VLOOKUP(I328,'Basic Moves'!B$2:C$43,2,FALSE)=D328,VLOOKUP(I328,'Basic Moves'!B$2:C$43,2,FALSE)=E328),1,0)</f>
        <v>1</v>
      </c>
      <c r="L328" s="54">
        <f>VLOOKUP(I328,'Basic Moves'!B$2:H$43,5,FALSE)</f>
        <v>1050</v>
      </c>
      <c r="M328" s="54">
        <f>VLOOKUP(I328,'Basic Moves'!B$2:H$43,7,FALSE)</f>
        <v>10</v>
      </c>
      <c r="N328" s="54">
        <f t="shared" si="0"/>
        <v>2137.5</v>
      </c>
      <c r="O328" s="20"/>
      <c r="P328" s="20" t="s">
        <v>185</v>
      </c>
      <c r="Q328" s="54">
        <f>VLOOKUP(P328,'Charged Moves'!B$2:I$96,3,FALSE)</f>
        <v>40</v>
      </c>
      <c r="R328" s="54">
        <f>IF(OR(VLOOKUP(P328,'Charged Moves'!B$2:C$96,2,FALSE)=D328,VLOOKUP(P328,'Charged Moves'!B$2:C$96,2,FALSE)=E328),1,0)</f>
        <v>1</v>
      </c>
      <c r="S328" s="54">
        <f>VLOOKUP(P328,'Charged Moves'!B$2:I$96,8,FALSE)*100</f>
        <v>5</v>
      </c>
      <c r="T328" s="54">
        <f>VLOOKUP(P328,'Charged Moves'!B$2:I$96,6,FALSE)</f>
        <v>4600</v>
      </c>
      <c r="U328" s="54">
        <f>VLOOKUP(P328,'Charged Moves'!B$2:J$96,9,FALSE)</f>
        <v>25</v>
      </c>
      <c r="V328" s="54">
        <f t="shared" si="1"/>
        <v>8763.75</v>
      </c>
      <c r="W328" s="54"/>
      <c r="X328" s="54"/>
      <c r="Y328" s="54"/>
      <c r="AB328" s="55"/>
      <c r="AD328" s="55"/>
    </row>
    <row r="329" spans="1:30" ht="14.25" customHeight="1">
      <c r="A329" s="10">
        <v>328</v>
      </c>
      <c r="B329" s="13">
        <f>VLOOKUP(C329,'Species Data'!A$2:E$152,2,FALSE)</f>
        <v>58</v>
      </c>
      <c r="C329" s="10" t="s">
        <v>184</v>
      </c>
      <c r="D329" s="24" t="s">
        <v>40</v>
      </c>
      <c r="E329" s="26"/>
      <c r="F329" s="13">
        <f>VLOOKUP($C329,'Species Data'!$A$2:$E$152,3,FALSE)+$Z$1</f>
        <v>125</v>
      </c>
      <c r="G329" s="13">
        <f>VLOOKUP($C329,'Species Data'!$A$2:$E$152,4,FALSE)+$Z$1</f>
        <v>171</v>
      </c>
      <c r="H329" s="13">
        <f>VLOOKUP($C329,'Species Data'!$A$2:$E$152,5,FALSE)+$Z$1</f>
        <v>125</v>
      </c>
      <c r="I329" s="20" t="s">
        <v>43</v>
      </c>
      <c r="J329" s="54">
        <f>VLOOKUP(I329,'Basic Moves'!B$2:H$43,3,FALSE)</f>
        <v>10</v>
      </c>
      <c r="K329" s="54">
        <f>IF(OR(VLOOKUP(I329,'Basic Moves'!B$2:C$43,2,FALSE)=D329,VLOOKUP(I329,'Basic Moves'!B$2:C$43,2,FALSE)=E329),1,0)</f>
        <v>1</v>
      </c>
      <c r="L329" s="54">
        <f>VLOOKUP(I329,'Basic Moves'!B$2:H$43,5,FALSE)</f>
        <v>1050</v>
      </c>
      <c r="M329" s="54">
        <f>VLOOKUP(I329,'Basic Moves'!B$2:H$43,7,FALSE)</f>
        <v>10</v>
      </c>
      <c r="N329" s="54">
        <f t="shared" si="0"/>
        <v>2137.5</v>
      </c>
      <c r="O329" s="20"/>
      <c r="P329" s="20" t="s">
        <v>93</v>
      </c>
      <c r="Q329" s="54">
        <f>VLOOKUP(P329,'Charged Moves'!B$2:I$96,3,FALSE)</f>
        <v>40</v>
      </c>
      <c r="R329" s="54">
        <f>IF(OR(VLOOKUP(P329,'Charged Moves'!B$2:C$96,2,FALSE)=D329,VLOOKUP(P329,'Charged Moves'!B$2:C$96,2,FALSE)=E329),1,0)</f>
        <v>0</v>
      </c>
      <c r="S329" s="54">
        <f>VLOOKUP(P329,'Charged Moves'!B$2:I$96,8,FALSE)*100</f>
        <v>5</v>
      </c>
      <c r="T329" s="54">
        <f>VLOOKUP(P329,'Charged Moves'!B$2:I$96,6,FALSE)</f>
        <v>1560</v>
      </c>
      <c r="U329" s="54">
        <f>VLOOKUP(P329,'Charged Moves'!B$2:J$96,9,FALSE)</f>
        <v>50</v>
      </c>
      <c r="V329" s="54">
        <f t="shared" si="1"/>
        <v>7010.9999999999991</v>
      </c>
      <c r="W329" s="54"/>
      <c r="X329" s="54"/>
      <c r="Y329" s="54"/>
      <c r="AB329" s="55"/>
      <c r="AD329" s="55"/>
    </row>
    <row r="330" spans="1:30" ht="14.25" customHeight="1">
      <c r="A330" s="10">
        <v>329</v>
      </c>
      <c r="B330" s="13">
        <f>VLOOKUP(C330,'Species Data'!A$2:E$152,2,FALSE)</f>
        <v>58</v>
      </c>
      <c r="C330" s="10" t="s">
        <v>184</v>
      </c>
      <c r="D330" s="24" t="s">
        <v>40</v>
      </c>
      <c r="E330" s="26"/>
      <c r="F330" s="13">
        <f>VLOOKUP($C330,'Species Data'!$A$2:$E$152,3,FALSE)+$Z$1</f>
        <v>125</v>
      </c>
      <c r="G330" s="13">
        <f>VLOOKUP($C330,'Species Data'!$A$2:$E$152,4,FALSE)+$Z$1</f>
        <v>171</v>
      </c>
      <c r="H330" s="13">
        <f>VLOOKUP($C330,'Species Data'!$A$2:$E$152,5,FALSE)+$Z$1</f>
        <v>125</v>
      </c>
      <c r="I330" s="20" t="s">
        <v>43</v>
      </c>
      <c r="J330" s="54">
        <f>VLOOKUP(I330,'Basic Moves'!B$2:H$43,3,FALSE)</f>
        <v>10</v>
      </c>
      <c r="K330" s="54">
        <f>IF(OR(VLOOKUP(I330,'Basic Moves'!B$2:C$43,2,FALSE)=D330,VLOOKUP(I330,'Basic Moves'!B$2:C$43,2,FALSE)=E330),1,0)</f>
        <v>1</v>
      </c>
      <c r="L330" s="54">
        <f>VLOOKUP(I330,'Basic Moves'!B$2:H$43,5,FALSE)</f>
        <v>1050</v>
      </c>
      <c r="M330" s="54">
        <f>VLOOKUP(I330,'Basic Moves'!B$2:H$43,7,FALSE)</f>
        <v>10</v>
      </c>
      <c r="N330" s="54">
        <f t="shared" si="0"/>
        <v>2137.5</v>
      </c>
      <c r="O330" s="20"/>
      <c r="P330" s="20" t="s">
        <v>42</v>
      </c>
      <c r="Q330" s="54">
        <f>VLOOKUP(P330,'Charged Moves'!B$2:I$96,3,FALSE)</f>
        <v>55</v>
      </c>
      <c r="R330" s="54">
        <f>IF(OR(VLOOKUP(P330,'Charged Moves'!B$2:C$96,2,FALSE)=D330,VLOOKUP(P330,'Charged Moves'!B$2:C$96,2,FALSE)=E330),1,0)</f>
        <v>1</v>
      </c>
      <c r="S330" s="54">
        <f>VLOOKUP(P330,'Charged Moves'!B$2:I$96,8,FALSE)*100</f>
        <v>5</v>
      </c>
      <c r="T330" s="54">
        <f>VLOOKUP(P330,'Charged Moves'!B$2:I$96,6,FALSE)</f>
        <v>2900</v>
      </c>
      <c r="U330" s="54">
        <f>VLOOKUP(P330,'Charged Moves'!B$2:J$96,9,FALSE)</f>
        <v>50</v>
      </c>
      <c r="V330" s="54">
        <f t="shared" si="1"/>
        <v>12050.156249999998</v>
      </c>
      <c r="W330" s="54"/>
      <c r="X330" s="54"/>
      <c r="Y330" s="54"/>
      <c r="AB330" s="55"/>
      <c r="AD330" s="55"/>
    </row>
    <row r="331" spans="1:30" ht="14.25" customHeight="1">
      <c r="A331" s="10">
        <v>330</v>
      </c>
      <c r="B331" s="13">
        <f>VLOOKUP(C331,'Species Data'!A$2:E$152,2,FALSE)</f>
        <v>58</v>
      </c>
      <c r="C331" s="10" t="s">
        <v>184</v>
      </c>
      <c r="D331" s="24" t="s">
        <v>40</v>
      </c>
      <c r="E331" s="26"/>
      <c r="F331" s="13">
        <f>VLOOKUP($C331,'Species Data'!$A$2:$E$152,3,FALSE)+$Z$1</f>
        <v>125</v>
      </c>
      <c r="G331" s="13">
        <f>VLOOKUP($C331,'Species Data'!$A$2:$E$152,4,FALSE)+$Z$1</f>
        <v>171</v>
      </c>
      <c r="H331" s="13">
        <f>VLOOKUP($C331,'Species Data'!$A$2:$E$152,5,FALSE)+$Z$1</f>
        <v>125</v>
      </c>
      <c r="I331" s="20" t="s">
        <v>62</v>
      </c>
      <c r="J331" s="54">
        <f>VLOOKUP(I331,'Basic Moves'!B$2:H$43,3,FALSE)</f>
        <v>6</v>
      </c>
      <c r="K331" s="54">
        <f>IF(OR(VLOOKUP(I331,'Basic Moves'!B$2:C$43,2,FALSE)=D331,VLOOKUP(I331,'Basic Moves'!B$2:C$43,2,FALSE)=E331),1,0)</f>
        <v>0</v>
      </c>
      <c r="L331" s="54">
        <f>VLOOKUP(I331,'Basic Moves'!B$2:H$43,5,FALSE)</f>
        <v>500</v>
      </c>
      <c r="M331" s="54">
        <f>VLOOKUP(I331,'Basic Moves'!B$2:H$43,7,FALSE)</f>
        <v>7</v>
      </c>
      <c r="N331" s="54">
        <f t="shared" si="0"/>
        <v>1026</v>
      </c>
      <c r="O331" s="20"/>
      <c r="P331" s="20" t="s">
        <v>185</v>
      </c>
      <c r="Q331" s="54">
        <f>VLOOKUP(P331,'Charged Moves'!B$2:I$96,3,FALSE)</f>
        <v>40</v>
      </c>
      <c r="R331" s="54">
        <f>IF(OR(VLOOKUP(P331,'Charged Moves'!B$2:C$96,2,FALSE)=D331,VLOOKUP(P331,'Charged Moves'!B$2:C$96,2,FALSE)=E331),1,0)</f>
        <v>1</v>
      </c>
      <c r="S331" s="54">
        <f>VLOOKUP(P331,'Charged Moves'!B$2:I$96,8,FALSE)*100</f>
        <v>5</v>
      </c>
      <c r="T331" s="54">
        <f>VLOOKUP(P331,'Charged Moves'!B$2:I$96,6,FALSE)</f>
        <v>4600</v>
      </c>
      <c r="U331" s="54">
        <f>VLOOKUP(P331,'Charged Moves'!B$2:J$96,9,FALSE)</f>
        <v>25</v>
      </c>
      <c r="V331" s="54">
        <f t="shared" si="1"/>
        <v>8763.75</v>
      </c>
      <c r="W331" s="54"/>
      <c r="X331" s="54"/>
      <c r="Y331" s="54"/>
      <c r="AB331" s="55"/>
      <c r="AD331" s="55"/>
    </row>
    <row r="332" spans="1:30" ht="14.25" customHeight="1">
      <c r="A332" s="10">
        <v>331</v>
      </c>
      <c r="B332" s="13">
        <f>VLOOKUP(C332,'Species Data'!A$2:E$152,2,FALSE)</f>
        <v>58</v>
      </c>
      <c r="C332" s="10" t="s">
        <v>184</v>
      </c>
      <c r="D332" s="24" t="s">
        <v>40</v>
      </c>
      <c r="E332" s="26"/>
      <c r="F332" s="13">
        <f>VLOOKUP($C332,'Species Data'!$A$2:$E$152,3,FALSE)+$Z$1</f>
        <v>125</v>
      </c>
      <c r="G332" s="13">
        <f>VLOOKUP($C332,'Species Data'!$A$2:$E$152,4,FALSE)+$Z$1</f>
        <v>171</v>
      </c>
      <c r="H332" s="13">
        <f>VLOOKUP($C332,'Species Data'!$A$2:$E$152,5,FALSE)+$Z$1</f>
        <v>125</v>
      </c>
      <c r="I332" s="20" t="s">
        <v>62</v>
      </c>
      <c r="J332" s="54">
        <f>VLOOKUP(I332,'Basic Moves'!B$2:H$43,3,FALSE)</f>
        <v>6</v>
      </c>
      <c r="K332" s="54">
        <f>IF(OR(VLOOKUP(I332,'Basic Moves'!B$2:C$43,2,FALSE)=D332,VLOOKUP(I332,'Basic Moves'!B$2:C$43,2,FALSE)=E332),1,0)</f>
        <v>0</v>
      </c>
      <c r="L332" s="54">
        <f>VLOOKUP(I332,'Basic Moves'!B$2:H$43,5,FALSE)</f>
        <v>500</v>
      </c>
      <c r="M332" s="54">
        <f>VLOOKUP(I332,'Basic Moves'!B$2:H$43,7,FALSE)</f>
        <v>7</v>
      </c>
      <c r="N332" s="54">
        <f t="shared" si="0"/>
        <v>1026</v>
      </c>
      <c r="O332" s="20"/>
      <c r="P332" s="20" t="s">
        <v>93</v>
      </c>
      <c r="Q332" s="54">
        <f>VLOOKUP(P332,'Charged Moves'!B$2:I$96,3,FALSE)</f>
        <v>40</v>
      </c>
      <c r="R332" s="54">
        <f>IF(OR(VLOOKUP(P332,'Charged Moves'!B$2:C$96,2,FALSE)=D332,VLOOKUP(P332,'Charged Moves'!B$2:C$96,2,FALSE)=E332),1,0)</f>
        <v>0</v>
      </c>
      <c r="S332" s="54">
        <f>VLOOKUP(P332,'Charged Moves'!B$2:I$96,8,FALSE)*100</f>
        <v>5</v>
      </c>
      <c r="T332" s="54">
        <f>VLOOKUP(P332,'Charged Moves'!B$2:I$96,6,FALSE)</f>
        <v>1560</v>
      </c>
      <c r="U332" s="54">
        <f>VLOOKUP(P332,'Charged Moves'!B$2:J$96,9,FALSE)</f>
        <v>50</v>
      </c>
      <c r="V332" s="54">
        <f t="shared" si="1"/>
        <v>7010.9999999999991</v>
      </c>
      <c r="W332" s="54"/>
      <c r="X332" s="54"/>
      <c r="Y332" s="54"/>
      <c r="AB332" s="55"/>
      <c r="AD332" s="55"/>
    </row>
    <row r="333" spans="1:30" ht="14.25" customHeight="1">
      <c r="A333" s="10">
        <v>332</v>
      </c>
      <c r="B333" s="13">
        <f>VLOOKUP(C333,'Species Data'!A$2:E$152,2,FALSE)</f>
        <v>58</v>
      </c>
      <c r="C333" s="10" t="s">
        <v>184</v>
      </c>
      <c r="D333" s="24" t="s">
        <v>40</v>
      </c>
      <c r="E333" s="26"/>
      <c r="F333" s="13">
        <f>VLOOKUP($C333,'Species Data'!$A$2:$E$152,3,FALSE)+$Z$1</f>
        <v>125</v>
      </c>
      <c r="G333" s="13">
        <f>VLOOKUP($C333,'Species Data'!$A$2:$E$152,4,FALSE)+$Z$1</f>
        <v>171</v>
      </c>
      <c r="H333" s="13">
        <f>VLOOKUP($C333,'Species Data'!$A$2:$E$152,5,FALSE)+$Z$1</f>
        <v>125</v>
      </c>
      <c r="I333" s="20" t="s">
        <v>62</v>
      </c>
      <c r="J333" s="54">
        <f>VLOOKUP(I333,'Basic Moves'!B$2:H$43,3,FALSE)</f>
        <v>6</v>
      </c>
      <c r="K333" s="54">
        <f>IF(OR(VLOOKUP(I333,'Basic Moves'!B$2:C$43,2,FALSE)=D333,VLOOKUP(I333,'Basic Moves'!B$2:C$43,2,FALSE)=E333),1,0)</f>
        <v>0</v>
      </c>
      <c r="L333" s="54">
        <f>VLOOKUP(I333,'Basic Moves'!B$2:H$43,5,FALSE)</f>
        <v>500</v>
      </c>
      <c r="M333" s="54">
        <f>VLOOKUP(I333,'Basic Moves'!B$2:H$43,7,FALSE)</f>
        <v>7</v>
      </c>
      <c r="N333" s="54">
        <f t="shared" si="0"/>
        <v>1026</v>
      </c>
      <c r="O333" s="20"/>
      <c r="P333" s="20" t="s">
        <v>42</v>
      </c>
      <c r="Q333" s="54">
        <f>VLOOKUP(P333,'Charged Moves'!B$2:I$96,3,FALSE)</f>
        <v>55</v>
      </c>
      <c r="R333" s="54">
        <f>IF(OR(VLOOKUP(P333,'Charged Moves'!B$2:C$96,2,FALSE)=D333,VLOOKUP(P333,'Charged Moves'!B$2:C$96,2,FALSE)=E333),1,0)</f>
        <v>1</v>
      </c>
      <c r="S333" s="54">
        <f>VLOOKUP(P333,'Charged Moves'!B$2:I$96,8,FALSE)*100</f>
        <v>5</v>
      </c>
      <c r="T333" s="54">
        <f>VLOOKUP(P333,'Charged Moves'!B$2:I$96,6,FALSE)</f>
        <v>2900</v>
      </c>
      <c r="U333" s="54">
        <f>VLOOKUP(P333,'Charged Moves'!B$2:J$96,9,FALSE)</f>
        <v>50</v>
      </c>
      <c r="V333" s="54">
        <f t="shared" si="1"/>
        <v>12050.156249999998</v>
      </c>
      <c r="W333" s="54"/>
      <c r="X333" s="54"/>
      <c r="Y333" s="54"/>
      <c r="AB333" s="55"/>
      <c r="AD333" s="55"/>
    </row>
    <row r="334" spans="1:30" ht="14.25" customHeight="1">
      <c r="A334" s="10">
        <v>333</v>
      </c>
      <c r="B334" s="13">
        <f>VLOOKUP(C334,'Species Data'!A$2:E$152,2,FALSE)</f>
        <v>59</v>
      </c>
      <c r="C334" s="10" t="s">
        <v>186</v>
      </c>
      <c r="D334" s="24" t="s">
        <v>40</v>
      </c>
      <c r="E334" s="26"/>
      <c r="F334" s="13">
        <f>VLOOKUP($C334,'Species Data'!$A$2:$E$152,3,FALSE)+$Z$1</f>
        <v>195</v>
      </c>
      <c r="G334" s="13">
        <f>VLOOKUP($C334,'Species Data'!$A$2:$E$152,4,FALSE)+$Z$1</f>
        <v>245</v>
      </c>
      <c r="H334" s="13">
        <f>VLOOKUP($C334,'Species Data'!$A$2:$E$152,5,FALSE)+$Z$1</f>
        <v>195</v>
      </c>
      <c r="I334" s="20" t="s">
        <v>187</v>
      </c>
      <c r="J334" s="54">
        <f>VLOOKUP(I334,'Basic Moves'!B$2:H$43,3,FALSE)</f>
        <v>10</v>
      </c>
      <c r="K334" s="54">
        <f>IF(OR(VLOOKUP(I334,'Basic Moves'!B$2:C$43,2,FALSE)=D334,VLOOKUP(I334,'Basic Moves'!B$2:C$43,2,FALSE)=E334),1,0)</f>
        <v>1</v>
      </c>
      <c r="L334" s="54">
        <f>VLOOKUP(I334,'Basic Moves'!B$2:H$43,5,FALSE)</f>
        <v>840</v>
      </c>
      <c r="M334" s="54">
        <f>VLOOKUP(I334,'Basic Moves'!B$2:H$43,7,FALSE)</f>
        <v>8</v>
      </c>
      <c r="N334" s="54">
        <f t="shared" si="0"/>
        <v>3062.5</v>
      </c>
      <c r="O334" s="20"/>
      <c r="P334" s="20" t="s">
        <v>51</v>
      </c>
      <c r="Q334" s="54">
        <f>VLOOKUP(P334,'Charged Moves'!B$2:I$96,3,FALSE)</f>
        <v>100</v>
      </c>
      <c r="R334" s="54">
        <f>IF(OR(VLOOKUP(P334,'Charged Moves'!B$2:C$96,2,FALSE)=D334,VLOOKUP(P334,'Charged Moves'!B$2:C$96,2,FALSE)=E334),1,0)</f>
        <v>1</v>
      </c>
      <c r="S334" s="54">
        <f>VLOOKUP(P334,'Charged Moves'!B$2:I$96,8,FALSE)*100</f>
        <v>5</v>
      </c>
      <c r="T334" s="54">
        <f>VLOOKUP(P334,'Charged Moves'!B$2:I$96,6,FALSE)</f>
        <v>4100</v>
      </c>
      <c r="U334" s="54">
        <f>VLOOKUP(P334,'Charged Moves'!B$2:J$96,9,FALSE)</f>
        <v>100</v>
      </c>
      <c r="V334" s="54">
        <f t="shared" si="1"/>
        <v>31390.624999999996</v>
      </c>
      <c r="W334" s="54"/>
      <c r="X334" s="54"/>
      <c r="Y334" s="54"/>
      <c r="AB334" s="55"/>
      <c r="AD334" s="55"/>
    </row>
    <row r="335" spans="1:30" ht="14.25" customHeight="1">
      <c r="A335" s="10">
        <v>334</v>
      </c>
      <c r="B335" s="13">
        <f>VLOOKUP(C335,'Species Data'!A$2:E$152,2,FALSE)</f>
        <v>59</v>
      </c>
      <c r="C335" s="10" t="s">
        <v>186</v>
      </c>
      <c r="D335" s="24" t="s">
        <v>40</v>
      </c>
      <c r="E335" s="26"/>
      <c r="F335" s="13">
        <f>VLOOKUP($C335,'Species Data'!$A$2:$E$152,3,FALSE)+$Z$1</f>
        <v>195</v>
      </c>
      <c r="G335" s="13">
        <f>VLOOKUP($C335,'Species Data'!$A$2:$E$152,4,FALSE)+$Z$1</f>
        <v>245</v>
      </c>
      <c r="H335" s="13">
        <f>VLOOKUP($C335,'Species Data'!$A$2:$E$152,5,FALSE)+$Z$1</f>
        <v>195</v>
      </c>
      <c r="I335" s="20" t="s">
        <v>187</v>
      </c>
      <c r="J335" s="54">
        <f>VLOOKUP(I335,'Basic Moves'!B$2:H$43,3,FALSE)</f>
        <v>10</v>
      </c>
      <c r="K335" s="54">
        <f>IF(OR(VLOOKUP(I335,'Basic Moves'!B$2:C$43,2,FALSE)=D335,VLOOKUP(I335,'Basic Moves'!B$2:C$43,2,FALSE)=E335),1,0)</f>
        <v>1</v>
      </c>
      <c r="L335" s="54">
        <f>VLOOKUP(I335,'Basic Moves'!B$2:H$43,5,FALSE)</f>
        <v>840</v>
      </c>
      <c r="M335" s="54">
        <f>VLOOKUP(I335,'Basic Moves'!B$2:H$43,7,FALSE)</f>
        <v>8</v>
      </c>
      <c r="N335" s="54">
        <f t="shared" si="0"/>
        <v>3062.5</v>
      </c>
      <c r="O335" s="20"/>
      <c r="P335" s="20" t="s">
        <v>42</v>
      </c>
      <c r="Q335" s="54">
        <f>VLOOKUP(P335,'Charged Moves'!B$2:I$96,3,FALSE)</f>
        <v>55</v>
      </c>
      <c r="R335" s="54">
        <f>IF(OR(VLOOKUP(P335,'Charged Moves'!B$2:C$96,2,FALSE)=D335,VLOOKUP(P335,'Charged Moves'!B$2:C$96,2,FALSE)=E335),1,0)</f>
        <v>1</v>
      </c>
      <c r="S335" s="54">
        <f>VLOOKUP(P335,'Charged Moves'!B$2:I$96,8,FALSE)*100</f>
        <v>5</v>
      </c>
      <c r="T335" s="54">
        <f>VLOOKUP(P335,'Charged Moves'!B$2:I$96,6,FALSE)</f>
        <v>2900</v>
      </c>
      <c r="U335" s="54">
        <f>VLOOKUP(P335,'Charged Moves'!B$2:J$96,9,FALSE)</f>
        <v>50</v>
      </c>
      <c r="V335" s="54">
        <f t="shared" si="1"/>
        <v>17264.84375</v>
      </c>
      <c r="W335" s="54"/>
      <c r="X335" s="54"/>
      <c r="Y335" s="54"/>
      <c r="AB335" s="55"/>
      <c r="AD335" s="55"/>
    </row>
    <row r="336" spans="1:30" ht="14.25" customHeight="1">
      <c r="A336" s="10">
        <v>335</v>
      </c>
      <c r="B336" s="13">
        <f>VLOOKUP(C336,'Species Data'!A$2:E$152,2,FALSE)</f>
        <v>59</v>
      </c>
      <c r="C336" s="10" t="s">
        <v>186</v>
      </c>
      <c r="D336" s="24" t="s">
        <v>40</v>
      </c>
      <c r="E336" s="26"/>
      <c r="F336" s="13">
        <f>VLOOKUP($C336,'Species Data'!$A$2:$E$152,3,FALSE)+$Z$1</f>
        <v>195</v>
      </c>
      <c r="G336" s="13">
        <f>VLOOKUP($C336,'Species Data'!$A$2:$E$152,4,FALSE)+$Z$1</f>
        <v>245</v>
      </c>
      <c r="H336" s="13">
        <f>VLOOKUP($C336,'Species Data'!$A$2:$E$152,5,FALSE)+$Z$1</f>
        <v>195</v>
      </c>
      <c r="I336" s="20" t="s">
        <v>187</v>
      </c>
      <c r="J336" s="54">
        <f>VLOOKUP(I336,'Basic Moves'!B$2:H$43,3,FALSE)</f>
        <v>10</v>
      </c>
      <c r="K336" s="54">
        <f>IF(OR(VLOOKUP(I336,'Basic Moves'!B$2:C$43,2,FALSE)=D336,VLOOKUP(I336,'Basic Moves'!B$2:C$43,2,FALSE)=E336),1,0)</f>
        <v>1</v>
      </c>
      <c r="L336" s="54">
        <f>VLOOKUP(I336,'Basic Moves'!B$2:H$43,5,FALSE)</f>
        <v>840</v>
      </c>
      <c r="M336" s="54">
        <f>VLOOKUP(I336,'Basic Moves'!B$2:H$43,7,FALSE)</f>
        <v>8</v>
      </c>
      <c r="N336" s="54">
        <f t="shared" si="0"/>
        <v>3062.5</v>
      </c>
      <c r="O336" s="20"/>
      <c r="P336" s="20" t="s">
        <v>128</v>
      </c>
      <c r="Q336" s="54">
        <f>VLOOKUP(P336,'Charged Moves'!B$2:I$96,3,FALSE)</f>
        <v>35</v>
      </c>
      <c r="R336" s="54">
        <f>IF(OR(VLOOKUP(P336,'Charged Moves'!B$2:C$96,2,FALSE)=D336,VLOOKUP(P336,'Charged Moves'!B$2:C$96,2,FALSE)=E336),1,0)</f>
        <v>0</v>
      </c>
      <c r="S336" s="54">
        <f>VLOOKUP(P336,'Charged Moves'!B$2:I$96,8,FALSE)*100</f>
        <v>5</v>
      </c>
      <c r="T336" s="54">
        <f>VLOOKUP(P336,'Charged Moves'!B$2:I$96,6,FALSE)</f>
        <v>3400</v>
      </c>
      <c r="U336" s="54">
        <f>VLOOKUP(P336,'Charged Moves'!B$2:J$96,9,FALSE)</f>
        <v>25</v>
      </c>
      <c r="V336" s="54">
        <f t="shared" si="1"/>
        <v>8789.375</v>
      </c>
      <c r="W336" s="54"/>
      <c r="X336" s="54"/>
      <c r="Y336" s="54"/>
      <c r="AB336" s="55"/>
      <c r="AD336" s="55"/>
    </row>
    <row r="337" spans="1:30" ht="14.25" customHeight="1">
      <c r="A337" s="10">
        <v>336</v>
      </c>
      <c r="B337" s="13">
        <f>VLOOKUP(C337,'Species Data'!A$2:E$152,2,FALSE)</f>
        <v>59</v>
      </c>
      <c r="C337" s="10" t="s">
        <v>186</v>
      </c>
      <c r="D337" s="24" t="s">
        <v>40</v>
      </c>
      <c r="E337" s="26"/>
      <c r="F337" s="13">
        <f>VLOOKUP($C337,'Species Data'!$A$2:$E$152,3,FALSE)+$Z$1</f>
        <v>195</v>
      </c>
      <c r="G337" s="13">
        <f>VLOOKUP($C337,'Species Data'!$A$2:$E$152,4,FALSE)+$Z$1</f>
        <v>245</v>
      </c>
      <c r="H337" s="13">
        <f>VLOOKUP($C337,'Species Data'!$A$2:$E$152,5,FALSE)+$Z$1</f>
        <v>195</v>
      </c>
      <c r="I337" s="20" t="s">
        <v>62</v>
      </c>
      <c r="J337" s="54">
        <f>VLOOKUP(I337,'Basic Moves'!B$2:H$43,3,FALSE)</f>
        <v>6</v>
      </c>
      <c r="K337" s="54">
        <f>IF(OR(VLOOKUP(I337,'Basic Moves'!B$2:C$43,2,FALSE)=D337,VLOOKUP(I337,'Basic Moves'!B$2:C$43,2,FALSE)=E337),1,0)</f>
        <v>0</v>
      </c>
      <c r="L337" s="54">
        <f>VLOOKUP(I337,'Basic Moves'!B$2:H$43,5,FALSE)</f>
        <v>500</v>
      </c>
      <c r="M337" s="54">
        <f>VLOOKUP(I337,'Basic Moves'!B$2:H$43,7,FALSE)</f>
        <v>7</v>
      </c>
      <c r="N337" s="54">
        <f t="shared" si="0"/>
        <v>1470</v>
      </c>
      <c r="O337" s="20"/>
      <c r="P337" s="20" t="s">
        <v>51</v>
      </c>
      <c r="Q337" s="54">
        <f>VLOOKUP(P337,'Charged Moves'!B$2:I$96,3,FALSE)</f>
        <v>100</v>
      </c>
      <c r="R337" s="54">
        <f>IF(OR(VLOOKUP(P337,'Charged Moves'!B$2:C$96,2,FALSE)=D337,VLOOKUP(P337,'Charged Moves'!B$2:C$96,2,FALSE)=E337),1,0)</f>
        <v>1</v>
      </c>
      <c r="S337" s="54">
        <f>VLOOKUP(P337,'Charged Moves'!B$2:I$96,8,FALSE)*100</f>
        <v>5</v>
      </c>
      <c r="T337" s="54">
        <f>VLOOKUP(P337,'Charged Moves'!B$2:I$96,6,FALSE)</f>
        <v>4100</v>
      </c>
      <c r="U337" s="54">
        <f>VLOOKUP(P337,'Charged Moves'!B$2:J$96,9,FALSE)</f>
        <v>100</v>
      </c>
      <c r="V337" s="54">
        <f t="shared" si="1"/>
        <v>31390.624999999996</v>
      </c>
      <c r="W337" s="54"/>
      <c r="X337" s="54"/>
      <c r="Y337" s="54"/>
      <c r="AB337" s="55"/>
      <c r="AD337" s="55"/>
    </row>
    <row r="338" spans="1:30" ht="14.25" customHeight="1">
      <c r="A338" s="10">
        <v>337</v>
      </c>
      <c r="B338" s="13">
        <f>VLOOKUP(C338,'Species Data'!A$2:E$152,2,FALSE)</f>
        <v>59</v>
      </c>
      <c r="C338" s="10" t="s">
        <v>186</v>
      </c>
      <c r="D338" s="24" t="s">
        <v>40</v>
      </c>
      <c r="E338" s="26"/>
      <c r="F338" s="13">
        <f>VLOOKUP($C338,'Species Data'!$A$2:$E$152,3,FALSE)+$Z$1</f>
        <v>195</v>
      </c>
      <c r="G338" s="13">
        <f>VLOOKUP($C338,'Species Data'!$A$2:$E$152,4,FALSE)+$Z$1</f>
        <v>245</v>
      </c>
      <c r="H338" s="13">
        <f>VLOOKUP($C338,'Species Data'!$A$2:$E$152,5,FALSE)+$Z$1</f>
        <v>195</v>
      </c>
      <c r="I338" s="20" t="s">
        <v>62</v>
      </c>
      <c r="J338" s="54">
        <f>VLOOKUP(I338,'Basic Moves'!B$2:H$43,3,FALSE)</f>
        <v>6</v>
      </c>
      <c r="K338" s="54">
        <f>IF(OR(VLOOKUP(I338,'Basic Moves'!B$2:C$43,2,FALSE)=D338,VLOOKUP(I338,'Basic Moves'!B$2:C$43,2,FALSE)=E338),1,0)</f>
        <v>0</v>
      </c>
      <c r="L338" s="54">
        <f>VLOOKUP(I338,'Basic Moves'!B$2:H$43,5,FALSE)</f>
        <v>500</v>
      </c>
      <c r="M338" s="54">
        <f>VLOOKUP(I338,'Basic Moves'!B$2:H$43,7,FALSE)</f>
        <v>7</v>
      </c>
      <c r="N338" s="54">
        <f t="shared" si="0"/>
        <v>1470</v>
      </c>
      <c r="O338" s="20"/>
      <c r="P338" s="20" t="s">
        <v>42</v>
      </c>
      <c r="Q338" s="54">
        <f>VLOOKUP(P338,'Charged Moves'!B$2:I$96,3,FALSE)</f>
        <v>55</v>
      </c>
      <c r="R338" s="54">
        <f>IF(OR(VLOOKUP(P338,'Charged Moves'!B$2:C$96,2,FALSE)=D338,VLOOKUP(P338,'Charged Moves'!B$2:C$96,2,FALSE)=E338),1,0)</f>
        <v>1</v>
      </c>
      <c r="S338" s="54">
        <f>VLOOKUP(P338,'Charged Moves'!B$2:I$96,8,FALSE)*100</f>
        <v>5</v>
      </c>
      <c r="T338" s="54">
        <f>VLOOKUP(P338,'Charged Moves'!B$2:I$96,6,FALSE)</f>
        <v>2900</v>
      </c>
      <c r="U338" s="54">
        <f>VLOOKUP(P338,'Charged Moves'!B$2:J$96,9,FALSE)</f>
        <v>50</v>
      </c>
      <c r="V338" s="54">
        <f t="shared" si="1"/>
        <v>17264.84375</v>
      </c>
      <c r="W338" s="54"/>
      <c r="X338" s="54"/>
      <c r="Y338" s="54"/>
      <c r="AB338" s="55"/>
      <c r="AD338" s="55"/>
    </row>
    <row r="339" spans="1:30" ht="14.25" customHeight="1">
      <c r="A339" s="10">
        <v>338</v>
      </c>
      <c r="B339" s="13">
        <f>VLOOKUP(C339,'Species Data'!A$2:E$152,2,FALSE)</f>
        <v>59</v>
      </c>
      <c r="C339" s="10" t="s">
        <v>186</v>
      </c>
      <c r="D339" s="24" t="s">
        <v>40</v>
      </c>
      <c r="E339" s="26"/>
      <c r="F339" s="13">
        <f>VLOOKUP($C339,'Species Data'!$A$2:$E$152,3,FALSE)+$Z$1</f>
        <v>195</v>
      </c>
      <c r="G339" s="13">
        <f>VLOOKUP($C339,'Species Data'!$A$2:$E$152,4,FALSE)+$Z$1</f>
        <v>245</v>
      </c>
      <c r="H339" s="13">
        <f>VLOOKUP($C339,'Species Data'!$A$2:$E$152,5,FALSE)+$Z$1</f>
        <v>195</v>
      </c>
      <c r="I339" s="20" t="s">
        <v>62</v>
      </c>
      <c r="J339" s="54">
        <f>VLOOKUP(I339,'Basic Moves'!B$2:H$43,3,FALSE)</f>
        <v>6</v>
      </c>
      <c r="K339" s="54">
        <f>IF(OR(VLOOKUP(I339,'Basic Moves'!B$2:C$43,2,FALSE)=D339,VLOOKUP(I339,'Basic Moves'!B$2:C$43,2,FALSE)=E339),1,0)</f>
        <v>0</v>
      </c>
      <c r="L339" s="54">
        <f>VLOOKUP(I339,'Basic Moves'!B$2:H$43,5,FALSE)</f>
        <v>500</v>
      </c>
      <c r="M339" s="54">
        <f>VLOOKUP(I339,'Basic Moves'!B$2:H$43,7,FALSE)</f>
        <v>7</v>
      </c>
      <c r="N339" s="54">
        <f t="shared" si="0"/>
        <v>1470</v>
      </c>
      <c r="O339" s="20"/>
      <c r="P339" s="20" t="s">
        <v>128</v>
      </c>
      <c r="Q339" s="54">
        <f>VLOOKUP(P339,'Charged Moves'!B$2:I$96,3,FALSE)</f>
        <v>35</v>
      </c>
      <c r="R339" s="54">
        <f>IF(OR(VLOOKUP(P339,'Charged Moves'!B$2:C$96,2,FALSE)=D339,VLOOKUP(P339,'Charged Moves'!B$2:C$96,2,FALSE)=E339),1,0)</f>
        <v>0</v>
      </c>
      <c r="S339" s="54">
        <f>VLOOKUP(P339,'Charged Moves'!B$2:I$96,8,FALSE)*100</f>
        <v>5</v>
      </c>
      <c r="T339" s="54">
        <f>VLOOKUP(P339,'Charged Moves'!B$2:I$96,6,FALSE)</f>
        <v>3400</v>
      </c>
      <c r="U339" s="54">
        <f>VLOOKUP(P339,'Charged Moves'!B$2:J$96,9,FALSE)</f>
        <v>25</v>
      </c>
      <c r="V339" s="54">
        <f t="shared" si="1"/>
        <v>8789.375</v>
      </c>
      <c r="W339" s="54"/>
      <c r="X339" s="54"/>
      <c r="Y339" s="54"/>
      <c r="AB339" s="55"/>
      <c r="AD339" s="55"/>
    </row>
    <row r="340" spans="1:30" ht="14.25" customHeight="1">
      <c r="A340" s="10">
        <v>339</v>
      </c>
      <c r="B340" s="13">
        <f>VLOOKUP(C340,'Species Data'!A$2:E$152,2,FALSE)</f>
        <v>60</v>
      </c>
      <c r="C340" s="10" t="s">
        <v>188</v>
      </c>
      <c r="D340" s="28" t="s">
        <v>54</v>
      </c>
      <c r="E340" s="29"/>
      <c r="F340" s="13">
        <f>VLOOKUP($C340,'Species Data'!$A$2:$E$152,3,FALSE)+$Z$1</f>
        <v>95</v>
      </c>
      <c r="G340" s="13">
        <f>VLOOKUP($C340,'Species Data'!$A$2:$E$152,4,FALSE)+$Z$1</f>
        <v>123</v>
      </c>
      <c r="H340" s="13">
        <f>VLOOKUP($C340,'Species Data'!$A$2:$E$152,5,FALSE)+$Z$1</f>
        <v>113</v>
      </c>
      <c r="I340" s="20" t="s">
        <v>55</v>
      </c>
      <c r="J340" s="54">
        <f>VLOOKUP(I340,'Basic Moves'!B$2:H$43,3,FALSE)</f>
        <v>25</v>
      </c>
      <c r="K340" s="54">
        <f>IF(OR(VLOOKUP(I340,'Basic Moves'!B$2:C$43,2,FALSE)=D340,VLOOKUP(I340,'Basic Moves'!B$2:C$43,2,FALSE)=E340),1,0)</f>
        <v>1</v>
      </c>
      <c r="L340" s="54">
        <f>VLOOKUP(I340,'Basic Moves'!B$2:H$43,5,FALSE)</f>
        <v>2300</v>
      </c>
      <c r="M340" s="54">
        <f>VLOOKUP(I340,'Basic Moves'!B$2:H$43,7,FALSE)</f>
        <v>25</v>
      </c>
      <c r="N340" s="54">
        <f t="shared" si="0"/>
        <v>3843.75</v>
      </c>
      <c r="O340" s="20"/>
      <c r="P340" s="20" t="s">
        <v>189</v>
      </c>
      <c r="Q340" s="54">
        <f>VLOOKUP(P340,'Charged Moves'!B$2:I$96,3,FALSE)</f>
        <v>30</v>
      </c>
      <c r="R340" s="54">
        <f>IF(OR(VLOOKUP(P340,'Charged Moves'!B$2:C$96,2,FALSE)=D340,VLOOKUP(P340,'Charged Moves'!B$2:C$96,2,FALSE)=E340),1,0)</f>
        <v>1</v>
      </c>
      <c r="S340" s="54">
        <f>VLOOKUP(P340,'Charged Moves'!B$2:I$96,8,FALSE)*100</f>
        <v>5</v>
      </c>
      <c r="T340" s="54">
        <f>VLOOKUP(P340,'Charged Moves'!B$2:I$96,6,FALSE)</f>
        <v>2900</v>
      </c>
      <c r="U340" s="54">
        <f>VLOOKUP(P340,'Charged Moves'!B$2:J$96,9,FALSE)</f>
        <v>25</v>
      </c>
      <c r="V340" s="54">
        <f t="shared" si="1"/>
        <v>4727.8125</v>
      </c>
      <c r="W340" s="54"/>
      <c r="X340" s="54"/>
      <c r="Y340" s="54"/>
      <c r="AB340" s="55"/>
      <c r="AD340" s="55"/>
    </row>
    <row r="341" spans="1:30" ht="14.25" customHeight="1">
      <c r="A341" s="10">
        <v>340</v>
      </c>
      <c r="B341" s="13">
        <f>VLOOKUP(C341,'Species Data'!A$2:E$152,2,FALSE)</f>
        <v>60</v>
      </c>
      <c r="C341" s="10" t="s">
        <v>188</v>
      </c>
      <c r="D341" s="28" t="s">
        <v>54</v>
      </c>
      <c r="E341" s="29"/>
      <c r="F341" s="13">
        <f>VLOOKUP($C341,'Species Data'!$A$2:$E$152,3,FALSE)+$Z$1</f>
        <v>95</v>
      </c>
      <c r="G341" s="13">
        <f>VLOOKUP($C341,'Species Data'!$A$2:$E$152,4,FALSE)+$Z$1</f>
        <v>123</v>
      </c>
      <c r="H341" s="13">
        <f>VLOOKUP($C341,'Species Data'!$A$2:$E$152,5,FALSE)+$Z$1</f>
        <v>113</v>
      </c>
      <c r="I341" s="20" t="s">
        <v>55</v>
      </c>
      <c r="J341" s="54">
        <f>VLOOKUP(I341,'Basic Moves'!B$2:H$43,3,FALSE)</f>
        <v>25</v>
      </c>
      <c r="K341" s="54">
        <f>IF(OR(VLOOKUP(I341,'Basic Moves'!B$2:C$43,2,FALSE)=D341,VLOOKUP(I341,'Basic Moves'!B$2:C$43,2,FALSE)=E341),1,0)</f>
        <v>1</v>
      </c>
      <c r="L341" s="54">
        <f>VLOOKUP(I341,'Basic Moves'!B$2:H$43,5,FALSE)</f>
        <v>2300</v>
      </c>
      <c r="M341" s="54">
        <f>VLOOKUP(I341,'Basic Moves'!B$2:H$43,7,FALSE)</f>
        <v>25</v>
      </c>
      <c r="N341" s="54">
        <f t="shared" si="0"/>
        <v>3843.75</v>
      </c>
      <c r="O341" s="20"/>
      <c r="P341" s="20" t="s">
        <v>168</v>
      </c>
      <c r="Q341" s="54">
        <f>VLOOKUP(P341,'Charged Moves'!B$2:I$96,3,FALSE)</f>
        <v>30</v>
      </c>
      <c r="R341" s="54">
        <f>IF(OR(VLOOKUP(P341,'Charged Moves'!B$2:C$96,2,FALSE)=D341,VLOOKUP(P341,'Charged Moves'!B$2:C$96,2,FALSE)=E341),1,0)</f>
        <v>0</v>
      </c>
      <c r="S341" s="54">
        <f>VLOOKUP(P341,'Charged Moves'!B$2:I$96,8,FALSE)*100</f>
        <v>5</v>
      </c>
      <c r="T341" s="54">
        <f>VLOOKUP(P341,'Charged Moves'!B$2:I$96,6,FALSE)</f>
        <v>2600</v>
      </c>
      <c r="U341" s="54">
        <f>VLOOKUP(P341,'Charged Moves'!B$2:J$96,9,FALSE)</f>
        <v>25</v>
      </c>
      <c r="V341" s="54">
        <f t="shared" si="1"/>
        <v>3782.2499999999995</v>
      </c>
      <c r="W341" s="54"/>
      <c r="X341" s="54"/>
      <c r="Y341" s="54"/>
      <c r="AB341" s="55"/>
      <c r="AD341" s="55"/>
    </row>
    <row r="342" spans="1:30" ht="14.25" customHeight="1">
      <c r="A342" s="10">
        <v>341</v>
      </c>
      <c r="B342" s="13">
        <f>VLOOKUP(C342,'Species Data'!A$2:E$152,2,FALSE)</f>
        <v>60</v>
      </c>
      <c r="C342" s="10" t="s">
        <v>188</v>
      </c>
      <c r="D342" s="28" t="s">
        <v>54</v>
      </c>
      <c r="E342" s="29"/>
      <c r="F342" s="13">
        <f>VLOOKUP($C342,'Species Data'!$A$2:$E$152,3,FALSE)+$Z$1</f>
        <v>95</v>
      </c>
      <c r="G342" s="13">
        <f>VLOOKUP($C342,'Species Data'!$A$2:$E$152,4,FALSE)+$Z$1</f>
        <v>123</v>
      </c>
      <c r="H342" s="13">
        <f>VLOOKUP($C342,'Species Data'!$A$2:$E$152,5,FALSE)+$Z$1</f>
        <v>113</v>
      </c>
      <c r="I342" s="20" t="s">
        <v>55</v>
      </c>
      <c r="J342" s="54">
        <f>VLOOKUP(I342,'Basic Moves'!B$2:H$43,3,FALSE)</f>
        <v>25</v>
      </c>
      <c r="K342" s="54">
        <f>IF(OR(VLOOKUP(I342,'Basic Moves'!B$2:C$43,2,FALSE)=D342,VLOOKUP(I342,'Basic Moves'!B$2:C$43,2,FALSE)=E342),1,0)</f>
        <v>1</v>
      </c>
      <c r="L342" s="54">
        <f>VLOOKUP(I342,'Basic Moves'!B$2:H$43,5,FALSE)</f>
        <v>2300</v>
      </c>
      <c r="M342" s="54">
        <f>VLOOKUP(I342,'Basic Moves'!B$2:H$43,7,FALSE)</f>
        <v>25</v>
      </c>
      <c r="N342" s="54">
        <f t="shared" si="0"/>
        <v>3843.75</v>
      </c>
      <c r="O342" s="20"/>
      <c r="P342" s="20" t="s">
        <v>93</v>
      </c>
      <c r="Q342" s="54">
        <f>VLOOKUP(P342,'Charged Moves'!B$2:I$96,3,FALSE)</f>
        <v>40</v>
      </c>
      <c r="R342" s="54">
        <f>IF(OR(VLOOKUP(P342,'Charged Moves'!B$2:C$96,2,FALSE)=D342,VLOOKUP(P342,'Charged Moves'!B$2:C$96,2,FALSE)=E342),1,0)</f>
        <v>0</v>
      </c>
      <c r="S342" s="54">
        <f>VLOOKUP(P342,'Charged Moves'!B$2:I$96,8,FALSE)*100</f>
        <v>5</v>
      </c>
      <c r="T342" s="54">
        <f>VLOOKUP(P342,'Charged Moves'!B$2:I$96,6,FALSE)</f>
        <v>1560</v>
      </c>
      <c r="U342" s="54">
        <f>VLOOKUP(P342,'Charged Moves'!B$2:J$96,9,FALSE)</f>
        <v>50</v>
      </c>
      <c r="V342" s="54">
        <f t="shared" si="1"/>
        <v>5043</v>
      </c>
      <c r="W342" s="54"/>
      <c r="X342" s="54"/>
      <c r="Y342" s="54"/>
      <c r="AB342" s="55"/>
      <c r="AD342" s="55"/>
    </row>
    <row r="343" spans="1:30" ht="14.25" customHeight="1">
      <c r="A343" s="10">
        <v>342</v>
      </c>
      <c r="B343" s="13">
        <f>VLOOKUP(C343,'Species Data'!A$2:E$152,2,FALSE)</f>
        <v>60</v>
      </c>
      <c r="C343" s="10" t="s">
        <v>188</v>
      </c>
      <c r="D343" s="28" t="s">
        <v>54</v>
      </c>
      <c r="E343" s="29"/>
      <c r="F343" s="13">
        <f>VLOOKUP($C343,'Species Data'!$A$2:$E$152,3,FALSE)+$Z$1</f>
        <v>95</v>
      </c>
      <c r="G343" s="13">
        <f>VLOOKUP($C343,'Species Data'!$A$2:$E$152,4,FALSE)+$Z$1</f>
        <v>123</v>
      </c>
      <c r="H343" s="13">
        <f>VLOOKUP($C343,'Species Data'!$A$2:$E$152,5,FALSE)+$Z$1</f>
        <v>113</v>
      </c>
      <c r="I343" s="20" t="s">
        <v>122</v>
      </c>
      <c r="J343" s="54">
        <f>VLOOKUP(I343,'Basic Moves'!B$2:H$43,3,FALSE)</f>
        <v>6</v>
      </c>
      <c r="K343" s="54">
        <f>IF(OR(VLOOKUP(I343,'Basic Moves'!B$2:C$43,2,FALSE)=D343,VLOOKUP(I343,'Basic Moves'!B$2:C$43,2,FALSE)=E343),1,0)</f>
        <v>0</v>
      </c>
      <c r="L343" s="54">
        <f>VLOOKUP(I343,'Basic Moves'!B$2:H$43,5,FALSE)</f>
        <v>550</v>
      </c>
      <c r="M343" s="54">
        <f>VLOOKUP(I343,'Basic Moves'!B$2:H$43,7,FALSE)</f>
        <v>7</v>
      </c>
      <c r="N343" s="54">
        <f t="shared" si="0"/>
        <v>738</v>
      </c>
      <c r="O343" s="20"/>
      <c r="P343" s="20" t="s">
        <v>189</v>
      </c>
      <c r="Q343" s="54">
        <f>VLOOKUP(P343,'Charged Moves'!B$2:I$96,3,FALSE)</f>
        <v>30</v>
      </c>
      <c r="R343" s="54">
        <f>IF(OR(VLOOKUP(P343,'Charged Moves'!B$2:C$96,2,FALSE)=D343,VLOOKUP(P343,'Charged Moves'!B$2:C$96,2,FALSE)=E343),1,0)</f>
        <v>1</v>
      </c>
      <c r="S343" s="54">
        <f>VLOOKUP(P343,'Charged Moves'!B$2:I$96,8,FALSE)*100</f>
        <v>5</v>
      </c>
      <c r="T343" s="54">
        <f>VLOOKUP(P343,'Charged Moves'!B$2:I$96,6,FALSE)</f>
        <v>2900</v>
      </c>
      <c r="U343" s="54">
        <f>VLOOKUP(P343,'Charged Moves'!B$2:J$96,9,FALSE)</f>
        <v>25</v>
      </c>
      <c r="V343" s="54">
        <f t="shared" si="1"/>
        <v>4727.8125</v>
      </c>
      <c r="W343" s="54"/>
      <c r="X343" s="54"/>
      <c r="Y343" s="54"/>
      <c r="AB343" s="55"/>
      <c r="AD343" s="55"/>
    </row>
    <row r="344" spans="1:30" ht="14.25" customHeight="1">
      <c r="A344" s="10">
        <v>343</v>
      </c>
      <c r="B344" s="13">
        <f>VLOOKUP(C344,'Species Data'!A$2:E$152,2,FALSE)</f>
        <v>60</v>
      </c>
      <c r="C344" s="10" t="s">
        <v>188</v>
      </c>
      <c r="D344" s="28" t="s">
        <v>54</v>
      </c>
      <c r="E344" s="29"/>
      <c r="F344" s="13">
        <f>VLOOKUP($C344,'Species Data'!$A$2:$E$152,3,FALSE)+$Z$1</f>
        <v>95</v>
      </c>
      <c r="G344" s="13">
        <f>VLOOKUP($C344,'Species Data'!$A$2:$E$152,4,FALSE)+$Z$1</f>
        <v>123</v>
      </c>
      <c r="H344" s="13">
        <f>VLOOKUP($C344,'Species Data'!$A$2:$E$152,5,FALSE)+$Z$1</f>
        <v>113</v>
      </c>
      <c r="I344" s="20" t="s">
        <v>122</v>
      </c>
      <c r="J344" s="54">
        <f>VLOOKUP(I344,'Basic Moves'!B$2:H$43,3,FALSE)</f>
        <v>6</v>
      </c>
      <c r="K344" s="54">
        <f>IF(OR(VLOOKUP(I344,'Basic Moves'!B$2:C$43,2,FALSE)=D344,VLOOKUP(I344,'Basic Moves'!B$2:C$43,2,FALSE)=E344),1,0)</f>
        <v>0</v>
      </c>
      <c r="L344" s="54">
        <f>VLOOKUP(I344,'Basic Moves'!B$2:H$43,5,FALSE)</f>
        <v>550</v>
      </c>
      <c r="M344" s="54">
        <f>VLOOKUP(I344,'Basic Moves'!B$2:H$43,7,FALSE)</f>
        <v>7</v>
      </c>
      <c r="N344" s="54">
        <f t="shared" si="0"/>
        <v>738</v>
      </c>
      <c r="O344" s="20"/>
      <c r="P344" s="20" t="s">
        <v>168</v>
      </c>
      <c r="Q344" s="54">
        <f>VLOOKUP(P344,'Charged Moves'!B$2:I$96,3,FALSE)</f>
        <v>30</v>
      </c>
      <c r="R344" s="54">
        <f>IF(OR(VLOOKUP(P344,'Charged Moves'!B$2:C$96,2,FALSE)=D344,VLOOKUP(P344,'Charged Moves'!B$2:C$96,2,FALSE)=E344),1,0)</f>
        <v>0</v>
      </c>
      <c r="S344" s="54">
        <f>VLOOKUP(P344,'Charged Moves'!B$2:I$96,8,FALSE)*100</f>
        <v>5</v>
      </c>
      <c r="T344" s="54">
        <f>VLOOKUP(P344,'Charged Moves'!B$2:I$96,6,FALSE)</f>
        <v>2600</v>
      </c>
      <c r="U344" s="54">
        <f>VLOOKUP(P344,'Charged Moves'!B$2:J$96,9,FALSE)</f>
        <v>25</v>
      </c>
      <c r="V344" s="54">
        <f t="shared" si="1"/>
        <v>3782.2499999999995</v>
      </c>
      <c r="W344" s="54"/>
      <c r="X344" s="54"/>
      <c r="Y344" s="54"/>
      <c r="AB344" s="55"/>
      <c r="AD344" s="55"/>
    </row>
    <row r="345" spans="1:30" ht="14.25" customHeight="1">
      <c r="A345" s="10">
        <v>344</v>
      </c>
      <c r="B345" s="13">
        <f>VLOOKUP(C345,'Species Data'!A$2:E$152,2,FALSE)</f>
        <v>60</v>
      </c>
      <c r="C345" s="10" t="s">
        <v>188</v>
      </c>
      <c r="D345" s="28" t="s">
        <v>54</v>
      </c>
      <c r="E345" s="29"/>
      <c r="F345" s="13">
        <f>VLOOKUP($C345,'Species Data'!$A$2:$E$152,3,FALSE)+$Z$1</f>
        <v>95</v>
      </c>
      <c r="G345" s="13">
        <f>VLOOKUP($C345,'Species Data'!$A$2:$E$152,4,FALSE)+$Z$1</f>
        <v>123</v>
      </c>
      <c r="H345" s="13">
        <f>VLOOKUP($C345,'Species Data'!$A$2:$E$152,5,FALSE)+$Z$1</f>
        <v>113</v>
      </c>
      <c r="I345" s="20" t="s">
        <v>122</v>
      </c>
      <c r="J345" s="54">
        <f>VLOOKUP(I345,'Basic Moves'!B$2:H$43,3,FALSE)</f>
        <v>6</v>
      </c>
      <c r="K345" s="54">
        <f>IF(OR(VLOOKUP(I345,'Basic Moves'!B$2:C$43,2,FALSE)=D345,VLOOKUP(I345,'Basic Moves'!B$2:C$43,2,FALSE)=E345),1,0)</f>
        <v>0</v>
      </c>
      <c r="L345" s="54">
        <f>VLOOKUP(I345,'Basic Moves'!B$2:H$43,5,FALSE)</f>
        <v>550</v>
      </c>
      <c r="M345" s="54">
        <f>VLOOKUP(I345,'Basic Moves'!B$2:H$43,7,FALSE)</f>
        <v>7</v>
      </c>
      <c r="N345" s="54">
        <f t="shared" si="0"/>
        <v>738</v>
      </c>
      <c r="O345" s="20"/>
      <c r="P345" s="20" t="s">
        <v>93</v>
      </c>
      <c r="Q345" s="54">
        <f>VLOOKUP(P345,'Charged Moves'!B$2:I$96,3,FALSE)</f>
        <v>40</v>
      </c>
      <c r="R345" s="54">
        <f>IF(OR(VLOOKUP(P345,'Charged Moves'!B$2:C$96,2,FALSE)=D345,VLOOKUP(P345,'Charged Moves'!B$2:C$96,2,FALSE)=E345),1,0)</f>
        <v>0</v>
      </c>
      <c r="S345" s="54">
        <f>VLOOKUP(P345,'Charged Moves'!B$2:I$96,8,FALSE)*100</f>
        <v>5</v>
      </c>
      <c r="T345" s="54">
        <f>VLOOKUP(P345,'Charged Moves'!B$2:I$96,6,FALSE)</f>
        <v>1560</v>
      </c>
      <c r="U345" s="54">
        <f>VLOOKUP(P345,'Charged Moves'!B$2:J$96,9,FALSE)</f>
        <v>50</v>
      </c>
      <c r="V345" s="54">
        <f t="shared" si="1"/>
        <v>5043</v>
      </c>
      <c r="W345" s="54"/>
      <c r="X345" s="54"/>
      <c r="Y345" s="54"/>
      <c r="AB345" s="55"/>
      <c r="AD345" s="55"/>
    </row>
    <row r="346" spans="1:30" ht="14.25" customHeight="1">
      <c r="A346" s="10">
        <v>345</v>
      </c>
      <c r="B346" s="13">
        <f>VLOOKUP(C346,'Species Data'!A$2:E$152,2,FALSE)</f>
        <v>61</v>
      </c>
      <c r="C346" s="10" t="s">
        <v>190</v>
      </c>
      <c r="D346" s="28" t="s">
        <v>54</v>
      </c>
      <c r="E346" s="29"/>
      <c r="F346" s="13">
        <f>VLOOKUP($C346,'Species Data'!$A$2:$E$152,3,FALSE)+$Z$1</f>
        <v>145</v>
      </c>
      <c r="G346" s="13">
        <f>VLOOKUP($C346,'Species Data'!$A$2:$E$152,4,FALSE)+$Z$1</f>
        <v>147</v>
      </c>
      <c r="H346" s="13">
        <f>VLOOKUP($C346,'Species Data'!$A$2:$E$152,5,FALSE)+$Z$1</f>
        <v>147</v>
      </c>
      <c r="I346" s="20" t="s">
        <v>55</v>
      </c>
      <c r="J346" s="54">
        <f>VLOOKUP(I346,'Basic Moves'!B$2:H$43,3,FALSE)</f>
        <v>25</v>
      </c>
      <c r="K346" s="54">
        <f>IF(OR(VLOOKUP(I346,'Basic Moves'!B$2:C$43,2,FALSE)=D346,VLOOKUP(I346,'Basic Moves'!B$2:C$43,2,FALSE)=E346),1,0)</f>
        <v>1</v>
      </c>
      <c r="L346" s="54">
        <f>VLOOKUP(I346,'Basic Moves'!B$2:H$43,5,FALSE)</f>
        <v>2300</v>
      </c>
      <c r="M346" s="54">
        <f>VLOOKUP(I346,'Basic Moves'!B$2:H$43,7,FALSE)</f>
        <v>25</v>
      </c>
      <c r="N346" s="54">
        <f t="shared" si="0"/>
        <v>4593.75</v>
      </c>
      <c r="O346" s="20"/>
      <c r="P346" s="20" t="s">
        <v>191</v>
      </c>
      <c r="Q346" s="54">
        <f>VLOOKUP(P346,'Charged Moves'!B$2:I$96,3,FALSE)</f>
        <v>55</v>
      </c>
      <c r="R346" s="54">
        <f>IF(OR(VLOOKUP(P346,'Charged Moves'!B$2:C$96,2,FALSE)=D346,VLOOKUP(P346,'Charged Moves'!B$2:C$96,2,FALSE)=E346),1,0)</f>
        <v>1</v>
      </c>
      <c r="S346" s="54">
        <f>VLOOKUP(P346,'Charged Moves'!B$2:I$96,8,FALSE)*100</f>
        <v>5</v>
      </c>
      <c r="T346" s="54">
        <f>VLOOKUP(P346,'Charged Moves'!B$2:I$96,6,FALSE)</f>
        <v>4000</v>
      </c>
      <c r="U346" s="54">
        <f>VLOOKUP(P346,'Charged Moves'!B$2:J$96,9,FALSE)</f>
        <v>33</v>
      </c>
      <c r="V346" s="54">
        <f t="shared" si="1"/>
        <v>10358.90625</v>
      </c>
      <c r="W346" s="54"/>
      <c r="X346" s="54"/>
      <c r="Y346" s="54"/>
      <c r="AB346" s="55"/>
      <c r="AD346" s="55"/>
    </row>
    <row r="347" spans="1:30" ht="14.25" customHeight="1">
      <c r="A347" s="10">
        <v>346</v>
      </c>
      <c r="B347" s="13">
        <f>VLOOKUP(C347,'Species Data'!A$2:E$152,2,FALSE)</f>
        <v>61</v>
      </c>
      <c r="C347" s="10" t="s">
        <v>190</v>
      </c>
      <c r="D347" s="28" t="s">
        <v>54</v>
      </c>
      <c r="E347" s="29"/>
      <c r="F347" s="13">
        <f>VLOOKUP($C347,'Species Data'!$A$2:$E$152,3,FALSE)+$Z$1</f>
        <v>145</v>
      </c>
      <c r="G347" s="13">
        <f>VLOOKUP($C347,'Species Data'!$A$2:$E$152,4,FALSE)+$Z$1</f>
        <v>147</v>
      </c>
      <c r="H347" s="13">
        <f>VLOOKUP($C347,'Species Data'!$A$2:$E$152,5,FALSE)+$Z$1</f>
        <v>147</v>
      </c>
      <c r="I347" s="20" t="s">
        <v>55</v>
      </c>
      <c r="J347" s="54">
        <f>VLOOKUP(I347,'Basic Moves'!B$2:H$43,3,FALSE)</f>
        <v>25</v>
      </c>
      <c r="K347" s="54">
        <f>IF(OR(VLOOKUP(I347,'Basic Moves'!B$2:C$43,2,FALSE)=D347,VLOOKUP(I347,'Basic Moves'!B$2:C$43,2,FALSE)=E347),1,0)</f>
        <v>1</v>
      </c>
      <c r="L347" s="54">
        <f>VLOOKUP(I347,'Basic Moves'!B$2:H$43,5,FALSE)</f>
        <v>2300</v>
      </c>
      <c r="M347" s="54">
        <f>VLOOKUP(I347,'Basic Moves'!B$2:H$43,7,FALSE)</f>
        <v>25</v>
      </c>
      <c r="N347" s="54">
        <f t="shared" si="0"/>
        <v>4593.75</v>
      </c>
      <c r="O347" s="20"/>
      <c r="P347" s="20" t="s">
        <v>168</v>
      </c>
      <c r="Q347" s="54">
        <f>VLOOKUP(P347,'Charged Moves'!B$2:I$96,3,FALSE)</f>
        <v>30</v>
      </c>
      <c r="R347" s="54">
        <f>IF(OR(VLOOKUP(P347,'Charged Moves'!B$2:C$96,2,FALSE)=D347,VLOOKUP(P347,'Charged Moves'!B$2:C$96,2,FALSE)=E347),1,0)</f>
        <v>0</v>
      </c>
      <c r="S347" s="54">
        <f>VLOOKUP(P347,'Charged Moves'!B$2:I$96,8,FALSE)*100</f>
        <v>5</v>
      </c>
      <c r="T347" s="54">
        <f>VLOOKUP(P347,'Charged Moves'!B$2:I$96,6,FALSE)</f>
        <v>2600</v>
      </c>
      <c r="U347" s="54">
        <f>VLOOKUP(P347,'Charged Moves'!B$2:J$96,9,FALSE)</f>
        <v>25</v>
      </c>
      <c r="V347" s="54">
        <f t="shared" si="1"/>
        <v>4520.25</v>
      </c>
      <c r="W347" s="54"/>
      <c r="X347" s="54"/>
      <c r="Y347" s="54"/>
      <c r="AB347" s="55"/>
      <c r="AD347" s="55"/>
    </row>
    <row r="348" spans="1:30" ht="14.25" customHeight="1">
      <c r="A348" s="10">
        <v>347</v>
      </c>
      <c r="B348" s="13">
        <f>VLOOKUP(C348,'Species Data'!A$2:E$152,2,FALSE)</f>
        <v>61</v>
      </c>
      <c r="C348" s="10" t="s">
        <v>190</v>
      </c>
      <c r="D348" s="28" t="s">
        <v>54</v>
      </c>
      <c r="E348" s="29"/>
      <c r="F348" s="13">
        <f>VLOOKUP($C348,'Species Data'!$A$2:$E$152,3,FALSE)+$Z$1</f>
        <v>145</v>
      </c>
      <c r="G348" s="13">
        <f>VLOOKUP($C348,'Species Data'!$A$2:$E$152,4,FALSE)+$Z$1</f>
        <v>147</v>
      </c>
      <c r="H348" s="13">
        <f>VLOOKUP($C348,'Species Data'!$A$2:$E$152,5,FALSE)+$Z$1</f>
        <v>147</v>
      </c>
      <c r="I348" s="20" t="s">
        <v>55</v>
      </c>
      <c r="J348" s="54">
        <f>VLOOKUP(I348,'Basic Moves'!B$2:H$43,3,FALSE)</f>
        <v>25</v>
      </c>
      <c r="K348" s="54">
        <f>IF(OR(VLOOKUP(I348,'Basic Moves'!B$2:C$43,2,FALSE)=D348,VLOOKUP(I348,'Basic Moves'!B$2:C$43,2,FALSE)=E348),1,0)</f>
        <v>1</v>
      </c>
      <c r="L348" s="54">
        <f>VLOOKUP(I348,'Basic Moves'!B$2:H$43,5,FALSE)</f>
        <v>2300</v>
      </c>
      <c r="M348" s="54">
        <f>VLOOKUP(I348,'Basic Moves'!B$2:H$43,7,FALSE)</f>
        <v>25</v>
      </c>
      <c r="N348" s="54">
        <f t="shared" si="0"/>
        <v>4593.75</v>
      </c>
      <c r="O348" s="20"/>
      <c r="P348" s="20" t="s">
        <v>189</v>
      </c>
      <c r="Q348" s="54">
        <f>VLOOKUP(P348,'Charged Moves'!B$2:I$96,3,FALSE)</f>
        <v>30</v>
      </c>
      <c r="R348" s="54">
        <f>IF(OR(VLOOKUP(P348,'Charged Moves'!B$2:C$96,2,FALSE)=D348,VLOOKUP(P348,'Charged Moves'!B$2:C$96,2,FALSE)=E348),1,0)</f>
        <v>1</v>
      </c>
      <c r="S348" s="54">
        <f>VLOOKUP(P348,'Charged Moves'!B$2:I$96,8,FALSE)*100</f>
        <v>5</v>
      </c>
      <c r="T348" s="54">
        <f>VLOOKUP(P348,'Charged Moves'!B$2:I$96,6,FALSE)</f>
        <v>2900</v>
      </c>
      <c r="U348" s="54">
        <f>VLOOKUP(P348,'Charged Moves'!B$2:J$96,9,FALSE)</f>
        <v>25</v>
      </c>
      <c r="V348" s="54">
        <f t="shared" si="1"/>
        <v>5650.3124999999991</v>
      </c>
      <c r="W348" s="54"/>
      <c r="X348" s="54"/>
      <c r="Y348" s="54"/>
      <c r="AB348" s="55"/>
      <c r="AD348" s="55"/>
    </row>
    <row r="349" spans="1:30" ht="14.25" customHeight="1">
      <c r="A349" s="10">
        <v>348</v>
      </c>
      <c r="B349" s="13">
        <f>VLOOKUP(C349,'Species Data'!A$2:E$152,2,FALSE)</f>
        <v>61</v>
      </c>
      <c r="C349" s="10" t="s">
        <v>190</v>
      </c>
      <c r="D349" s="28" t="s">
        <v>54</v>
      </c>
      <c r="E349" s="29"/>
      <c r="F349" s="13">
        <f>VLOOKUP($C349,'Species Data'!$A$2:$E$152,3,FALSE)+$Z$1</f>
        <v>145</v>
      </c>
      <c r="G349" s="13">
        <f>VLOOKUP($C349,'Species Data'!$A$2:$E$152,4,FALSE)+$Z$1</f>
        <v>147</v>
      </c>
      <c r="H349" s="13">
        <f>VLOOKUP($C349,'Species Data'!$A$2:$E$152,5,FALSE)+$Z$1</f>
        <v>147</v>
      </c>
      <c r="I349" s="20" t="s">
        <v>122</v>
      </c>
      <c r="J349" s="54">
        <f>VLOOKUP(I349,'Basic Moves'!B$2:H$43,3,FALSE)</f>
        <v>6</v>
      </c>
      <c r="K349" s="54">
        <f>IF(OR(VLOOKUP(I349,'Basic Moves'!B$2:C$43,2,FALSE)=D349,VLOOKUP(I349,'Basic Moves'!B$2:C$43,2,FALSE)=E349),1,0)</f>
        <v>0</v>
      </c>
      <c r="L349" s="54">
        <f>VLOOKUP(I349,'Basic Moves'!B$2:H$43,5,FALSE)</f>
        <v>550</v>
      </c>
      <c r="M349" s="54">
        <f>VLOOKUP(I349,'Basic Moves'!B$2:H$43,7,FALSE)</f>
        <v>7</v>
      </c>
      <c r="N349" s="54">
        <f t="shared" si="0"/>
        <v>882</v>
      </c>
      <c r="O349" s="20"/>
      <c r="P349" s="20" t="s">
        <v>191</v>
      </c>
      <c r="Q349" s="54">
        <f>VLOOKUP(P349,'Charged Moves'!B$2:I$96,3,FALSE)</f>
        <v>55</v>
      </c>
      <c r="R349" s="54">
        <f>IF(OR(VLOOKUP(P349,'Charged Moves'!B$2:C$96,2,FALSE)=D349,VLOOKUP(P349,'Charged Moves'!B$2:C$96,2,FALSE)=E349),1,0)</f>
        <v>1</v>
      </c>
      <c r="S349" s="54">
        <f>VLOOKUP(P349,'Charged Moves'!B$2:I$96,8,FALSE)*100</f>
        <v>5</v>
      </c>
      <c r="T349" s="54">
        <f>VLOOKUP(P349,'Charged Moves'!B$2:I$96,6,FALSE)</f>
        <v>4000</v>
      </c>
      <c r="U349" s="54">
        <f>VLOOKUP(P349,'Charged Moves'!B$2:J$96,9,FALSE)</f>
        <v>33</v>
      </c>
      <c r="V349" s="54">
        <f t="shared" si="1"/>
        <v>10358.90625</v>
      </c>
      <c r="W349" s="54"/>
      <c r="X349" s="54"/>
      <c r="Y349" s="54"/>
      <c r="AB349" s="55"/>
      <c r="AD349" s="55"/>
    </row>
    <row r="350" spans="1:30" ht="14.25" customHeight="1">
      <c r="A350" s="10">
        <v>349</v>
      </c>
      <c r="B350" s="13">
        <f>VLOOKUP(C350,'Species Data'!A$2:E$152,2,FALSE)</f>
        <v>61</v>
      </c>
      <c r="C350" s="10" t="s">
        <v>190</v>
      </c>
      <c r="D350" s="28" t="s">
        <v>54</v>
      </c>
      <c r="E350" s="29"/>
      <c r="F350" s="13">
        <f>VLOOKUP($C350,'Species Data'!$A$2:$E$152,3,FALSE)+$Z$1</f>
        <v>145</v>
      </c>
      <c r="G350" s="13">
        <f>VLOOKUP($C350,'Species Data'!$A$2:$E$152,4,FALSE)+$Z$1</f>
        <v>147</v>
      </c>
      <c r="H350" s="13">
        <f>VLOOKUP($C350,'Species Data'!$A$2:$E$152,5,FALSE)+$Z$1</f>
        <v>147</v>
      </c>
      <c r="I350" s="20" t="s">
        <v>122</v>
      </c>
      <c r="J350" s="54">
        <f>VLOOKUP(I350,'Basic Moves'!B$2:H$43,3,FALSE)</f>
        <v>6</v>
      </c>
      <c r="K350" s="54">
        <f>IF(OR(VLOOKUP(I350,'Basic Moves'!B$2:C$43,2,FALSE)=D350,VLOOKUP(I350,'Basic Moves'!B$2:C$43,2,FALSE)=E350),1,0)</f>
        <v>0</v>
      </c>
      <c r="L350" s="54">
        <f>VLOOKUP(I350,'Basic Moves'!B$2:H$43,5,FALSE)</f>
        <v>550</v>
      </c>
      <c r="M350" s="54">
        <f>VLOOKUP(I350,'Basic Moves'!B$2:H$43,7,FALSE)</f>
        <v>7</v>
      </c>
      <c r="N350" s="54">
        <f t="shared" si="0"/>
        <v>882</v>
      </c>
      <c r="O350" s="20"/>
      <c r="P350" s="20" t="s">
        <v>168</v>
      </c>
      <c r="Q350" s="54">
        <f>VLOOKUP(P350,'Charged Moves'!B$2:I$96,3,FALSE)</f>
        <v>30</v>
      </c>
      <c r="R350" s="54">
        <f>IF(OR(VLOOKUP(P350,'Charged Moves'!B$2:C$96,2,FALSE)=D350,VLOOKUP(P350,'Charged Moves'!B$2:C$96,2,FALSE)=E350),1,0)</f>
        <v>0</v>
      </c>
      <c r="S350" s="54">
        <f>VLOOKUP(P350,'Charged Moves'!B$2:I$96,8,FALSE)*100</f>
        <v>5</v>
      </c>
      <c r="T350" s="54">
        <f>VLOOKUP(P350,'Charged Moves'!B$2:I$96,6,FALSE)</f>
        <v>2600</v>
      </c>
      <c r="U350" s="54">
        <f>VLOOKUP(P350,'Charged Moves'!B$2:J$96,9,FALSE)</f>
        <v>25</v>
      </c>
      <c r="V350" s="54">
        <f t="shared" si="1"/>
        <v>4520.25</v>
      </c>
      <c r="W350" s="54"/>
      <c r="X350" s="54"/>
      <c r="Y350" s="54"/>
      <c r="AB350" s="55"/>
      <c r="AD350" s="55"/>
    </row>
    <row r="351" spans="1:30" ht="14.25" customHeight="1">
      <c r="A351" s="10">
        <v>350</v>
      </c>
      <c r="B351" s="13">
        <f>VLOOKUP(C351,'Species Data'!A$2:E$152,2,FALSE)</f>
        <v>61</v>
      </c>
      <c r="C351" s="10" t="s">
        <v>190</v>
      </c>
      <c r="D351" s="28" t="s">
        <v>54</v>
      </c>
      <c r="E351" s="29"/>
      <c r="F351" s="13">
        <f>VLOOKUP($C351,'Species Data'!$A$2:$E$152,3,FALSE)+$Z$1</f>
        <v>145</v>
      </c>
      <c r="G351" s="13">
        <f>VLOOKUP($C351,'Species Data'!$A$2:$E$152,4,FALSE)+$Z$1</f>
        <v>147</v>
      </c>
      <c r="H351" s="13">
        <f>VLOOKUP($C351,'Species Data'!$A$2:$E$152,5,FALSE)+$Z$1</f>
        <v>147</v>
      </c>
      <c r="I351" s="20" t="s">
        <v>122</v>
      </c>
      <c r="J351" s="54">
        <f>VLOOKUP(I351,'Basic Moves'!B$2:H$43,3,FALSE)</f>
        <v>6</v>
      </c>
      <c r="K351" s="54">
        <f>IF(OR(VLOOKUP(I351,'Basic Moves'!B$2:C$43,2,FALSE)=D351,VLOOKUP(I351,'Basic Moves'!B$2:C$43,2,FALSE)=E351),1,0)</f>
        <v>0</v>
      </c>
      <c r="L351" s="54">
        <f>VLOOKUP(I351,'Basic Moves'!B$2:H$43,5,FALSE)</f>
        <v>550</v>
      </c>
      <c r="M351" s="54">
        <f>VLOOKUP(I351,'Basic Moves'!B$2:H$43,7,FALSE)</f>
        <v>7</v>
      </c>
      <c r="N351" s="54">
        <f t="shared" si="0"/>
        <v>882</v>
      </c>
      <c r="O351" s="20"/>
      <c r="P351" s="20" t="s">
        <v>189</v>
      </c>
      <c r="Q351" s="54">
        <f>VLOOKUP(P351,'Charged Moves'!B$2:I$96,3,FALSE)</f>
        <v>30</v>
      </c>
      <c r="R351" s="54">
        <f>IF(OR(VLOOKUP(P351,'Charged Moves'!B$2:C$96,2,FALSE)=D351,VLOOKUP(P351,'Charged Moves'!B$2:C$96,2,FALSE)=E351),1,0)</f>
        <v>1</v>
      </c>
      <c r="S351" s="54">
        <f>VLOOKUP(P351,'Charged Moves'!B$2:I$96,8,FALSE)*100</f>
        <v>5</v>
      </c>
      <c r="T351" s="54">
        <f>VLOOKUP(P351,'Charged Moves'!B$2:I$96,6,FALSE)</f>
        <v>2900</v>
      </c>
      <c r="U351" s="54">
        <f>VLOOKUP(P351,'Charged Moves'!B$2:J$96,9,FALSE)</f>
        <v>25</v>
      </c>
      <c r="V351" s="54">
        <f t="shared" si="1"/>
        <v>5650.3124999999991</v>
      </c>
      <c r="W351" s="54"/>
      <c r="X351" s="54"/>
      <c r="Y351" s="54"/>
      <c r="AB351" s="55"/>
      <c r="AD351" s="55"/>
    </row>
    <row r="352" spans="1:30" ht="14.25" customHeight="1">
      <c r="A352" s="10">
        <v>351</v>
      </c>
      <c r="B352" s="13">
        <f>VLOOKUP(C352,'Species Data'!A$2:E$152,2,FALSE)</f>
        <v>62</v>
      </c>
      <c r="C352" s="10" t="s">
        <v>192</v>
      </c>
      <c r="D352" s="28" t="s">
        <v>54</v>
      </c>
      <c r="E352" s="41" t="s">
        <v>179</v>
      </c>
      <c r="F352" s="13">
        <f>VLOOKUP($C352,'Species Data'!$A$2:$E$152,3,FALSE)+$Z$1</f>
        <v>195</v>
      </c>
      <c r="G352" s="13">
        <f>VLOOKUP($C352,'Species Data'!$A$2:$E$152,4,FALSE)+$Z$1</f>
        <v>195</v>
      </c>
      <c r="H352" s="13">
        <f>VLOOKUP($C352,'Species Data'!$A$2:$E$152,5,FALSE)+$Z$1</f>
        <v>217</v>
      </c>
      <c r="I352" s="20" t="s">
        <v>55</v>
      </c>
      <c r="J352" s="54">
        <f>VLOOKUP(I352,'Basic Moves'!B$2:H$43,3,FALSE)</f>
        <v>25</v>
      </c>
      <c r="K352" s="54">
        <f>IF(OR(VLOOKUP(I352,'Basic Moves'!B$2:C$43,2,FALSE)=D352,VLOOKUP(I352,'Basic Moves'!B$2:C$43,2,FALSE)=E352),1,0)</f>
        <v>1</v>
      </c>
      <c r="L352" s="54">
        <f>VLOOKUP(I352,'Basic Moves'!B$2:H$43,5,FALSE)</f>
        <v>2300</v>
      </c>
      <c r="M352" s="54">
        <f>VLOOKUP(I352,'Basic Moves'!B$2:H$43,7,FALSE)</f>
        <v>25</v>
      </c>
      <c r="N352" s="54">
        <f t="shared" si="0"/>
        <v>6093.75</v>
      </c>
      <c r="O352" s="20"/>
      <c r="P352" s="20" t="s">
        <v>61</v>
      </c>
      <c r="Q352" s="54">
        <f>VLOOKUP(P352,'Charged Moves'!B$2:I$96,3,FALSE)</f>
        <v>90</v>
      </c>
      <c r="R352" s="54">
        <f>IF(OR(VLOOKUP(P352,'Charged Moves'!B$2:C$96,2,FALSE)=D352,VLOOKUP(P352,'Charged Moves'!B$2:C$96,2,FALSE)=E352),1,0)</f>
        <v>1</v>
      </c>
      <c r="S352" s="54">
        <f>VLOOKUP(P352,'Charged Moves'!B$2:I$96,8,FALSE)*100</f>
        <v>5</v>
      </c>
      <c r="T352" s="54">
        <f>VLOOKUP(P352,'Charged Moves'!B$2:I$96,6,FALSE)</f>
        <v>3800</v>
      </c>
      <c r="U352" s="54">
        <f>VLOOKUP(P352,'Charged Moves'!B$2:J$96,9,FALSE)</f>
        <v>100</v>
      </c>
      <c r="V352" s="54">
        <f t="shared" si="1"/>
        <v>22485.937499999996</v>
      </c>
      <c r="W352" s="54"/>
      <c r="X352" s="54"/>
      <c r="Y352" s="54"/>
      <c r="AB352" s="55"/>
      <c r="AD352" s="55"/>
    </row>
    <row r="353" spans="1:30" ht="14.25" customHeight="1">
      <c r="A353" s="10">
        <v>352</v>
      </c>
      <c r="B353" s="13">
        <f>VLOOKUP(C353,'Species Data'!A$2:E$152,2,FALSE)</f>
        <v>62</v>
      </c>
      <c r="C353" s="10" t="s">
        <v>192</v>
      </c>
      <c r="D353" s="28" t="s">
        <v>54</v>
      </c>
      <c r="E353" s="41" t="s">
        <v>179</v>
      </c>
      <c r="F353" s="13">
        <f>VLOOKUP($C353,'Species Data'!$A$2:$E$152,3,FALSE)+$Z$1</f>
        <v>195</v>
      </c>
      <c r="G353" s="13">
        <f>VLOOKUP($C353,'Species Data'!$A$2:$E$152,4,FALSE)+$Z$1</f>
        <v>195</v>
      </c>
      <c r="H353" s="13">
        <f>VLOOKUP($C353,'Species Data'!$A$2:$E$152,5,FALSE)+$Z$1</f>
        <v>217</v>
      </c>
      <c r="I353" s="20" t="s">
        <v>55</v>
      </c>
      <c r="J353" s="54">
        <f>VLOOKUP(I353,'Basic Moves'!B$2:H$43,3,FALSE)</f>
        <v>25</v>
      </c>
      <c r="K353" s="54">
        <f>IF(OR(VLOOKUP(I353,'Basic Moves'!B$2:C$43,2,FALSE)=D353,VLOOKUP(I353,'Basic Moves'!B$2:C$43,2,FALSE)=E353),1,0)</f>
        <v>1</v>
      </c>
      <c r="L353" s="54">
        <f>VLOOKUP(I353,'Basic Moves'!B$2:H$43,5,FALSE)</f>
        <v>2300</v>
      </c>
      <c r="M353" s="54">
        <f>VLOOKUP(I353,'Basic Moves'!B$2:H$43,7,FALSE)</f>
        <v>25</v>
      </c>
      <c r="N353" s="54">
        <f t="shared" si="0"/>
        <v>6093.75</v>
      </c>
      <c r="O353" s="20"/>
      <c r="P353" s="20" t="s">
        <v>193</v>
      </c>
      <c r="Q353" s="54">
        <f>VLOOKUP(P353,'Charged Moves'!B$2:I$96,3,FALSE)</f>
        <v>30</v>
      </c>
      <c r="R353" s="54">
        <f>IF(OR(VLOOKUP(P353,'Charged Moves'!B$2:C$96,2,FALSE)=D353,VLOOKUP(P353,'Charged Moves'!B$2:C$96,2,FALSE)=E353),1,0)</f>
        <v>1</v>
      </c>
      <c r="S353" s="54">
        <f>VLOOKUP(P353,'Charged Moves'!B$2:I$96,8,FALSE)*100</f>
        <v>5</v>
      </c>
      <c r="T353" s="54">
        <f>VLOOKUP(P353,'Charged Moves'!B$2:I$96,6,FALSE)</f>
        <v>2100</v>
      </c>
      <c r="U353" s="54">
        <f>VLOOKUP(P353,'Charged Moves'!B$2:J$96,9,FALSE)</f>
        <v>33</v>
      </c>
      <c r="V353" s="54">
        <f t="shared" si="1"/>
        <v>7495.3124999999991</v>
      </c>
      <c r="W353" s="54"/>
      <c r="X353" s="54"/>
      <c r="Y353" s="54"/>
      <c r="AB353" s="55"/>
      <c r="AD353" s="55"/>
    </row>
    <row r="354" spans="1:30" ht="14.25" customHeight="1">
      <c r="A354" s="10">
        <v>353</v>
      </c>
      <c r="B354" s="13">
        <f>VLOOKUP(C354,'Species Data'!A$2:E$152,2,FALSE)</f>
        <v>62</v>
      </c>
      <c r="C354" s="10" t="s">
        <v>192</v>
      </c>
      <c r="D354" s="28" t="s">
        <v>54</v>
      </c>
      <c r="E354" s="41" t="s">
        <v>179</v>
      </c>
      <c r="F354" s="13">
        <f>VLOOKUP($C354,'Species Data'!$A$2:$E$152,3,FALSE)+$Z$1</f>
        <v>195</v>
      </c>
      <c r="G354" s="13">
        <f>VLOOKUP($C354,'Species Data'!$A$2:$E$152,4,FALSE)+$Z$1</f>
        <v>195</v>
      </c>
      <c r="H354" s="13">
        <f>VLOOKUP($C354,'Species Data'!$A$2:$E$152,5,FALSE)+$Z$1</f>
        <v>217</v>
      </c>
      <c r="I354" s="20" t="s">
        <v>55</v>
      </c>
      <c r="J354" s="54">
        <f>VLOOKUP(I354,'Basic Moves'!B$2:H$43,3,FALSE)</f>
        <v>25</v>
      </c>
      <c r="K354" s="54">
        <f>IF(OR(VLOOKUP(I354,'Basic Moves'!B$2:C$43,2,FALSE)=D354,VLOOKUP(I354,'Basic Moves'!B$2:C$43,2,FALSE)=E354),1,0)</f>
        <v>1</v>
      </c>
      <c r="L354" s="54">
        <f>VLOOKUP(I354,'Basic Moves'!B$2:H$43,5,FALSE)</f>
        <v>2300</v>
      </c>
      <c r="M354" s="54">
        <f>VLOOKUP(I354,'Basic Moves'!B$2:H$43,7,FALSE)</f>
        <v>25</v>
      </c>
      <c r="N354" s="54">
        <f t="shared" si="0"/>
        <v>6093.75</v>
      </c>
      <c r="O354" s="20"/>
      <c r="P354" s="20" t="s">
        <v>194</v>
      </c>
      <c r="Q354" s="54">
        <f>VLOOKUP(P354,'Charged Moves'!B$2:I$96,3,FALSE)</f>
        <v>45</v>
      </c>
      <c r="R354" s="54">
        <f>IF(OR(VLOOKUP(P354,'Charged Moves'!B$2:C$96,2,FALSE)=D354,VLOOKUP(P354,'Charged Moves'!B$2:C$96,2,FALSE)=E354),1,0)</f>
        <v>0</v>
      </c>
      <c r="S354" s="54">
        <f>VLOOKUP(P354,'Charged Moves'!B$2:I$96,8,FALSE)*100</f>
        <v>5</v>
      </c>
      <c r="T354" s="54">
        <f>VLOOKUP(P354,'Charged Moves'!B$2:I$96,6,FALSE)</f>
        <v>3500</v>
      </c>
      <c r="U354" s="54">
        <f>VLOOKUP(P354,'Charged Moves'!B$2:J$96,9,FALSE)</f>
        <v>33</v>
      </c>
      <c r="V354" s="54">
        <f t="shared" si="1"/>
        <v>8994.375</v>
      </c>
      <c r="W354" s="54"/>
      <c r="X354" s="54"/>
      <c r="Y354" s="54"/>
      <c r="AB354" s="55"/>
      <c r="AD354" s="55"/>
    </row>
    <row r="355" spans="1:30" ht="14.25" customHeight="1">
      <c r="A355" s="10">
        <v>354</v>
      </c>
      <c r="B355" s="13">
        <f>VLOOKUP(C355,'Species Data'!A$2:E$152,2,FALSE)</f>
        <v>62</v>
      </c>
      <c r="C355" s="10" t="s">
        <v>192</v>
      </c>
      <c r="D355" s="28" t="s">
        <v>54</v>
      </c>
      <c r="E355" s="41" t="s">
        <v>179</v>
      </c>
      <c r="F355" s="13">
        <f>VLOOKUP($C355,'Species Data'!$A$2:$E$152,3,FALSE)+$Z$1</f>
        <v>195</v>
      </c>
      <c r="G355" s="13">
        <f>VLOOKUP($C355,'Species Data'!$A$2:$E$152,4,FALSE)+$Z$1</f>
        <v>195</v>
      </c>
      <c r="H355" s="13">
        <f>VLOOKUP($C355,'Species Data'!$A$2:$E$152,5,FALSE)+$Z$1</f>
        <v>217</v>
      </c>
      <c r="I355" s="20" t="s">
        <v>122</v>
      </c>
      <c r="J355" s="54">
        <f>VLOOKUP(I355,'Basic Moves'!B$2:H$43,3,FALSE)</f>
        <v>6</v>
      </c>
      <c r="K355" s="54">
        <f>IF(OR(VLOOKUP(I355,'Basic Moves'!B$2:C$43,2,FALSE)=D355,VLOOKUP(I355,'Basic Moves'!B$2:C$43,2,FALSE)=E355),1,0)</f>
        <v>0</v>
      </c>
      <c r="L355" s="54">
        <f>VLOOKUP(I355,'Basic Moves'!B$2:H$43,5,FALSE)</f>
        <v>550</v>
      </c>
      <c r="M355" s="54">
        <f>VLOOKUP(I355,'Basic Moves'!B$2:H$43,7,FALSE)</f>
        <v>7</v>
      </c>
      <c r="N355" s="54">
        <f t="shared" si="0"/>
        <v>1170</v>
      </c>
      <c r="O355" s="20"/>
      <c r="P355" s="20" t="s">
        <v>61</v>
      </c>
      <c r="Q355" s="54">
        <f>VLOOKUP(P355,'Charged Moves'!B$2:I$96,3,FALSE)</f>
        <v>90</v>
      </c>
      <c r="R355" s="54">
        <f>IF(OR(VLOOKUP(P355,'Charged Moves'!B$2:C$96,2,FALSE)=D355,VLOOKUP(P355,'Charged Moves'!B$2:C$96,2,FALSE)=E355),1,0)</f>
        <v>1</v>
      </c>
      <c r="S355" s="54">
        <f>VLOOKUP(P355,'Charged Moves'!B$2:I$96,8,FALSE)*100</f>
        <v>5</v>
      </c>
      <c r="T355" s="54">
        <f>VLOOKUP(P355,'Charged Moves'!B$2:I$96,6,FALSE)</f>
        <v>3800</v>
      </c>
      <c r="U355" s="54">
        <f>VLOOKUP(P355,'Charged Moves'!B$2:J$96,9,FALSE)</f>
        <v>100</v>
      </c>
      <c r="V355" s="54">
        <f t="shared" si="1"/>
        <v>22485.937499999996</v>
      </c>
      <c r="W355" s="54"/>
      <c r="X355" s="54"/>
      <c r="Y355" s="54"/>
      <c r="AB355" s="55"/>
      <c r="AD355" s="55"/>
    </row>
    <row r="356" spans="1:30" ht="14.25" customHeight="1">
      <c r="A356" s="10">
        <v>355</v>
      </c>
      <c r="B356" s="13">
        <f>VLOOKUP(C356,'Species Data'!A$2:E$152,2,FALSE)</f>
        <v>62</v>
      </c>
      <c r="C356" s="10" t="s">
        <v>192</v>
      </c>
      <c r="D356" s="28" t="s">
        <v>54</v>
      </c>
      <c r="E356" s="41" t="s">
        <v>179</v>
      </c>
      <c r="F356" s="13">
        <f>VLOOKUP($C356,'Species Data'!$A$2:$E$152,3,FALSE)+$Z$1</f>
        <v>195</v>
      </c>
      <c r="G356" s="13">
        <f>VLOOKUP($C356,'Species Data'!$A$2:$E$152,4,FALSE)+$Z$1</f>
        <v>195</v>
      </c>
      <c r="H356" s="13">
        <f>VLOOKUP($C356,'Species Data'!$A$2:$E$152,5,FALSE)+$Z$1</f>
        <v>217</v>
      </c>
      <c r="I356" s="20" t="s">
        <v>122</v>
      </c>
      <c r="J356" s="54">
        <f>VLOOKUP(I356,'Basic Moves'!B$2:H$43,3,FALSE)</f>
        <v>6</v>
      </c>
      <c r="K356" s="54">
        <f>IF(OR(VLOOKUP(I356,'Basic Moves'!B$2:C$43,2,FALSE)=D356,VLOOKUP(I356,'Basic Moves'!B$2:C$43,2,FALSE)=E356),1,0)</f>
        <v>0</v>
      </c>
      <c r="L356" s="54">
        <f>VLOOKUP(I356,'Basic Moves'!B$2:H$43,5,FALSE)</f>
        <v>550</v>
      </c>
      <c r="M356" s="54">
        <f>VLOOKUP(I356,'Basic Moves'!B$2:H$43,7,FALSE)</f>
        <v>7</v>
      </c>
      <c r="N356" s="54">
        <f t="shared" si="0"/>
        <v>1170</v>
      </c>
      <c r="O356" s="20"/>
      <c r="P356" s="20" t="s">
        <v>193</v>
      </c>
      <c r="Q356" s="54">
        <f>VLOOKUP(P356,'Charged Moves'!B$2:I$96,3,FALSE)</f>
        <v>30</v>
      </c>
      <c r="R356" s="54">
        <f>IF(OR(VLOOKUP(P356,'Charged Moves'!B$2:C$96,2,FALSE)=D356,VLOOKUP(P356,'Charged Moves'!B$2:C$96,2,FALSE)=E356),1,0)</f>
        <v>1</v>
      </c>
      <c r="S356" s="54">
        <f>VLOOKUP(P356,'Charged Moves'!B$2:I$96,8,FALSE)*100</f>
        <v>5</v>
      </c>
      <c r="T356" s="54">
        <f>VLOOKUP(P356,'Charged Moves'!B$2:I$96,6,FALSE)</f>
        <v>2100</v>
      </c>
      <c r="U356" s="54">
        <f>VLOOKUP(P356,'Charged Moves'!B$2:J$96,9,FALSE)</f>
        <v>33</v>
      </c>
      <c r="V356" s="54">
        <f t="shared" si="1"/>
        <v>7495.3124999999991</v>
      </c>
      <c r="W356" s="54"/>
      <c r="X356" s="54"/>
      <c r="Y356" s="54"/>
      <c r="AB356" s="55"/>
      <c r="AD356" s="55"/>
    </row>
    <row r="357" spans="1:30" ht="14.25" customHeight="1">
      <c r="A357" s="10">
        <v>356</v>
      </c>
      <c r="B357" s="13">
        <f>VLOOKUP(C357,'Species Data'!A$2:E$152,2,FALSE)</f>
        <v>62</v>
      </c>
      <c r="C357" s="10" t="s">
        <v>192</v>
      </c>
      <c r="D357" s="28" t="s">
        <v>54</v>
      </c>
      <c r="E357" s="41" t="s">
        <v>179</v>
      </c>
      <c r="F357" s="13">
        <f>VLOOKUP($C357,'Species Data'!$A$2:$E$152,3,FALSE)+$Z$1</f>
        <v>195</v>
      </c>
      <c r="G357" s="13">
        <f>VLOOKUP($C357,'Species Data'!$A$2:$E$152,4,FALSE)+$Z$1</f>
        <v>195</v>
      </c>
      <c r="H357" s="13">
        <f>VLOOKUP($C357,'Species Data'!$A$2:$E$152,5,FALSE)+$Z$1</f>
        <v>217</v>
      </c>
      <c r="I357" s="20" t="s">
        <v>122</v>
      </c>
      <c r="J357" s="54">
        <f>VLOOKUP(I357,'Basic Moves'!B$2:H$43,3,FALSE)</f>
        <v>6</v>
      </c>
      <c r="K357" s="54">
        <f>IF(OR(VLOOKUP(I357,'Basic Moves'!B$2:C$43,2,FALSE)=D357,VLOOKUP(I357,'Basic Moves'!B$2:C$43,2,FALSE)=E357),1,0)</f>
        <v>0</v>
      </c>
      <c r="L357" s="54">
        <f>VLOOKUP(I357,'Basic Moves'!B$2:H$43,5,FALSE)</f>
        <v>550</v>
      </c>
      <c r="M357" s="54">
        <f>VLOOKUP(I357,'Basic Moves'!B$2:H$43,7,FALSE)</f>
        <v>7</v>
      </c>
      <c r="N357" s="54">
        <f t="shared" si="0"/>
        <v>1170</v>
      </c>
      <c r="O357" s="20"/>
      <c r="P357" s="20" t="s">
        <v>194</v>
      </c>
      <c r="Q357" s="54">
        <f>VLOOKUP(P357,'Charged Moves'!B$2:I$96,3,FALSE)</f>
        <v>45</v>
      </c>
      <c r="R357" s="54">
        <f>IF(OR(VLOOKUP(P357,'Charged Moves'!B$2:C$96,2,FALSE)=D357,VLOOKUP(P357,'Charged Moves'!B$2:C$96,2,FALSE)=E357),1,0)</f>
        <v>0</v>
      </c>
      <c r="S357" s="54">
        <f>VLOOKUP(P357,'Charged Moves'!B$2:I$96,8,FALSE)*100</f>
        <v>5</v>
      </c>
      <c r="T357" s="54">
        <f>VLOOKUP(P357,'Charged Moves'!B$2:I$96,6,FALSE)</f>
        <v>3500</v>
      </c>
      <c r="U357" s="54">
        <f>VLOOKUP(P357,'Charged Moves'!B$2:J$96,9,FALSE)</f>
        <v>33</v>
      </c>
      <c r="V357" s="54">
        <f t="shared" si="1"/>
        <v>8994.375</v>
      </c>
      <c r="W357" s="54"/>
      <c r="X357" s="54"/>
      <c r="Y357" s="54"/>
      <c r="AB357" s="55"/>
      <c r="AD357" s="55"/>
    </row>
    <row r="358" spans="1:30" ht="14.25" customHeight="1">
      <c r="A358" s="10">
        <v>357</v>
      </c>
      <c r="B358" s="13">
        <f>VLOOKUP(C358,'Species Data'!A$2:E$152,2,FALSE)</f>
        <v>63</v>
      </c>
      <c r="C358" s="10" t="s">
        <v>195</v>
      </c>
      <c r="D358" s="43" t="s">
        <v>73</v>
      </c>
      <c r="E358" s="44"/>
      <c r="F358" s="13">
        <f>VLOOKUP($C358,'Species Data'!$A$2:$E$152,3,FALSE)+$Z$1</f>
        <v>65</v>
      </c>
      <c r="G358" s="13">
        <f>VLOOKUP($C358,'Species Data'!$A$2:$E$152,4,FALSE)+$Z$1</f>
        <v>125</v>
      </c>
      <c r="H358" s="13">
        <f>VLOOKUP($C358,'Species Data'!$A$2:$E$152,5,FALSE)+$Z$1</f>
        <v>91</v>
      </c>
      <c r="I358" s="20" t="s">
        <v>144</v>
      </c>
      <c r="J358" s="54">
        <f>VLOOKUP(I358,'Basic Moves'!B$2:H$43,3,FALSE)</f>
        <v>12</v>
      </c>
      <c r="K358" s="54">
        <f>IF(OR(VLOOKUP(I358,'Basic Moves'!B$2:C$43,2,FALSE)=D358,VLOOKUP(I358,'Basic Moves'!B$2:C$43,2,FALSE)=E358),1,0)</f>
        <v>1</v>
      </c>
      <c r="L358" s="54">
        <f>VLOOKUP(I358,'Basic Moves'!B$2:H$43,5,FALSE)</f>
        <v>1050</v>
      </c>
      <c r="M358" s="54">
        <f>VLOOKUP(I358,'Basic Moves'!B$2:H$43,7,FALSE)</f>
        <v>9</v>
      </c>
      <c r="N358" s="54">
        <f t="shared" si="0"/>
        <v>1875</v>
      </c>
      <c r="O358" s="20"/>
      <c r="P358" s="20" t="s">
        <v>196</v>
      </c>
      <c r="Q358" s="54">
        <f>VLOOKUP(P358,'Charged Moves'!B$2:I$96,3,FALSE)</f>
        <v>40</v>
      </c>
      <c r="R358" s="54">
        <f>IF(OR(VLOOKUP(P358,'Charged Moves'!B$2:C$96,2,FALSE)=D358,VLOOKUP(P358,'Charged Moves'!B$2:C$96,2,FALSE)=E358),1,0)</f>
        <v>1</v>
      </c>
      <c r="S358" s="54">
        <f>VLOOKUP(P358,'Charged Moves'!B$2:I$96,8,FALSE)*100</f>
        <v>5</v>
      </c>
      <c r="T358" s="54">
        <f>VLOOKUP(P358,'Charged Moves'!B$2:I$96,6,FALSE)</f>
        <v>2700</v>
      </c>
      <c r="U358" s="54">
        <f>VLOOKUP(P358,'Charged Moves'!B$2:J$96,9,FALSE)</f>
        <v>33</v>
      </c>
      <c r="V358" s="54">
        <f t="shared" si="1"/>
        <v>6406.2499999999991</v>
      </c>
      <c r="W358" s="54"/>
      <c r="X358" s="54"/>
      <c r="Y358" s="54"/>
      <c r="AB358" s="55"/>
      <c r="AD358" s="55"/>
    </row>
    <row r="359" spans="1:30" ht="14.25" customHeight="1">
      <c r="A359" s="10">
        <v>358</v>
      </c>
      <c r="B359" s="13">
        <f>VLOOKUP(C359,'Species Data'!A$2:E$152,2,FALSE)</f>
        <v>63</v>
      </c>
      <c r="C359" s="10" t="s">
        <v>195</v>
      </c>
      <c r="D359" s="43" t="s">
        <v>73</v>
      </c>
      <c r="E359" s="44"/>
      <c r="F359" s="13">
        <f>VLOOKUP($C359,'Species Data'!$A$2:$E$152,3,FALSE)+$Z$1</f>
        <v>65</v>
      </c>
      <c r="G359" s="13">
        <f>VLOOKUP($C359,'Species Data'!$A$2:$E$152,4,FALSE)+$Z$1</f>
        <v>125</v>
      </c>
      <c r="H359" s="13">
        <f>VLOOKUP($C359,'Species Data'!$A$2:$E$152,5,FALSE)+$Z$1</f>
        <v>91</v>
      </c>
      <c r="I359" s="20" t="s">
        <v>144</v>
      </c>
      <c r="J359" s="54">
        <f>VLOOKUP(I359,'Basic Moves'!B$2:H$43,3,FALSE)</f>
        <v>12</v>
      </c>
      <c r="K359" s="54">
        <f>IF(OR(VLOOKUP(I359,'Basic Moves'!B$2:C$43,2,FALSE)=D359,VLOOKUP(I359,'Basic Moves'!B$2:C$43,2,FALSE)=E359),1,0)</f>
        <v>1</v>
      </c>
      <c r="L359" s="54">
        <f>VLOOKUP(I359,'Basic Moves'!B$2:H$43,5,FALSE)</f>
        <v>1050</v>
      </c>
      <c r="M359" s="54">
        <f>VLOOKUP(I359,'Basic Moves'!B$2:H$43,7,FALSE)</f>
        <v>9</v>
      </c>
      <c r="N359" s="54">
        <f t="shared" si="0"/>
        <v>1875</v>
      </c>
      <c r="O359" s="20"/>
      <c r="P359" s="20" t="s">
        <v>74</v>
      </c>
      <c r="Q359" s="54">
        <f>VLOOKUP(P359,'Charged Moves'!B$2:I$96,3,FALSE)</f>
        <v>45</v>
      </c>
      <c r="R359" s="54">
        <f>IF(OR(VLOOKUP(P359,'Charged Moves'!B$2:C$96,2,FALSE)=D359,VLOOKUP(P359,'Charged Moves'!B$2:C$96,2,FALSE)=E359),1,0)</f>
        <v>0</v>
      </c>
      <c r="S359" s="54">
        <f>VLOOKUP(P359,'Charged Moves'!B$2:I$96,8,FALSE)*100</f>
        <v>5</v>
      </c>
      <c r="T359" s="54">
        <f>VLOOKUP(P359,'Charged Moves'!B$2:I$96,6,FALSE)</f>
        <v>3100</v>
      </c>
      <c r="U359" s="54">
        <f>VLOOKUP(P359,'Charged Moves'!B$2:J$96,9,FALSE)</f>
        <v>33</v>
      </c>
      <c r="V359" s="54">
        <f t="shared" si="1"/>
        <v>5765.6249999999991</v>
      </c>
      <c r="W359" s="54"/>
      <c r="X359" s="54"/>
      <c r="Y359" s="54"/>
      <c r="AB359" s="55"/>
      <c r="AD359" s="55"/>
    </row>
    <row r="360" spans="1:30" ht="14.25" customHeight="1">
      <c r="A360" s="10">
        <v>359</v>
      </c>
      <c r="B360" s="13">
        <f>VLOOKUP(C360,'Species Data'!A$2:E$152,2,FALSE)</f>
        <v>63</v>
      </c>
      <c r="C360" s="10" t="s">
        <v>195</v>
      </c>
      <c r="D360" s="43" t="s">
        <v>73</v>
      </c>
      <c r="E360" s="44"/>
      <c r="F360" s="13">
        <f>VLOOKUP($C360,'Species Data'!$A$2:$E$152,3,FALSE)+$Z$1</f>
        <v>65</v>
      </c>
      <c r="G360" s="13">
        <f>VLOOKUP($C360,'Species Data'!$A$2:$E$152,4,FALSE)+$Z$1</f>
        <v>125</v>
      </c>
      <c r="H360" s="13">
        <f>VLOOKUP($C360,'Species Data'!$A$2:$E$152,5,FALSE)+$Z$1</f>
        <v>91</v>
      </c>
      <c r="I360" s="20" t="s">
        <v>144</v>
      </c>
      <c r="J360" s="54">
        <f>VLOOKUP(I360,'Basic Moves'!B$2:H$43,3,FALSE)</f>
        <v>12</v>
      </c>
      <c r="K360" s="54">
        <f>IF(OR(VLOOKUP(I360,'Basic Moves'!B$2:C$43,2,FALSE)=D360,VLOOKUP(I360,'Basic Moves'!B$2:C$43,2,FALSE)=E360),1,0)</f>
        <v>1</v>
      </c>
      <c r="L360" s="54">
        <f>VLOOKUP(I360,'Basic Moves'!B$2:H$43,5,FALSE)</f>
        <v>1050</v>
      </c>
      <c r="M360" s="54">
        <f>VLOOKUP(I360,'Basic Moves'!B$2:H$43,7,FALSE)</f>
        <v>9</v>
      </c>
      <c r="N360" s="54">
        <f t="shared" si="0"/>
        <v>1875</v>
      </c>
      <c r="O360" s="20"/>
      <c r="P360" s="20" t="s">
        <v>197</v>
      </c>
      <c r="Q360" s="54">
        <f>VLOOKUP(P360,'Charged Moves'!B$2:I$96,3,FALSE)</f>
        <v>45</v>
      </c>
      <c r="R360" s="54">
        <f>IF(OR(VLOOKUP(P360,'Charged Moves'!B$2:C$96,2,FALSE)=D360,VLOOKUP(P360,'Charged Moves'!B$2:C$96,2,FALSE)=E360),1,0)</f>
        <v>0</v>
      </c>
      <c r="S360" s="54">
        <f>VLOOKUP(P360,'Charged Moves'!B$2:I$96,8,FALSE)*100</f>
        <v>5</v>
      </c>
      <c r="T360" s="54">
        <f>VLOOKUP(P360,'Charged Moves'!B$2:I$96,6,FALSE)</f>
        <v>3080</v>
      </c>
      <c r="U360" s="54">
        <f>VLOOKUP(P360,'Charged Moves'!B$2:J$96,9,FALSE)</f>
        <v>33</v>
      </c>
      <c r="V360" s="54">
        <f t="shared" si="1"/>
        <v>5765.6249999999991</v>
      </c>
      <c r="W360" s="54"/>
      <c r="X360" s="54"/>
      <c r="Y360" s="54"/>
      <c r="AB360" s="55"/>
      <c r="AD360" s="55"/>
    </row>
    <row r="361" spans="1:30" ht="14.25" customHeight="1">
      <c r="A361" s="10">
        <v>360</v>
      </c>
      <c r="B361" s="13">
        <f>VLOOKUP(C361,'Species Data'!A$2:E$152,2,FALSE)</f>
        <v>64</v>
      </c>
      <c r="C361" s="10" t="s">
        <v>198</v>
      </c>
      <c r="D361" s="43" t="s">
        <v>73</v>
      </c>
      <c r="E361" s="44"/>
      <c r="F361" s="13">
        <f>VLOOKUP($C361,'Species Data'!$A$2:$E$152,3,FALSE)+$Z$1</f>
        <v>95</v>
      </c>
      <c r="G361" s="13">
        <f>VLOOKUP($C361,'Species Data'!$A$2:$E$152,4,FALSE)+$Z$1</f>
        <v>165</v>
      </c>
      <c r="H361" s="13">
        <f>VLOOKUP($C361,'Species Data'!$A$2:$E$152,5,FALSE)+$Z$1</f>
        <v>127</v>
      </c>
      <c r="I361" s="20" t="s">
        <v>199</v>
      </c>
      <c r="J361" s="54">
        <f>VLOOKUP(I361,'Basic Moves'!B$2:H$43,3,FALSE)</f>
        <v>7</v>
      </c>
      <c r="K361" s="54">
        <f>IF(OR(VLOOKUP(I361,'Basic Moves'!B$2:C$43,2,FALSE)=D361,VLOOKUP(I361,'Basic Moves'!B$2:C$43,2,FALSE)=E361),1,0)</f>
        <v>1</v>
      </c>
      <c r="L361" s="54">
        <f>VLOOKUP(I361,'Basic Moves'!B$2:H$43,5,FALSE)</f>
        <v>570</v>
      </c>
      <c r="M361" s="54">
        <f>VLOOKUP(I361,'Basic Moves'!B$2:H$43,7,FALSE)</f>
        <v>7</v>
      </c>
      <c r="N361" s="54">
        <f t="shared" si="0"/>
        <v>1443.75</v>
      </c>
      <c r="O361" s="20"/>
      <c r="P361" s="20" t="s">
        <v>165</v>
      </c>
      <c r="Q361" s="54">
        <f>VLOOKUP(P361,'Charged Moves'!B$2:I$96,3,FALSE)</f>
        <v>40</v>
      </c>
      <c r="R361" s="54">
        <f>IF(OR(VLOOKUP(P361,'Charged Moves'!B$2:C$96,2,FALSE)=D361,VLOOKUP(P361,'Charged Moves'!B$2:C$96,2,FALSE)=E361),1,0)</f>
        <v>1</v>
      </c>
      <c r="S361" s="54">
        <f>VLOOKUP(P361,'Charged Moves'!B$2:I$96,8,FALSE)*100</f>
        <v>5</v>
      </c>
      <c r="T361" s="54">
        <f>VLOOKUP(P361,'Charged Moves'!B$2:I$96,6,FALSE)</f>
        <v>3800</v>
      </c>
      <c r="U361" s="54">
        <f>VLOOKUP(P361,'Charged Moves'!B$2:J$96,9,FALSE)</f>
        <v>25</v>
      </c>
      <c r="V361" s="54">
        <f t="shared" si="1"/>
        <v>8456.25</v>
      </c>
      <c r="W361" s="54"/>
      <c r="X361" s="54"/>
      <c r="Y361" s="54"/>
      <c r="AB361" s="55"/>
      <c r="AD361" s="55"/>
    </row>
    <row r="362" spans="1:30" ht="14.25" customHeight="1">
      <c r="A362" s="10">
        <v>361</v>
      </c>
      <c r="B362" s="13">
        <f>VLOOKUP(C362,'Species Data'!A$2:E$152,2,FALSE)</f>
        <v>64</v>
      </c>
      <c r="C362" s="10" t="s">
        <v>198</v>
      </c>
      <c r="D362" s="43" t="s">
        <v>73</v>
      </c>
      <c r="E362" s="44"/>
      <c r="F362" s="13">
        <f>VLOOKUP($C362,'Species Data'!$A$2:$E$152,3,FALSE)+$Z$1</f>
        <v>95</v>
      </c>
      <c r="G362" s="13">
        <f>VLOOKUP($C362,'Species Data'!$A$2:$E$152,4,FALSE)+$Z$1</f>
        <v>165</v>
      </c>
      <c r="H362" s="13">
        <f>VLOOKUP($C362,'Species Data'!$A$2:$E$152,5,FALSE)+$Z$1</f>
        <v>127</v>
      </c>
      <c r="I362" s="20" t="s">
        <v>199</v>
      </c>
      <c r="J362" s="54">
        <f>VLOOKUP(I362,'Basic Moves'!B$2:H$43,3,FALSE)</f>
        <v>7</v>
      </c>
      <c r="K362" s="54">
        <f>IF(OR(VLOOKUP(I362,'Basic Moves'!B$2:C$43,2,FALSE)=D362,VLOOKUP(I362,'Basic Moves'!B$2:C$43,2,FALSE)=E362),1,0)</f>
        <v>1</v>
      </c>
      <c r="L362" s="54">
        <f>VLOOKUP(I362,'Basic Moves'!B$2:H$43,5,FALSE)</f>
        <v>570</v>
      </c>
      <c r="M362" s="54">
        <f>VLOOKUP(I362,'Basic Moves'!B$2:H$43,7,FALSE)</f>
        <v>7</v>
      </c>
      <c r="N362" s="54">
        <f t="shared" si="0"/>
        <v>1443.75</v>
      </c>
      <c r="O362" s="20"/>
      <c r="P362" s="20" t="s">
        <v>147</v>
      </c>
      <c r="Q362" s="54">
        <f>VLOOKUP(P362,'Charged Moves'!B$2:I$96,3,FALSE)</f>
        <v>55</v>
      </c>
      <c r="R362" s="54">
        <f>IF(OR(VLOOKUP(P362,'Charged Moves'!B$2:C$96,2,FALSE)=D362,VLOOKUP(P362,'Charged Moves'!B$2:C$96,2,FALSE)=E362),1,0)</f>
        <v>0</v>
      </c>
      <c r="S362" s="54">
        <f>VLOOKUP(P362,'Charged Moves'!B$2:I$96,8,FALSE)*100</f>
        <v>5</v>
      </c>
      <c r="T362" s="54">
        <f>VLOOKUP(P362,'Charged Moves'!B$2:I$96,6,FALSE)</f>
        <v>4200</v>
      </c>
      <c r="U362" s="54">
        <f>VLOOKUP(P362,'Charged Moves'!B$2:J$96,9,FALSE)</f>
        <v>33</v>
      </c>
      <c r="V362" s="54">
        <f t="shared" si="1"/>
        <v>9301.875</v>
      </c>
      <c r="W362" s="54"/>
      <c r="X362" s="54"/>
      <c r="Y362" s="54"/>
      <c r="AB362" s="55"/>
      <c r="AD362" s="55"/>
    </row>
    <row r="363" spans="1:30" ht="14.25" customHeight="1">
      <c r="A363" s="10">
        <v>362</v>
      </c>
      <c r="B363" s="13">
        <f>VLOOKUP(C363,'Species Data'!A$2:E$152,2,FALSE)</f>
        <v>64</v>
      </c>
      <c r="C363" s="10" t="s">
        <v>198</v>
      </c>
      <c r="D363" s="43" t="s">
        <v>73</v>
      </c>
      <c r="E363" s="44"/>
      <c r="F363" s="13">
        <f>VLOOKUP($C363,'Species Data'!$A$2:$E$152,3,FALSE)+$Z$1</f>
        <v>95</v>
      </c>
      <c r="G363" s="13">
        <f>VLOOKUP($C363,'Species Data'!$A$2:$E$152,4,FALSE)+$Z$1</f>
        <v>165</v>
      </c>
      <c r="H363" s="13">
        <f>VLOOKUP($C363,'Species Data'!$A$2:$E$152,5,FALSE)+$Z$1</f>
        <v>127</v>
      </c>
      <c r="I363" s="20" t="s">
        <v>199</v>
      </c>
      <c r="J363" s="54">
        <f>VLOOKUP(I363,'Basic Moves'!B$2:H$43,3,FALSE)</f>
        <v>7</v>
      </c>
      <c r="K363" s="54">
        <f>IF(OR(VLOOKUP(I363,'Basic Moves'!B$2:C$43,2,FALSE)=D363,VLOOKUP(I363,'Basic Moves'!B$2:C$43,2,FALSE)=E363),1,0)</f>
        <v>1</v>
      </c>
      <c r="L363" s="54">
        <f>VLOOKUP(I363,'Basic Moves'!B$2:H$43,5,FALSE)</f>
        <v>570</v>
      </c>
      <c r="M363" s="54">
        <f>VLOOKUP(I363,'Basic Moves'!B$2:H$43,7,FALSE)</f>
        <v>7</v>
      </c>
      <c r="N363" s="54">
        <f t="shared" si="0"/>
        <v>1443.75</v>
      </c>
      <c r="O363" s="20"/>
      <c r="P363" s="20" t="s">
        <v>197</v>
      </c>
      <c r="Q363" s="54">
        <f>VLOOKUP(P363,'Charged Moves'!B$2:I$96,3,FALSE)</f>
        <v>45</v>
      </c>
      <c r="R363" s="54">
        <f>IF(OR(VLOOKUP(P363,'Charged Moves'!B$2:C$96,2,FALSE)=D363,VLOOKUP(P363,'Charged Moves'!B$2:C$96,2,FALSE)=E363),1,0)</f>
        <v>0</v>
      </c>
      <c r="S363" s="54">
        <f>VLOOKUP(P363,'Charged Moves'!B$2:I$96,8,FALSE)*100</f>
        <v>5</v>
      </c>
      <c r="T363" s="54">
        <f>VLOOKUP(P363,'Charged Moves'!B$2:I$96,6,FALSE)</f>
        <v>3080</v>
      </c>
      <c r="U363" s="54">
        <f>VLOOKUP(P363,'Charged Moves'!B$2:J$96,9,FALSE)</f>
        <v>33</v>
      </c>
      <c r="V363" s="54">
        <f t="shared" si="1"/>
        <v>7610.6249999999991</v>
      </c>
      <c r="W363" s="54"/>
      <c r="X363" s="54"/>
      <c r="Y363" s="54"/>
      <c r="AB363" s="55"/>
      <c r="AD363" s="55"/>
    </row>
    <row r="364" spans="1:30" ht="14.25" customHeight="1">
      <c r="A364" s="10">
        <v>363</v>
      </c>
      <c r="B364" s="13">
        <f>VLOOKUP(C364,'Species Data'!A$2:E$152,2,FALSE)</f>
        <v>64</v>
      </c>
      <c r="C364" s="10" t="s">
        <v>198</v>
      </c>
      <c r="D364" s="43" t="s">
        <v>73</v>
      </c>
      <c r="E364" s="44"/>
      <c r="F364" s="13">
        <f>VLOOKUP($C364,'Species Data'!$A$2:$E$152,3,FALSE)+$Z$1</f>
        <v>95</v>
      </c>
      <c r="G364" s="13">
        <f>VLOOKUP($C364,'Species Data'!$A$2:$E$152,4,FALSE)+$Z$1</f>
        <v>165</v>
      </c>
      <c r="H364" s="13">
        <f>VLOOKUP($C364,'Species Data'!$A$2:$E$152,5,FALSE)+$Z$1</f>
        <v>127</v>
      </c>
      <c r="I364" s="20" t="s">
        <v>75</v>
      </c>
      <c r="J364" s="54">
        <f>VLOOKUP(I364,'Basic Moves'!B$2:H$43,3,FALSE)</f>
        <v>15</v>
      </c>
      <c r="K364" s="54">
        <f>IF(OR(VLOOKUP(I364,'Basic Moves'!B$2:C$43,2,FALSE)=D364,VLOOKUP(I364,'Basic Moves'!B$2:C$43,2,FALSE)=E364),1,0)</f>
        <v>1</v>
      </c>
      <c r="L364" s="54">
        <f>VLOOKUP(I364,'Basic Moves'!B$2:H$43,5,FALSE)</f>
        <v>1510</v>
      </c>
      <c r="M364" s="54">
        <f>VLOOKUP(I364,'Basic Moves'!B$2:H$43,7,FALSE)</f>
        <v>14</v>
      </c>
      <c r="N364" s="54">
        <f t="shared" si="0"/>
        <v>3093.75</v>
      </c>
      <c r="O364" s="20"/>
      <c r="P364" s="20" t="s">
        <v>165</v>
      </c>
      <c r="Q364" s="54">
        <f>VLOOKUP(P364,'Charged Moves'!B$2:I$96,3,FALSE)</f>
        <v>40</v>
      </c>
      <c r="R364" s="54">
        <f>IF(OR(VLOOKUP(P364,'Charged Moves'!B$2:C$96,2,FALSE)=D364,VLOOKUP(P364,'Charged Moves'!B$2:C$96,2,FALSE)=E364),1,0)</f>
        <v>1</v>
      </c>
      <c r="S364" s="54">
        <f>VLOOKUP(P364,'Charged Moves'!B$2:I$96,8,FALSE)*100</f>
        <v>5</v>
      </c>
      <c r="T364" s="54">
        <f>VLOOKUP(P364,'Charged Moves'!B$2:I$96,6,FALSE)</f>
        <v>3800</v>
      </c>
      <c r="U364" s="54">
        <f>VLOOKUP(P364,'Charged Moves'!B$2:J$96,9,FALSE)</f>
        <v>25</v>
      </c>
      <c r="V364" s="54">
        <f t="shared" si="1"/>
        <v>8456.25</v>
      </c>
      <c r="W364" s="54"/>
      <c r="X364" s="54"/>
      <c r="Y364" s="54"/>
      <c r="AB364" s="55"/>
      <c r="AD364" s="55"/>
    </row>
    <row r="365" spans="1:30" ht="14.25" customHeight="1">
      <c r="A365" s="10">
        <v>364</v>
      </c>
      <c r="B365" s="13">
        <f>VLOOKUP(C365,'Species Data'!A$2:E$152,2,FALSE)</f>
        <v>64</v>
      </c>
      <c r="C365" s="10" t="s">
        <v>198</v>
      </c>
      <c r="D365" s="43" t="s">
        <v>73</v>
      </c>
      <c r="E365" s="44"/>
      <c r="F365" s="13">
        <f>VLOOKUP($C365,'Species Data'!$A$2:$E$152,3,FALSE)+$Z$1</f>
        <v>95</v>
      </c>
      <c r="G365" s="13">
        <f>VLOOKUP($C365,'Species Data'!$A$2:$E$152,4,FALSE)+$Z$1</f>
        <v>165</v>
      </c>
      <c r="H365" s="13">
        <f>VLOOKUP($C365,'Species Data'!$A$2:$E$152,5,FALSE)+$Z$1</f>
        <v>127</v>
      </c>
      <c r="I365" s="20" t="s">
        <v>75</v>
      </c>
      <c r="J365" s="54">
        <f>VLOOKUP(I365,'Basic Moves'!B$2:H$43,3,FALSE)</f>
        <v>15</v>
      </c>
      <c r="K365" s="54">
        <f>IF(OR(VLOOKUP(I365,'Basic Moves'!B$2:C$43,2,FALSE)=D365,VLOOKUP(I365,'Basic Moves'!B$2:C$43,2,FALSE)=E365),1,0)</f>
        <v>1</v>
      </c>
      <c r="L365" s="54">
        <f>VLOOKUP(I365,'Basic Moves'!B$2:H$43,5,FALSE)</f>
        <v>1510</v>
      </c>
      <c r="M365" s="54">
        <f>VLOOKUP(I365,'Basic Moves'!B$2:H$43,7,FALSE)</f>
        <v>14</v>
      </c>
      <c r="N365" s="54">
        <f t="shared" si="0"/>
        <v>3093.75</v>
      </c>
      <c r="O365" s="20"/>
      <c r="P365" s="20" t="s">
        <v>147</v>
      </c>
      <c r="Q365" s="54">
        <f>VLOOKUP(P365,'Charged Moves'!B$2:I$96,3,FALSE)</f>
        <v>55</v>
      </c>
      <c r="R365" s="54">
        <f>IF(OR(VLOOKUP(P365,'Charged Moves'!B$2:C$96,2,FALSE)=D365,VLOOKUP(P365,'Charged Moves'!B$2:C$96,2,FALSE)=E365),1,0)</f>
        <v>0</v>
      </c>
      <c r="S365" s="54">
        <f>VLOOKUP(P365,'Charged Moves'!B$2:I$96,8,FALSE)*100</f>
        <v>5</v>
      </c>
      <c r="T365" s="54">
        <f>VLOOKUP(P365,'Charged Moves'!B$2:I$96,6,FALSE)</f>
        <v>4200</v>
      </c>
      <c r="U365" s="54">
        <f>VLOOKUP(P365,'Charged Moves'!B$2:J$96,9,FALSE)</f>
        <v>33</v>
      </c>
      <c r="V365" s="54">
        <f t="shared" si="1"/>
        <v>9301.875</v>
      </c>
      <c r="W365" s="54"/>
      <c r="X365" s="54"/>
      <c r="Y365" s="54"/>
      <c r="AB365" s="55"/>
      <c r="AD365" s="55"/>
    </row>
    <row r="366" spans="1:30" ht="14.25" customHeight="1">
      <c r="A366" s="10">
        <v>365</v>
      </c>
      <c r="B366" s="13">
        <f>VLOOKUP(C366,'Species Data'!A$2:E$152,2,FALSE)</f>
        <v>64</v>
      </c>
      <c r="C366" s="10" t="s">
        <v>198</v>
      </c>
      <c r="D366" s="43" t="s">
        <v>73</v>
      </c>
      <c r="E366" s="44"/>
      <c r="F366" s="13">
        <f>VLOOKUP($C366,'Species Data'!$A$2:$E$152,3,FALSE)+$Z$1</f>
        <v>95</v>
      </c>
      <c r="G366" s="13">
        <f>VLOOKUP($C366,'Species Data'!$A$2:$E$152,4,FALSE)+$Z$1</f>
        <v>165</v>
      </c>
      <c r="H366" s="13">
        <f>VLOOKUP($C366,'Species Data'!$A$2:$E$152,5,FALSE)+$Z$1</f>
        <v>127</v>
      </c>
      <c r="I366" s="20" t="s">
        <v>75</v>
      </c>
      <c r="J366" s="54">
        <f>VLOOKUP(I366,'Basic Moves'!B$2:H$43,3,FALSE)</f>
        <v>15</v>
      </c>
      <c r="K366" s="54">
        <f>IF(OR(VLOOKUP(I366,'Basic Moves'!B$2:C$43,2,FALSE)=D366,VLOOKUP(I366,'Basic Moves'!B$2:C$43,2,FALSE)=E366),1,0)</f>
        <v>1</v>
      </c>
      <c r="L366" s="54">
        <f>VLOOKUP(I366,'Basic Moves'!B$2:H$43,5,FALSE)</f>
        <v>1510</v>
      </c>
      <c r="M366" s="54">
        <f>VLOOKUP(I366,'Basic Moves'!B$2:H$43,7,FALSE)</f>
        <v>14</v>
      </c>
      <c r="N366" s="54">
        <f t="shared" si="0"/>
        <v>3093.75</v>
      </c>
      <c r="O366" s="20"/>
      <c r="P366" s="20" t="s">
        <v>197</v>
      </c>
      <c r="Q366" s="54">
        <f>VLOOKUP(P366,'Charged Moves'!B$2:I$96,3,FALSE)</f>
        <v>45</v>
      </c>
      <c r="R366" s="54">
        <f>IF(OR(VLOOKUP(P366,'Charged Moves'!B$2:C$96,2,FALSE)=D366,VLOOKUP(P366,'Charged Moves'!B$2:C$96,2,FALSE)=E366),1,0)</f>
        <v>0</v>
      </c>
      <c r="S366" s="54">
        <f>VLOOKUP(P366,'Charged Moves'!B$2:I$96,8,FALSE)*100</f>
        <v>5</v>
      </c>
      <c r="T366" s="54">
        <f>VLOOKUP(P366,'Charged Moves'!B$2:I$96,6,FALSE)</f>
        <v>3080</v>
      </c>
      <c r="U366" s="54">
        <f>VLOOKUP(P366,'Charged Moves'!B$2:J$96,9,FALSE)</f>
        <v>33</v>
      </c>
      <c r="V366" s="54">
        <f t="shared" si="1"/>
        <v>7610.6249999999991</v>
      </c>
      <c r="W366" s="54"/>
      <c r="X366" s="54"/>
      <c r="Y366" s="54"/>
      <c r="AB366" s="55"/>
      <c r="AD366" s="55"/>
    </row>
    <row r="367" spans="1:30" ht="14.25" customHeight="1">
      <c r="A367" s="10">
        <v>366</v>
      </c>
      <c r="B367" s="13">
        <f>VLOOKUP(C367,'Species Data'!A$2:E$152,2,FALSE)</f>
        <v>65</v>
      </c>
      <c r="C367" s="10" t="s">
        <v>200</v>
      </c>
      <c r="D367" s="43" t="s">
        <v>73</v>
      </c>
      <c r="E367" s="44"/>
      <c r="F367" s="13">
        <f>VLOOKUP($C367,'Species Data'!$A$2:$E$152,3,FALSE)+$Z$1</f>
        <v>125</v>
      </c>
      <c r="G367" s="13">
        <f>VLOOKUP($C367,'Species Data'!$A$2:$E$152,4,FALSE)+$Z$1</f>
        <v>201</v>
      </c>
      <c r="H367" s="13">
        <f>VLOOKUP($C367,'Species Data'!$A$2:$E$152,5,FALSE)+$Z$1</f>
        <v>167</v>
      </c>
      <c r="I367" s="20" t="s">
        <v>199</v>
      </c>
      <c r="J367" s="54">
        <f>VLOOKUP(I367,'Basic Moves'!B$2:H$43,3,FALSE)</f>
        <v>7</v>
      </c>
      <c r="K367" s="54">
        <f>IF(OR(VLOOKUP(I367,'Basic Moves'!B$2:C$43,2,FALSE)=D367,VLOOKUP(I367,'Basic Moves'!B$2:C$43,2,FALSE)=E367),1,0)</f>
        <v>1</v>
      </c>
      <c r="L367" s="54">
        <f>VLOOKUP(I367,'Basic Moves'!B$2:H$43,5,FALSE)</f>
        <v>570</v>
      </c>
      <c r="M367" s="54">
        <f>VLOOKUP(I367,'Basic Moves'!B$2:H$43,7,FALSE)</f>
        <v>7</v>
      </c>
      <c r="N367" s="54">
        <f t="shared" si="0"/>
        <v>1758.75</v>
      </c>
      <c r="O367" s="20"/>
      <c r="P367" s="20" t="s">
        <v>73</v>
      </c>
      <c r="Q367" s="54">
        <f>VLOOKUP(P367,'Charged Moves'!B$2:I$96,3,FALSE)</f>
        <v>55</v>
      </c>
      <c r="R367" s="54">
        <f>IF(OR(VLOOKUP(P367,'Charged Moves'!B$2:C$96,2,FALSE)=D367,VLOOKUP(P367,'Charged Moves'!B$2:C$96,2,FALSE)=E367),1,0)</f>
        <v>1</v>
      </c>
      <c r="S367" s="54">
        <f>VLOOKUP(P367,'Charged Moves'!B$2:I$96,8,FALSE)*100</f>
        <v>5</v>
      </c>
      <c r="T367" s="54">
        <f>VLOOKUP(P367,'Charged Moves'!B$2:I$96,6,FALSE)</f>
        <v>2800</v>
      </c>
      <c r="U367" s="54">
        <f>VLOOKUP(P367,'Charged Moves'!B$2:J$96,9,FALSE)</f>
        <v>50</v>
      </c>
      <c r="V367" s="54">
        <f t="shared" si="1"/>
        <v>14164.218749999998</v>
      </c>
      <c r="W367" s="54"/>
      <c r="X367" s="54"/>
      <c r="Y367" s="54"/>
      <c r="AB367" s="55"/>
      <c r="AD367" s="55"/>
    </row>
    <row r="368" spans="1:30" ht="14.25" customHeight="1">
      <c r="A368" s="10">
        <v>367</v>
      </c>
      <c r="B368" s="13">
        <f>VLOOKUP(C368,'Species Data'!A$2:E$152,2,FALSE)</f>
        <v>65</v>
      </c>
      <c r="C368" s="10" t="s">
        <v>200</v>
      </c>
      <c r="D368" s="43" t="s">
        <v>73</v>
      </c>
      <c r="E368" s="44"/>
      <c r="F368" s="13">
        <f>VLOOKUP($C368,'Species Data'!$A$2:$E$152,3,FALSE)+$Z$1</f>
        <v>125</v>
      </c>
      <c r="G368" s="13">
        <f>VLOOKUP($C368,'Species Data'!$A$2:$E$152,4,FALSE)+$Z$1</f>
        <v>201</v>
      </c>
      <c r="H368" s="13">
        <f>VLOOKUP($C368,'Species Data'!$A$2:$E$152,5,FALSE)+$Z$1</f>
        <v>167</v>
      </c>
      <c r="I368" s="20" t="s">
        <v>199</v>
      </c>
      <c r="J368" s="54">
        <f>VLOOKUP(I368,'Basic Moves'!B$2:H$43,3,FALSE)</f>
        <v>7</v>
      </c>
      <c r="K368" s="54">
        <f>IF(OR(VLOOKUP(I368,'Basic Moves'!B$2:C$43,2,FALSE)=D368,VLOOKUP(I368,'Basic Moves'!B$2:C$43,2,FALSE)=E368),1,0)</f>
        <v>1</v>
      </c>
      <c r="L368" s="54">
        <f>VLOOKUP(I368,'Basic Moves'!B$2:H$43,5,FALSE)</f>
        <v>570</v>
      </c>
      <c r="M368" s="54">
        <f>VLOOKUP(I368,'Basic Moves'!B$2:H$43,7,FALSE)</f>
        <v>7</v>
      </c>
      <c r="N368" s="54">
        <f t="shared" si="0"/>
        <v>1758.75</v>
      </c>
      <c r="O368" s="20"/>
      <c r="P368" s="20" t="s">
        <v>147</v>
      </c>
      <c r="Q368" s="54">
        <f>VLOOKUP(P368,'Charged Moves'!B$2:I$96,3,FALSE)</f>
        <v>55</v>
      </c>
      <c r="R368" s="54">
        <f>IF(OR(VLOOKUP(P368,'Charged Moves'!B$2:C$96,2,FALSE)=D368,VLOOKUP(P368,'Charged Moves'!B$2:C$96,2,FALSE)=E368),1,0)</f>
        <v>0</v>
      </c>
      <c r="S368" s="54">
        <f>VLOOKUP(P368,'Charged Moves'!B$2:I$96,8,FALSE)*100</f>
        <v>5</v>
      </c>
      <c r="T368" s="54">
        <f>VLOOKUP(P368,'Charged Moves'!B$2:I$96,6,FALSE)</f>
        <v>4200</v>
      </c>
      <c r="U368" s="54">
        <f>VLOOKUP(P368,'Charged Moves'!B$2:J$96,9,FALSE)</f>
        <v>33</v>
      </c>
      <c r="V368" s="54">
        <f t="shared" si="1"/>
        <v>11331.374999999998</v>
      </c>
      <c r="W368" s="54"/>
      <c r="X368" s="54"/>
      <c r="Y368" s="54"/>
      <c r="AB368" s="55"/>
      <c r="AD368" s="55"/>
    </row>
    <row r="369" spans="1:30" ht="14.25" customHeight="1">
      <c r="A369" s="10">
        <v>368</v>
      </c>
      <c r="B369" s="13">
        <f>VLOOKUP(C369,'Species Data'!A$2:E$152,2,FALSE)</f>
        <v>65</v>
      </c>
      <c r="C369" s="10" t="s">
        <v>200</v>
      </c>
      <c r="D369" s="43" t="s">
        <v>73</v>
      </c>
      <c r="E369" s="44"/>
      <c r="F369" s="13">
        <f>VLOOKUP($C369,'Species Data'!$A$2:$E$152,3,FALSE)+$Z$1</f>
        <v>125</v>
      </c>
      <c r="G369" s="13">
        <f>VLOOKUP($C369,'Species Data'!$A$2:$E$152,4,FALSE)+$Z$1</f>
        <v>201</v>
      </c>
      <c r="H369" s="13">
        <f>VLOOKUP($C369,'Species Data'!$A$2:$E$152,5,FALSE)+$Z$1</f>
        <v>167</v>
      </c>
      <c r="I369" s="20" t="s">
        <v>199</v>
      </c>
      <c r="J369" s="54">
        <f>VLOOKUP(I369,'Basic Moves'!B$2:H$43,3,FALSE)</f>
        <v>7</v>
      </c>
      <c r="K369" s="54">
        <f>IF(OR(VLOOKUP(I369,'Basic Moves'!B$2:C$43,2,FALSE)=D369,VLOOKUP(I369,'Basic Moves'!B$2:C$43,2,FALSE)=E369),1,0)</f>
        <v>1</v>
      </c>
      <c r="L369" s="54">
        <f>VLOOKUP(I369,'Basic Moves'!B$2:H$43,5,FALSE)</f>
        <v>570</v>
      </c>
      <c r="M369" s="54">
        <f>VLOOKUP(I369,'Basic Moves'!B$2:H$43,7,FALSE)</f>
        <v>7</v>
      </c>
      <c r="N369" s="54">
        <f t="shared" si="0"/>
        <v>1758.75</v>
      </c>
      <c r="O369" s="20"/>
      <c r="P369" s="20" t="s">
        <v>197</v>
      </c>
      <c r="Q369" s="54">
        <f>VLOOKUP(P369,'Charged Moves'!B$2:I$96,3,FALSE)</f>
        <v>45</v>
      </c>
      <c r="R369" s="54">
        <f>IF(OR(VLOOKUP(P369,'Charged Moves'!B$2:C$96,2,FALSE)=D369,VLOOKUP(P369,'Charged Moves'!B$2:C$96,2,FALSE)=E369),1,0)</f>
        <v>0</v>
      </c>
      <c r="S369" s="54">
        <f>VLOOKUP(P369,'Charged Moves'!B$2:I$96,8,FALSE)*100</f>
        <v>5</v>
      </c>
      <c r="T369" s="54">
        <f>VLOOKUP(P369,'Charged Moves'!B$2:I$96,6,FALSE)</f>
        <v>3080</v>
      </c>
      <c r="U369" s="54">
        <f>VLOOKUP(P369,'Charged Moves'!B$2:J$96,9,FALSE)</f>
        <v>33</v>
      </c>
      <c r="V369" s="54">
        <f t="shared" si="1"/>
        <v>9271.125</v>
      </c>
      <c r="W369" s="54"/>
      <c r="X369" s="54"/>
      <c r="Y369" s="54"/>
      <c r="AB369" s="55"/>
      <c r="AD369" s="55"/>
    </row>
    <row r="370" spans="1:30" ht="14.25" customHeight="1">
      <c r="A370" s="10">
        <v>369</v>
      </c>
      <c r="B370" s="13">
        <f>VLOOKUP(C370,'Species Data'!A$2:E$152,2,FALSE)</f>
        <v>65</v>
      </c>
      <c r="C370" s="10" t="s">
        <v>200</v>
      </c>
      <c r="D370" s="43" t="s">
        <v>73</v>
      </c>
      <c r="E370" s="44"/>
      <c r="F370" s="13">
        <f>VLOOKUP($C370,'Species Data'!$A$2:$E$152,3,FALSE)+$Z$1</f>
        <v>125</v>
      </c>
      <c r="G370" s="13">
        <f>VLOOKUP($C370,'Species Data'!$A$2:$E$152,4,FALSE)+$Z$1</f>
        <v>201</v>
      </c>
      <c r="H370" s="13">
        <f>VLOOKUP($C370,'Species Data'!$A$2:$E$152,5,FALSE)+$Z$1</f>
        <v>167</v>
      </c>
      <c r="I370" s="20" t="s">
        <v>75</v>
      </c>
      <c r="J370" s="54">
        <f>VLOOKUP(I370,'Basic Moves'!B$2:H$43,3,FALSE)</f>
        <v>15</v>
      </c>
      <c r="K370" s="54">
        <f>IF(OR(VLOOKUP(I370,'Basic Moves'!B$2:C$43,2,FALSE)=D370,VLOOKUP(I370,'Basic Moves'!B$2:C$43,2,FALSE)=E370),1,0)</f>
        <v>1</v>
      </c>
      <c r="L370" s="54">
        <f>VLOOKUP(I370,'Basic Moves'!B$2:H$43,5,FALSE)</f>
        <v>1510</v>
      </c>
      <c r="M370" s="54">
        <f>VLOOKUP(I370,'Basic Moves'!B$2:H$43,7,FALSE)</f>
        <v>14</v>
      </c>
      <c r="N370" s="54">
        <f t="shared" si="0"/>
        <v>3768.75</v>
      </c>
      <c r="O370" s="20"/>
      <c r="P370" s="20" t="s">
        <v>73</v>
      </c>
      <c r="Q370" s="54">
        <f>VLOOKUP(P370,'Charged Moves'!B$2:I$96,3,FALSE)</f>
        <v>55</v>
      </c>
      <c r="R370" s="54">
        <f>IF(OR(VLOOKUP(P370,'Charged Moves'!B$2:C$96,2,FALSE)=D370,VLOOKUP(P370,'Charged Moves'!B$2:C$96,2,FALSE)=E370),1,0)</f>
        <v>1</v>
      </c>
      <c r="S370" s="54">
        <f>VLOOKUP(P370,'Charged Moves'!B$2:I$96,8,FALSE)*100</f>
        <v>5</v>
      </c>
      <c r="T370" s="54">
        <f>VLOOKUP(P370,'Charged Moves'!B$2:I$96,6,FALSE)</f>
        <v>2800</v>
      </c>
      <c r="U370" s="54">
        <f>VLOOKUP(P370,'Charged Moves'!B$2:J$96,9,FALSE)</f>
        <v>50</v>
      </c>
      <c r="V370" s="54">
        <f t="shared" si="1"/>
        <v>14164.218749999998</v>
      </c>
      <c r="W370" s="54"/>
      <c r="X370" s="54"/>
      <c r="Y370" s="54"/>
      <c r="AB370" s="55"/>
      <c r="AD370" s="55"/>
    </row>
    <row r="371" spans="1:30" ht="14.25" customHeight="1">
      <c r="A371" s="10">
        <v>370</v>
      </c>
      <c r="B371" s="13">
        <f>VLOOKUP(C371,'Species Data'!A$2:E$152,2,FALSE)</f>
        <v>65</v>
      </c>
      <c r="C371" s="10" t="s">
        <v>200</v>
      </c>
      <c r="D371" s="43" t="s">
        <v>73</v>
      </c>
      <c r="E371" s="44"/>
      <c r="F371" s="13">
        <f>VLOOKUP($C371,'Species Data'!$A$2:$E$152,3,FALSE)+$Z$1</f>
        <v>125</v>
      </c>
      <c r="G371" s="13">
        <f>VLOOKUP($C371,'Species Data'!$A$2:$E$152,4,FALSE)+$Z$1</f>
        <v>201</v>
      </c>
      <c r="H371" s="13">
        <f>VLOOKUP($C371,'Species Data'!$A$2:$E$152,5,FALSE)+$Z$1</f>
        <v>167</v>
      </c>
      <c r="I371" s="20" t="s">
        <v>75</v>
      </c>
      <c r="J371" s="54">
        <f>VLOOKUP(I371,'Basic Moves'!B$2:H$43,3,FALSE)</f>
        <v>15</v>
      </c>
      <c r="K371" s="54">
        <f>IF(OR(VLOOKUP(I371,'Basic Moves'!B$2:C$43,2,FALSE)=D371,VLOOKUP(I371,'Basic Moves'!B$2:C$43,2,FALSE)=E371),1,0)</f>
        <v>1</v>
      </c>
      <c r="L371" s="54">
        <f>VLOOKUP(I371,'Basic Moves'!B$2:H$43,5,FALSE)</f>
        <v>1510</v>
      </c>
      <c r="M371" s="54">
        <f>VLOOKUP(I371,'Basic Moves'!B$2:H$43,7,FALSE)</f>
        <v>14</v>
      </c>
      <c r="N371" s="54">
        <f t="shared" si="0"/>
        <v>3768.75</v>
      </c>
      <c r="O371" s="20"/>
      <c r="P371" s="20" t="s">
        <v>147</v>
      </c>
      <c r="Q371" s="54">
        <f>VLOOKUP(P371,'Charged Moves'!B$2:I$96,3,FALSE)</f>
        <v>55</v>
      </c>
      <c r="R371" s="54">
        <f>IF(OR(VLOOKUP(P371,'Charged Moves'!B$2:C$96,2,FALSE)=D371,VLOOKUP(P371,'Charged Moves'!B$2:C$96,2,FALSE)=E371),1,0)</f>
        <v>0</v>
      </c>
      <c r="S371" s="54">
        <f>VLOOKUP(P371,'Charged Moves'!B$2:I$96,8,FALSE)*100</f>
        <v>5</v>
      </c>
      <c r="T371" s="54">
        <f>VLOOKUP(P371,'Charged Moves'!B$2:I$96,6,FALSE)</f>
        <v>4200</v>
      </c>
      <c r="U371" s="54">
        <f>VLOOKUP(P371,'Charged Moves'!B$2:J$96,9,FALSE)</f>
        <v>33</v>
      </c>
      <c r="V371" s="54">
        <f t="shared" si="1"/>
        <v>11331.374999999998</v>
      </c>
      <c r="W371" s="54"/>
      <c r="X371" s="54"/>
      <c r="Y371" s="54"/>
      <c r="AB371" s="55"/>
      <c r="AD371" s="55"/>
    </row>
    <row r="372" spans="1:30" ht="14.25" customHeight="1">
      <c r="A372" s="10">
        <v>371</v>
      </c>
      <c r="B372" s="13">
        <f>VLOOKUP(C372,'Species Data'!A$2:E$152,2,FALSE)</f>
        <v>65</v>
      </c>
      <c r="C372" s="10" t="s">
        <v>200</v>
      </c>
      <c r="D372" s="43" t="s">
        <v>73</v>
      </c>
      <c r="E372" s="44"/>
      <c r="F372" s="13">
        <f>VLOOKUP($C372,'Species Data'!$A$2:$E$152,3,FALSE)+$Z$1</f>
        <v>125</v>
      </c>
      <c r="G372" s="13">
        <f>VLOOKUP($C372,'Species Data'!$A$2:$E$152,4,FALSE)+$Z$1</f>
        <v>201</v>
      </c>
      <c r="H372" s="13">
        <f>VLOOKUP($C372,'Species Data'!$A$2:$E$152,5,FALSE)+$Z$1</f>
        <v>167</v>
      </c>
      <c r="I372" s="20" t="s">
        <v>75</v>
      </c>
      <c r="J372" s="54">
        <f>VLOOKUP(I372,'Basic Moves'!B$2:H$43,3,FALSE)</f>
        <v>15</v>
      </c>
      <c r="K372" s="54">
        <f>IF(OR(VLOOKUP(I372,'Basic Moves'!B$2:C$43,2,FALSE)=D372,VLOOKUP(I372,'Basic Moves'!B$2:C$43,2,FALSE)=E372),1,0)</f>
        <v>1</v>
      </c>
      <c r="L372" s="54">
        <f>VLOOKUP(I372,'Basic Moves'!B$2:H$43,5,FALSE)</f>
        <v>1510</v>
      </c>
      <c r="M372" s="54">
        <f>VLOOKUP(I372,'Basic Moves'!B$2:H$43,7,FALSE)</f>
        <v>14</v>
      </c>
      <c r="N372" s="54">
        <f t="shared" si="0"/>
        <v>3768.75</v>
      </c>
      <c r="O372" s="20"/>
      <c r="P372" s="20" t="s">
        <v>197</v>
      </c>
      <c r="Q372" s="54">
        <f>VLOOKUP(P372,'Charged Moves'!B$2:I$96,3,FALSE)</f>
        <v>45</v>
      </c>
      <c r="R372" s="54">
        <f>IF(OR(VLOOKUP(P372,'Charged Moves'!B$2:C$96,2,FALSE)=D372,VLOOKUP(P372,'Charged Moves'!B$2:C$96,2,FALSE)=E372),1,0)</f>
        <v>0</v>
      </c>
      <c r="S372" s="54">
        <f>VLOOKUP(P372,'Charged Moves'!B$2:I$96,8,FALSE)*100</f>
        <v>5</v>
      </c>
      <c r="T372" s="54">
        <f>VLOOKUP(P372,'Charged Moves'!B$2:I$96,6,FALSE)</f>
        <v>3080</v>
      </c>
      <c r="U372" s="54">
        <f>VLOOKUP(P372,'Charged Moves'!B$2:J$96,9,FALSE)</f>
        <v>33</v>
      </c>
      <c r="V372" s="54">
        <f t="shared" si="1"/>
        <v>9271.125</v>
      </c>
      <c r="W372" s="54"/>
      <c r="X372" s="54"/>
      <c r="Y372" s="54"/>
      <c r="AB372" s="55"/>
      <c r="AD372" s="55"/>
    </row>
    <row r="373" spans="1:30" ht="14.25" customHeight="1">
      <c r="A373" s="10">
        <v>372</v>
      </c>
      <c r="B373" s="13">
        <f>VLOOKUP(C373,'Species Data'!A$2:E$152,2,FALSE)</f>
        <v>66</v>
      </c>
      <c r="C373" s="10" t="s">
        <v>201</v>
      </c>
      <c r="D373" s="41" t="s">
        <v>179</v>
      </c>
      <c r="E373" s="42"/>
      <c r="F373" s="13">
        <f>VLOOKUP($C373,'Species Data'!$A$2:$E$152,3,FALSE)+$Z$1</f>
        <v>155</v>
      </c>
      <c r="G373" s="13">
        <f>VLOOKUP($C373,'Species Data'!$A$2:$E$152,4,FALSE)+$Z$1</f>
        <v>133</v>
      </c>
      <c r="H373" s="13">
        <f>VLOOKUP($C373,'Species Data'!$A$2:$E$152,5,FALSE)+$Z$1</f>
        <v>111</v>
      </c>
      <c r="I373" s="20" t="s">
        <v>183</v>
      </c>
      <c r="J373" s="54">
        <f>VLOOKUP(I373,'Basic Moves'!B$2:H$43,3,FALSE)</f>
        <v>5</v>
      </c>
      <c r="K373" s="54">
        <f>IF(OR(VLOOKUP(I373,'Basic Moves'!B$2:C$43,2,FALSE)=D373,VLOOKUP(I373,'Basic Moves'!B$2:C$43,2,FALSE)=E373),1,0)</f>
        <v>1</v>
      </c>
      <c r="L373" s="54">
        <f>VLOOKUP(I373,'Basic Moves'!B$2:H$43,5,FALSE)</f>
        <v>600</v>
      </c>
      <c r="M373" s="54">
        <f>VLOOKUP(I373,'Basic Moves'!B$2:H$43,7,FALSE)</f>
        <v>7</v>
      </c>
      <c r="N373" s="54">
        <f t="shared" si="0"/>
        <v>831.25</v>
      </c>
      <c r="O373" s="20"/>
      <c r="P373" s="20" t="s">
        <v>181</v>
      </c>
      <c r="Q373" s="54">
        <f>VLOOKUP(P373,'Charged Moves'!B$2:I$96,3,FALSE)</f>
        <v>30</v>
      </c>
      <c r="R373" s="54">
        <f>IF(OR(VLOOKUP(P373,'Charged Moves'!B$2:C$96,2,FALSE)=D373,VLOOKUP(P373,'Charged Moves'!B$2:C$96,2,FALSE)=E373),1,0)</f>
        <v>1</v>
      </c>
      <c r="S373" s="54">
        <f>VLOOKUP(P373,'Charged Moves'!B$2:I$96,8,FALSE)*100</f>
        <v>5</v>
      </c>
      <c r="T373" s="54">
        <f>VLOOKUP(P373,'Charged Moves'!B$2:I$96,6,FALSE)</f>
        <v>2250</v>
      </c>
      <c r="U373" s="54">
        <f>VLOOKUP(P373,'Charged Moves'!B$2:J$96,9,FALSE)</f>
        <v>25</v>
      </c>
      <c r="V373" s="54">
        <f t="shared" si="1"/>
        <v>5112.1875</v>
      </c>
      <c r="W373" s="54"/>
      <c r="X373" s="54"/>
      <c r="Y373" s="54"/>
      <c r="AB373" s="55"/>
      <c r="AD373" s="55"/>
    </row>
    <row r="374" spans="1:30" ht="14.25" customHeight="1">
      <c r="A374" s="10">
        <v>373</v>
      </c>
      <c r="B374" s="13">
        <f>VLOOKUP(C374,'Species Data'!A$2:E$152,2,FALSE)</f>
        <v>66</v>
      </c>
      <c r="C374" s="10" t="s">
        <v>201</v>
      </c>
      <c r="D374" s="41" t="s">
        <v>179</v>
      </c>
      <c r="E374" s="42"/>
      <c r="F374" s="13">
        <f>VLOOKUP($C374,'Species Data'!$A$2:$E$152,3,FALSE)+$Z$1</f>
        <v>155</v>
      </c>
      <c r="G374" s="13">
        <f>VLOOKUP($C374,'Species Data'!$A$2:$E$152,4,FALSE)+$Z$1</f>
        <v>133</v>
      </c>
      <c r="H374" s="13">
        <f>VLOOKUP($C374,'Species Data'!$A$2:$E$152,5,FALSE)+$Z$1</f>
        <v>111</v>
      </c>
      <c r="I374" s="20" t="s">
        <v>183</v>
      </c>
      <c r="J374" s="54">
        <f>VLOOKUP(I374,'Basic Moves'!B$2:H$43,3,FALSE)</f>
        <v>5</v>
      </c>
      <c r="K374" s="54">
        <f>IF(OR(VLOOKUP(I374,'Basic Moves'!B$2:C$43,2,FALSE)=D374,VLOOKUP(I374,'Basic Moves'!B$2:C$43,2,FALSE)=E374),1,0)</f>
        <v>1</v>
      </c>
      <c r="L374" s="54">
        <f>VLOOKUP(I374,'Basic Moves'!B$2:H$43,5,FALSE)</f>
        <v>600</v>
      </c>
      <c r="M374" s="54">
        <f>VLOOKUP(I374,'Basic Moves'!B$2:H$43,7,FALSE)</f>
        <v>7</v>
      </c>
      <c r="N374" s="54">
        <f t="shared" si="0"/>
        <v>831.25</v>
      </c>
      <c r="O374" s="20"/>
      <c r="P374" s="20" t="s">
        <v>119</v>
      </c>
      <c r="Q374" s="54">
        <f>VLOOKUP(P374,'Charged Moves'!B$2:I$96,3,FALSE)</f>
        <v>30</v>
      </c>
      <c r="R374" s="54">
        <f>IF(OR(VLOOKUP(P374,'Charged Moves'!B$2:C$96,2,FALSE)=D374,VLOOKUP(P374,'Charged Moves'!B$2:C$96,2,FALSE)=E374),1,0)</f>
        <v>1</v>
      </c>
      <c r="S374" s="54">
        <f>VLOOKUP(P374,'Charged Moves'!B$2:I$96,8,FALSE)*100</f>
        <v>25</v>
      </c>
      <c r="T374" s="54">
        <f>VLOOKUP(P374,'Charged Moves'!B$2:I$96,6,FALSE)</f>
        <v>1600</v>
      </c>
      <c r="U374" s="54">
        <f>VLOOKUP(P374,'Charged Moves'!B$2:J$96,9,FALSE)</f>
        <v>33</v>
      </c>
      <c r="V374" s="54">
        <f t="shared" si="1"/>
        <v>5610.9375</v>
      </c>
      <c r="W374" s="54"/>
      <c r="X374" s="54"/>
      <c r="Y374" s="54"/>
      <c r="AB374" s="55"/>
      <c r="AD374" s="55"/>
    </row>
    <row r="375" spans="1:30" ht="14.25" customHeight="1">
      <c r="A375" s="10">
        <v>374</v>
      </c>
      <c r="B375" s="13">
        <f>VLOOKUP(C375,'Species Data'!A$2:E$152,2,FALSE)</f>
        <v>66</v>
      </c>
      <c r="C375" s="10" t="s">
        <v>201</v>
      </c>
      <c r="D375" s="41" t="s">
        <v>179</v>
      </c>
      <c r="E375" s="42"/>
      <c r="F375" s="13">
        <f>VLOOKUP($C375,'Species Data'!$A$2:$E$152,3,FALSE)+$Z$1</f>
        <v>155</v>
      </c>
      <c r="G375" s="13">
        <f>VLOOKUP($C375,'Species Data'!$A$2:$E$152,4,FALSE)+$Z$1</f>
        <v>133</v>
      </c>
      <c r="H375" s="13">
        <f>VLOOKUP($C375,'Species Data'!$A$2:$E$152,5,FALSE)+$Z$1</f>
        <v>111</v>
      </c>
      <c r="I375" s="20" t="s">
        <v>183</v>
      </c>
      <c r="J375" s="54">
        <f>VLOOKUP(I375,'Basic Moves'!B$2:H$43,3,FALSE)</f>
        <v>5</v>
      </c>
      <c r="K375" s="54">
        <f>IF(OR(VLOOKUP(I375,'Basic Moves'!B$2:C$43,2,FALSE)=D375,VLOOKUP(I375,'Basic Moves'!B$2:C$43,2,FALSE)=E375),1,0)</f>
        <v>1</v>
      </c>
      <c r="L375" s="54">
        <f>VLOOKUP(I375,'Basic Moves'!B$2:H$43,5,FALSE)</f>
        <v>600</v>
      </c>
      <c r="M375" s="54">
        <f>VLOOKUP(I375,'Basic Moves'!B$2:H$43,7,FALSE)</f>
        <v>7</v>
      </c>
      <c r="N375" s="54">
        <f t="shared" si="0"/>
        <v>831.25</v>
      </c>
      <c r="O375" s="20"/>
      <c r="P375" s="20" t="s">
        <v>176</v>
      </c>
      <c r="Q375" s="54">
        <f>VLOOKUP(P375,'Charged Moves'!B$2:I$96,3,FALSE)</f>
        <v>60</v>
      </c>
      <c r="R375" s="54">
        <f>IF(OR(VLOOKUP(P375,'Charged Moves'!B$2:C$96,2,FALSE)=D375,VLOOKUP(P375,'Charged Moves'!B$2:C$96,2,FALSE)=E375),1,0)</f>
        <v>1</v>
      </c>
      <c r="S375" s="54">
        <f>VLOOKUP(P375,'Charged Moves'!B$2:I$96,8,FALSE)*100</f>
        <v>25</v>
      </c>
      <c r="T375" s="54">
        <f>VLOOKUP(P375,'Charged Moves'!B$2:I$96,6,FALSE)</f>
        <v>2000</v>
      </c>
      <c r="U375" s="54">
        <f>VLOOKUP(P375,'Charged Moves'!B$2:J$96,9,FALSE)</f>
        <v>100</v>
      </c>
      <c r="V375" s="54">
        <f t="shared" si="1"/>
        <v>11221.875</v>
      </c>
      <c r="W375" s="54"/>
      <c r="X375" s="54"/>
      <c r="Y375" s="54"/>
      <c r="AB375" s="55"/>
      <c r="AD375" s="55"/>
    </row>
    <row r="376" spans="1:30" ht="14.25" customHeight="1">
      <c r="A376" s="10">
        <v>375</v>
      </c>
      <c r="B376" s="13">
        <f>VLOOKUP(C376,'Species Data'!A$2:E$152,2,FALSE)</f>
        <v>66</v>
      </c>
      <c r="C376" s="10" t="s">
        <v>201</v>
      </c>
      <c r="D376" s="41" t="s">
        <v>179</v>
      </c>
      <c r="E376" s="42"/>
      <c r="F376" s="13">
        <f>VLOOKUP($C376,'Species Data'!$A$2:$E$152,3,FALSE)+$Z$1</f>
        <v>155</v>
      </c>
      <c r="G376" s="13">
        <f>VLOOKUP($C376,'Species Data'!$A$2:$E$152,4,FALSE)+$Z$1</f>
        <v>133</v>
      </c>
      <c r="H376" s="13">
        <f>VLOOKUP($C376,'Species Data'!$A$2:$E$152,5,FALSE)+$Z$1</f>
        <v>111</v>
      </c>
      <c r="I376" s="20" t="s">
        <v>180</v>
      </c>
      <c r="J376" s="54">
        <f>VLOOKUP(I376,'Basic Moves'!B$2:H$43,3,FALSE)</f>
        <v>6</v>
      </c>
      <c r="K376" s="54">
        <f>IF(OR(VLOOKUP(I376,'Basic Moves'!B$2:C$43,2,FALSE)=D376,VLOOKUP(I376,'Basic Moves'!B$2:C$43,2,FALSE)=E376),1,0)</f>
        <v>1</v>
      </c>
      <c r="L376" s="54">
        <f>VLOOKUP(I376,'Basic Moves'!B$2:H$43,5,FALSE)</f>
        <v>800</v>
      </c>
      <c r="M376" s="54">
        <f>VLOOKUP(I376,'Basic Moves'!B$2:H$43,7,FALSE)</f>
        <v>8</v>
      </c>
      <c r="N376" s="54">
        <f t="shared" si="0"/>
        <v>997.5</v>
      </c>
      <c r="O376" s="20"/>
      <c r="P376" s="20" t="s">
        <v>181</v>
      </c>
      <c r="Q376" s="54">
        <f>VLOOKUP(P376,'Charged Moves'!B$2:I$96,3,FALSE)</f>
        <v>30</v>
      </c>
      <c r="R376" s="54">
        <f>IF(OR(VLOOKUP(P376,'Charged Moves'!B$2:C$96,2,FALSE)=D376,VLOOKUP(P376,'Charged Moves'!B$2:C$96,2,FALSE)=E376),1,0)</f>
        <v>1</v>
      </c>
      <c r="S376" s="54">
        <f>VLOOKUP(P376,'Charged Moves'!B$2:I$96,8,FALSE)*100</f>
        <v>5</v>
      </c>
      <c r="T376" s="54">
        <f>VLOOKUP(P376,'Charged Moves'!B$2:I$96,6,FALSE)</f>
        <v>2250</v>
      </c>
      <c r="U376" s="54">
        <f>VLOOKUP(P376,'Charged Moves'!B$2:J$96,9,FALSE)</f>
        <v>25</v>
      </c>
      <c r="V376" s="54">
        <f t="shared" si="1"/>
        <v>5112.1875</v>
      </c>
      <c r="W376" s="54"/>
      <c r="X376" s="54"/>
      <c r="Y376" s="54"/>
      <c r="AB376" s="55"/>
      <c r="AD376" s="55"/>
    </row>
    <row r="377" spans="1:30" ht="14.25" customHeight="1">
      <c r="A377" s="10">
        <v>376</v>
      </c>
      <c r="B377" s="13">
        <f>VLOOKUP(C377,'Species Data'!A$2:E$152,2,FALSE)</f>
        <v>66</v>
      </c>
      <c r="C377" s="10" t="s">
        <v>201</v>
      </c>
      <c r="D377" s="41" t="s">
        <v>179</v>
      </c>
      <c r="E377" s="42"/>
      <c r="F377" s="13">
        <f>VLOOKUP($C377,'Species Data'!$A$2:$E$152,3,FALSE)+$Z$1</f>
        <v>155</v>
      </c>
      <c r="G377" s="13">
        <f>VLOOKUP($C377,'Species Data'!$A$2:$E$152,4,FALSE)+$Z$1</f>
        <v>133</v>
      </c>
      <c r="H377" s="13">
        <f>VLOOKUP($C377,'Species Data'!$A$2:$E$152,5,FALSE)+$Z$1</f>
        <v>111</v>
      </c>
      <c r="I377" s="20" t="s">
        <v>180</v>
      </c>
      <c r="J377" s="54">
        <f>VLOOKUP(I377,'Basic Moves'!B$2:H$43,3,FALSE)</f>
        <v>6</v>
      </c>
      <c r="K377" s="54">
        <f>IF(OR(VLOOKUP(I377,'Basic Moves'!B$2:C$43,2,FALSE)=D377,VLOOKUP(I377,'Basic Moves'!B$2:C$43,2,FALSE)=E377),1,0)</f>
        <v>1</v>
      </c>
      <c r="L377" s="54">
        <f>VLOOKUP(I377,'Basic Moves'!B$2:H$43,5,FALSE)</f>
        <v>800</v>
      </c>
      <c r="M377" s="54">
        <f>VLOOKUP(I377,'Basic Moves'!B$2:H$43,7,FALSE)</f>
        <v>8</v>
      </c>
      <c r="N377" s="54">
        <f t="shared" si="0"/>
        <v>997.5</v>
      </c>
      <c r="O377" s="20"/>
      <c r="P377" s="20" t="s">
        <v>119</v>
      </c>
      <c r="Q377" s="54">
        <f>VLOOKUP(P377,'Charged Moves'!B$2:I$96,3,FALSE)</f>
        <v>30</v>
      </c>
      <c r="R377" s="54">
        <f>IF(OR(VLOOKUP(P377,'Charged Moves'!B$2:C$96,2,FALSE)=D377,VLOOKUP(P377,'Charged Moves'!B$2:C$96,2,FALSE)=E377),1,0)</f>
        <v>1</v>
      </c>
      <c r="S377" s="54">
        <f>VLOOKUP(P377,'Charged Moves'!B$2:I$96,8,FALSE)*100</f>
        <v>25</v>
      </c>
      <c r="T377" s="54">
        <f>VLOOKUP(P377,'Charged Moves'!B$2:I$96,6,FALSE)</f>
        <v>1600</v>
      </c>
      <c r="U377" s="54">
        <f>VLOOKUP(P377,'Charged Moves'!B$2:J$96,9,FALSE)</f>
        <v>33</v>
      </c>
      <c r="V377" s="54">
        <f t="shared" si="1"/>
        <v>5610.9375</v>
      </c>
      <c r="W377" s="54"/>
      <c r="X377" s="54"/>
      <c r="Y377" s="54"/>
      <c r="AB377" s="55"/>
      <c r="AD377" s="55"/>
    </row>
    <row r="378" spans="1:30" ht="14.25" customHeight="1">
      <c r="A378" s="10">
        <v>377</v>
      </c>
      <c r="B378" s="13">
        <f>VLOOKUP(C378,'Species Data'!A$2:E$152,2,FALSE)</f>
        <v>66</v>
      </c>
      <c r="C378" s="10" t="s">
        <v>201</v>
      </c>
      <c r="D378" s="41" t="s">
        <v>179</v>
      </c>
      <c r="E378" s="42"/>
      <c r="F378" s="13">
        <f>VLOOKUP($C378,'Species Data'!$A$2:$E$152,3,FALSE)+$Z$1</f>
        <v>155</v>
      </c>
      <c r="G378" s="13">
        <f>VLOOKUP($C378,'Species Data'!$A$2:$E$152,4,FALSE)+$Z$1</f>
        <v>133</v>
      </c>
      <c r="H378" s="13">
        <f>VLOOKUP($C378,'Species Data'!$A$2:$E$152,5,FALSE)+$Z$1</f>
        <v>111</v>
      </c>
      <c r="I378" s="20" t="s">
        <v>180</v>
      </c>
      <c r="J378" s="54">
        <f>VLOOKUP(I378,'Basic Moves'!B$2:H$43,3,FALSE)</f>
        <v>6</v>
      </c>
      <c r="K378" s="54">
        <f>IF(OR(VLOOKUP(I378,'Basic Moves'!B$2:C$43,2,FALSE)=D378,VLOOKUP(I378,'Basic Moves'!B$2:C$43,2,FALSE)=E378),1,0)</f>
        <v>1</v>
      </c>
      <c r="L378" s="54">
        <f>VLOOKUP(I378,'Basic Moves'!B$2:H$43,5,FALSE)</f>
        <v>800</v>
      </c>
      <c r="M378" s="54">
        <f>VLOOKUP(I378,'Basic Moves'!B$2:H$43,7,FALSE)</f>
        <v>8</v>
      </c>
      <c r="N378" s="54">
        <f t="shared" si="0"/>
        <v>997.5</v>
      </c>
      <c r="O378" s="20"/>
      <c r="P378" s="20" t="s">
        <v>176</v>
      </c>
      <c r="Q378" s="54">
        <f>VLOOKUP(P378,'Charged Moves'!B$2:I$96,3,FALSE)</f>
        <v>60</v>
      </c>
      <c r="R378" s="54">
        <f>IF(OR(VLOOKUP(P378,'Charged Moves'!B$2:C$96,2,FALSE)=D378,VLOOKUP(P378,'Charged Moves'!B$2:C$96,2,FALSE)=E378),1,0)</f>
        <v>1</v>
      </c>
      <c r="S378" s="54">
        <f>VLOOKUP(P378,'Charged Moves'!B$2:I$96,8,FALSE)*100</f>
        <v>25</v>
      </c>
      <c r="T378" s="54">
        <f>VLOOKUP(P378,'Charged Moves'!B$2:I$96,6,FALSE)</f>
        <v>2000</v>
      </c>
      <c r="U378" s="54">
        <f>VLOOKUP(P378,'Charged Moves'!B$2:J$96,9,FALSE)</f>
        <v>100</v>
      </c>
      <c r="V378" s="54">
        <f t="shared" si="1"/>
        <v>11221.875</v>
      </c>
      <c r="W378" s="54"/>
      <c r="X378" s="54"/>
      <c r="Y378" s="54"/>
      <c r="AB378" s="55"/>
      <c r="AD378" s="55"/>
    </row>
    <row r="379" spans="1:30" ht="14.25" customHeight="1">
      <c r="A379" s="10">
        <v>378</v>
      </c>
      <c r="B379" s="13">
        <f>VLOOKUP(C379,'Species Data'!A$2:E$152,2,FALSE)</f>
        <v>67</v>
      </c>
      <c r="C379" s="10" t="s">
        <v>202</v>
      </c>
      <c r="D379" s="41" t="s">
        <v>179</v>
      </c>
      <c r="E379" s="42"/>
      <c r="F379" s="13">
        <f>VLOOKUP($C379,'Species Data'!$A$2:$E$152,3,FALSE)+$Z$1</f>
        <v>175</v>
      </c>
      <c r="G379" s="13">
        <f>VLOOKUP($C379,'Species Data'!$A$2:$E$152,4,FALSE)+$Z$1</f>
        <v>169</v>
      </c>
      <c r="H379" s="13">
        <f>VLOOKUP($C379,'Species Data'!$A$2:$E$152,5,FALSE)+$Z$1</f>
        <v>159</v>
      </c>
      <c r="I379" s="20" t="s">
        <v>183</v>
      </c>
      <c r="J379" s="54">
        <f>VLOOKUP(I379,'Basic Moves'!B$2:H$43,3,FALSE)</f>
        <v>5</v>
      </c>
      <c r="K379" s="54">
        <f>IF(OR(VLOOKUP(I379,'Basic Moves'!B$2:C$43,2,FALSE)=D379,VLOOKUP(I379,'Basic Moves'!B$2:C$43,2,FALSE)=E379),1,0)</f>
        <v>1</v>
      </c>
      <c r="L379" s="54">
        <f>VLOOKUP(I379,'Basic Moves'!B$2:H$43,5,FALSE)</f>
        <v>600</v>
      </c>
      <c r="M379" s="54">
        <f>VLOOKUP(I379,'Basic Moves'!B$2:H$43,7,FALSE)</f>
        <v>7</v>
      </c>
      <c r="N379" s="54">
        <f t="shared" si="0"/>
        <v>1056.25</v>
      </c>
      <c r="O379" s="20"/>
      <c r="P379" s="20" t="s">
        <v>193</v>
      </c>
      <c r="Q379" s="54">
        <f>VLOOKUP(P379,'Charged Moves'!B$2:I$96,3,FALSE)</f>
        <v>30</v>
      </c>
      <c r="R379" s="54">
        <f>IF(OR(VLOOKUP(P379,'Charged Moves'!B$2:C$96,2,FALSE)=D379,VLOOKUP(P379,'Charged Moves'!B$2:C$96,2,FALSE)=E379),1,0)</f>
        <v>1</v>
      </c>
      <c r="S379" s="54">
        <f>VLOOKUP(P379,'Charged Moves'!B$2:I$96,8,FALSE)*100</f>
        <v>5</v>
      </c>
      <c r="T379" s="54">
        <f>VLOOKUP(P379,'Charged Moves'!B$2:I$96,6,FALSE)</f>
        <v>2100</v>
      </c>
      <c r="U379" s="54">
        <f>VLOOKUP(P379,'Charged Moves'!B$2:J$96,9,FALSE)</f>
        <v>33</v>
      </c>
      <c r="V379" s="54">
        <f t="shared" si="1"/>
        <v>6495.9374999999991</v>
      </c>
      <c r="W379" s="54"/>
      <c r="X379" s="54"/>
      <c r="Y379" s="54"/>
      <c r="AB379" s="55"/>
      <c r="AD379" s="55"/>
    </row>
    <row r="380" spans="1:30" ht="14.25" customHeight="1">
      <c r="A380" s="10">
        <v>379</v>
      </c>
      <c r="B380" s="13">
        <f>VLOOKUP(C380,'Species Data'!A$2:E$152,2,FALSE)</f>
        <v>67</v>
      </c>
      <c r="C380" s="10" t="s">
        <v>202</v>
      </c>
      <c r="D380" s="41" t="s">
        <v>179</v>
      </c>
      <c r="E380" s="42"/>
      <c r="F380" s="13">
        <f>VLOOKUP($C380,'Species Data'!$A$2:$E$152,3,FALSE)+$Z$1</f>
        <v>175</v>
      </c>
      <c r="G380" s="13">
        <f>VLOOKUP($C380,'Species Data'!$A$2:$E$152,4,FALSE)+$Z$1</f>
        <v>169</v>
      </c>
      <c r="H380" s="13">
        <f>VLOOKUP($C380,'Species Data'!$A$2:$E$152,5,FALSE)+$Z$1</f>
        <v>159</v>
      </c>
      <c r="I380" s="20" t="s">
        <v>183</v>
      </c>
      <c r="J380" s="54">
        <f>VLOOKUP(I380,'Basic Moves'!B$2:H$43,3,FALSE)</f>
        <v>5</v>
      </c>
      <c r="K380" s="54">
        <f>IF(OR(VLOOKUP(I380,'Basic Moves'!B$2:C$43,2,FALSE)=D380,VLOOKUP(I380,'Basic Moves'!B$2:C$43,2,FALSE)=E380),1,0)</f>
        <v>1</v>
      </c>
      <c r="L380" s="54">
        <f>VLOOKUP(I380,'Basic Moves'!B$2:H$43,5,FALSE)</f>
        <v>600</v>
      </c>
      <c r="M380" s="54">
        <f>VLOOKUP(I380,'Basic Moves'!B$2:H$43,7,FALSE)</f>
        <v>7</v>
      </c>
      <c r="N380" s="54">
        <f t="shared" si="0"/>
        <v>1056.25</v>
      </c>
      <c r="O380" s="20"/>
      <c r="P380" s="20" t="s">
        <v>119</v>
      </c>
      <c r="Q380" s="54">
        <f>VLOOKUP(P380,'Charged Moves'!B$2:I$96,3,FALSE)</f>
        <v>30</v>
      </c>
      <c r="R380" s="54">
        <f>IF(OR(VLOOKUP(P380,'Charged Moves'!B$2:C$96,2,FALSE)=D380,VLOOKUP(P380,'Charged Moves'!B$2:C$96,2,FALSE)=E380),1,0)</f>
        <v>1</v>
      </c>
      <c r="S380" s="54">
        <f>VLOOKUP(P380,'Charged Moves'!B$2:I$96,8,FALSE)*100</f>
        <v>25</v>
      </c>
      <c r="T380" s="54">
        <f>VLOOKUP(P380,'Charged Moves'!B$2:I$96,6,FALSE)</f>
        <v>1600</v>
      </c>
      <c r="U380" s="54">
        <f>VLOOKUP(P380,'Charged Moves'!B$2:J$96,9,FALSE)</f>
        <v>33</v>
      </c>
      <c r="V380" s="54">
        <f t="shared" si="1"/>
        <v>7129.6875</v>
      </c>
      <c r="W380" s="54"/>
      <c r="X380" s="54"/>
      <c r="Y380" s="54"/>
      <c r="AB380" s="55"/>
      <c r="AD380" s="55"/>
    </row>
    <row r="381" spans="1:30" ht="14.25" customHeight="1">
      <c r="A381" s="10">
        <v>380</v>
      </c>
      <c r="B381" s="13">
        <f>VLOOKUP(C381,'Species Data'!A$2:E$152,2,FALSE)</f>
        <v>67</v>
      </c>
      <c r="C381" s="10" t="s">
        <v>202</v>
      </c>
      <c r="D381" s="41" t="s">
        <v>179</v>
      </c>
      <c r="E381" s="42"/>
      <c r="F381" s="13">
        <f>VLOOKUP($C381,'Species Data'!$A$2:$E$152,3,FALSE)+$Z$1</f>
        <v>175</v>
      </c>
      <c r="G381" s="13">
        <f>VLOOKUP($C381,'Species Data'!$A$2:$E$152,4,FALSE)+$Z$1</f>
        <v>169</v>
      </c>
      <c r="H381" s="13">
        <f>VLOOKUP($C381,'Species Data'!$A$2:$E$152,5,FALSE)+$Z$1</f>
        <v>159</v>
      </c>
      <c r="I381" s="20" t="s">
        <v>183</v>
      </c>
      <c r="J381" s="54">
        <f>VLOOKUP(I381,'Basic Moves'!B$2:H$43,3,FALSE)</f>
        <v>5</v>
      </c>
      <c r="K381" s="54">
        <f>IF(OR(VLOOKUP(I381,'Basic Moves'!B$2:C$43,2,FALSE)=D381,VLOOKUP(I381,'Basic Moves'!B$2:C$43,2,FALSE)=E381),1,0)</f>
        <v>1</v>
      </c>
      <c r="L381" s="54">
        <f>VLOOKUP(I381,'Basic Moves'!B$2:H$43,5,FALSE)</f>
        <v>600</v>
      </c>
      <c r="M381" s="54">
        <f>VLOOKUP(I381,'Basic Moves'!B$2:H$43,7,FALSE)</f>
        <v>7</v>
      </c>
      <c r="N381" s="54">
        <f t="shared" si="0"/>
        <v>1056.25</v>
      </c>
      <c r="O381" s="20"/>
      <c r="P381" s="20" t="s">
        <v>176</v>
      </c>
      <c r="Q381" s="54">
        <f>VLOOKUP(P381,'Charged Moves'!B$2:I$96,3,FALSE)</f>
        <v>60</v>
      </c>
      <c r="R381" s="54">
        <f>IF(OR(VLOOKUP(P381,'Charged Moves'!B$2:C$96,2,FALSE)=D381,VLOOKUP(P381,'Charged Moves'!B$2:C$96,2,FALSE)=E381),1,0)</f>
        <v>1</v>
      </c>
      <c r="S381" s="54">
        <f>VLOOKUP(P381,'Charged Moves'!B$2:I$96,8,FALSE)*100</f>
        <v>25</v>
      </c>
      <c r="T381" s="54">
        <f>VLOOKUP(P381,'Charged Moves'!B$2:I$96,6,FALSE)</f>
        <v>2000</v>
      </c>
      <c r="U381" s="54">
        <f>VLOOKUP(P381,'Charged Moves'!B$2:J$96,9,FALSE)</f>
        <v>100</v>
      </c>
      <c r="V381" s="54">
        <f t="shared" si="1"/>
        <v>14259.375</v>
      </c>
      <c r="W381" s="54"/>
      <c r="X381" s="54"/>
      <c r="Y381" s="54"/>
      <c r="AB381" s="55"/>
      <c r="AD381" s="55"/>
    </row>
    <row r="382" spans="1:30" ht="14.25" customHeight="1">
      <c r="A382" s="10">
        <v>381</v>
      </c>
      <c r="B382" s="13">
        <f>VLOOKUP(C382,'Species Data'!A$2:E$152,2,FALSE)</f>
        <v>67</v>
      </c>
      <c r="C382" s="10" t="s">
        <v>202</v>
      </c>
      <c r="D382" s="41" t="s">
        <v>179</v>
      </c>
      <c r="E382" s="42"/>
      <c r="F382" s="13">
        <f>VLOOKUP($C382,'Species Data'!$A$2:$E$152,3,FALSE)+$Z$1</f>
        <v>175</v>
      </c>
      <c r="G382" s="13">
        <f>VLOOKUP($C382,'Species Data'!$A$2:$E$152,4,FALSE)+$Z$1</f>
        <v>169</v>
      </c>
      <c r="H382" s="13">
        <f>VLOOKUP($C382,'Species Data'!$A$2:$E$152,5,FALSE)+$Z$1</f>
        <v>159</v>
      </c>
      <c r="I382" s="20" t="s">
        <v>180</v>
      </c>
      <c r="J382" s="54">
        <f>VLOOKUP(I382,'Basic Moves'!B$2:H$43,3,FALSE)</f>
        <v>6</v>
      </c>
      <c r="K382" s="54">
        <f>IF(OR(VLOOKUP(I382,'Basic Moves'!B$2:C$43,2,FALSE)=D382,VLOOKUP(I382,'Basic Moves'!B$2:C$43,2,FALSE)=E382),1,0)</f>
        <v>1</v>
      </c>
      <c r="L382" s="54">
        <f>VLOOKUP(I382,'Basic Moves'!B$2:H$43,5,FALSE)</f>
        <v>800</v>
      </c>
      <c r="M382" s="54">
        <f>VLOOKUP(I382,'Basic Moves'!B$2:H$43,7,FALSE)</f>
        <v>8</v>
      </c>
      <c r="N382" s="54">
        <f t="shared" si="0"/>
        <v>1267.5</v>
      </c>
      <c r="O382" s="20"/>
      <c r="P382" s="20" t="s">
        <v>193</v>
      </c>
      <c r="Q382" s="54">
        <f>VLOOKUP(P382,'Charged Moves'!B$2:I$96,3,FALSE)</f>
        <v>30</v>
      </c>
      <c r="R382" s="54">
        <f>IF(OR(VLOOKUP(P382,'Charged Moves'!B$2:C$96,2,FALSE)=D382,VLOOKUP(P382,'Charged Moves'!B$2:C$96,2,FALSE)=E382),1,0)</f>
        <v>1</v>
      </c>
      <c r="S382" s="54">
        <f>VLOOKUP(P382,'Charged Moves'!B$2:I$96,8,FALSE)*100</f>
        <v>5</v>
      </c>
      <c r="T382" s="54">
        <f>VLOOKUP(P382,'Charged Moves'!B$2:I$96,6,FALSE)</f>
        <v>2100</v>
      </c>
      <c r="U382" s="54">
        <f>VLOOKUP(P382,'Charged Moves'!B$2:J$96,9,FALSE)</f>
        <v>33</v>
      </c>
      <c r="V382" s="54">
        <f t="shared" si="1"/>
        <v>6495.9374999999991</v>
      </c>
      <c r="W382" s="54"/>
      <c r="X382" s="54"/>
      <c r="Y382" s="54"/>
      <c r="AB382" s="55"/>
      <c r="AD382" s="55"/>
    </row>
    <row r="383" spans="1:30" ht="14.25" customHeight="1">
      <c r="A383" s="10">
        <v>382</v>
      </c>
      <c r="B383" s="13">
        <f>VLOOKUP(C383,'Species Data'!A$2:E$152,2,FALSE)</f>
        <v>67</v>
      </c>
      <c r="C383" s="10" t="s">
        <v>202</v>
      </c>
      <c r="D383" s="41" t="s">
        <v>179</v>
      </c>
      <c r="E383" s="42"/>
      <c r="F383" s="13">
        <f>VLOOKUP($C383,'Species Data'!$A$2:$E$152,3,FALSE)+$Z$1</f>
        <v>175</v>
      </c>
      <c r="G383" s="13">
        <f>VLOOKUP($C383,'Species Data'!$A$2:$E$152,4,FALSE)+$Z$1</f>
        <v>169</v>
      </c>
      <c r="H383" s="13">
        <f>VLOOKUP($C383,'Species Data'!$A$2:$E$152,5,FALSE)+$Z$1</f>
        <v>159</v>
      </c>
      <c r="I383" s="20" t="s">
        <v>180</v>
      </c>
      <c r="J383" s="54">
        <f>VLOOKUP(I383,'Basic Moves'!B$2:H$43,3,FALSE)</f>
        <v>6</v>
      </c>
      <c r="K383" s="54">
        <f>IF(OR(VLOOKUP(I383,'Basic Moves'!B$2:C$43,2,FALSE)=D383,VLOOKUP(I383,'Basic Moves'!B$2:C$43,2,FALSE)=E383),1,0)</f>
        <v>1</v>
      </c>
      <c r="L383" s="54">
        <f>VLOOKUP(I383,'Basic Moves'!B$2:H$43,5,FALSE)</f>
        <v>800</v>
      </c>
      <c r="M383" s="54">
        <f>VLOOKUP(I383,'Basic Moves'!B$2:H$43,7,FALSE)</f>
        <v>8</v>
      </c>
      <c r="N383" s="54">
        <f t="shared" si="0"/>
        <v>1267.5</v>
      </c>
      <c r="O383" s="20"/>
      <c r="P383" s="20" t="s">
        <v>119</v>
      </c>
      <c r="Q383" s="54">
        <f>VLOOKUP(P383,'Charged Moves'!B$2:I$96,3,FALSE)</f>
        <v>30</v>
      </c>
      <c r="R383" s="54">
        <f>IF(OR(VLOOKUP(P383,'Charged Moves'!B$2:C$96,2,FALSE)=D383,VLOOKUP(P383,'Charged Moves'!B$2:C$96,2,FALSE)=E383),1,0)</f>
        <v>1</v>
      </c>
      <c r="S383" s="54">
        <f>VLOOKUP(P383,'Charged Moves'!B$2:I$96,8,FALSE)*100</f>
        <v>25</v>
      </c>
      <c r="T383" s="54">
        <f>VLOOKUP(P383,'Charged Moves'!B$2:I$96,6,FALSE)</f>
        <v>1600</v>
      </c>
      <c r="U383" s="54">
        <f>VLOOKUP(P383,'Charged Moves'!B$2:J$96,9,FALSE)</f>
        <v>33</v>
      </c>
      <c r="V383" s="54">
        <f t="shared" si="1"/>
        <v>7129.6875</v>
      </c>
      <c r="W383" s="54"/>
      <c r="X383" s="54"/>
      <c r="Y383" s="54"/>
      <c r="AB383" s="55"/>
      <c r="AD383" s="55"/>
    </row>
    <row r="384" spans="1:30" ht="14.25" customHeight="1">
      <c r="A384" s="10">
        <v>383</v>
      </c>
      <c r="B384" s="13">
        <f>VLOOKUP(C384,'Species Data'!A$2:E$152,2,FALSE)</f>
        <v>67</v>
      </c>
      <c r="C384" s="10" t="s">
        <v>202</v>
      </c>
      <c r="D384" s="41" t="s">
        <v>179</v>
      </c>
      <c r="E384" s="42"/>
      <c r="F384" s="13">
        <f>VLOOKUP($C384,'Species Data'!$A$2:$E$152,3,FALSE)+$Z$1</f>
        <v>175</v>
      </c>
      <c r="G384" s="13">
        <f>VLOOKUP($C384,'Species Data'!$A$2:$E$152,4,FALSE)+$Z$1</f>
        <v>169</v>
      </c>
      <c r="H384" s="13">
        <f>VLOOKUP($C384,'Species Data'!$A$2:$E$152,5,FALSE)+$Z$1</f>
        <v>159</v>
      </c>
      <c r="I384" s="20" t="s">
        <v>180</v>
      </c>
      <c r="J384" s="54">
        <f>VLOOKUP(I384,'Basic Moves'!B$2:H$43,3,FALSE)</f>
        <v>6</v>
      </c>
      <c r="K384" s="54">
        <f>IF(OR(VLOOKUP(I384,'Basic Moves'!B$2:C$43,2,FALSE)=D384,VLOOKUP(I384,'Basic Moves'!B$2:C$43,2,FALSE)=E384),1,0)</f>
        <v>1</v>
      </c>
      <c r="L384" s="54">
        <f>VLOOKUP(I384,'Basic Moves'!B$2:H$43,5,FALSE)</f>
        <v>800</v>
      </c>
      <c r="M384" s="54">
        <f>VLOOKUP(I384,'Basic Moves'!B$2:H$43,7,FALSE)</f>
        <v>8</v>
      </c>
      <c r="N384" s="54">
        <f t="shared" si="0"/>
        <v>1267.5</v>
      </c>
      <c r="O384" s="20"/>
      <c r="P384" s="20" t="s">
        <v>176</v>
      </c>
      <c r="Q384" s="54">
        <f>VLOOKUP(P384,'Charged Moves'!B$2:I$96,3,FALSE)</f>
        <v>60</v>
      </c>
      <c r="R384" s="54">
        <f>IF(OR(VLOOKUP(P384,'Charged Moves'!B$2:C$96,2,FALSE)=D384,VLOOKUP(P384,'Charged Moves'!B$2:C$96,2,FALSE)=E384),1,0)</f>
        <v>1</v>
      </c>
      <c r="S384" s="54">
        <f>VLOOKUP(P384,'Charged Moves'!B$2:I$96,8,FALSE)*100</f>
        <v>25</v>
      </c>
      <c r="T384" s="54">
        <f>VLOOKUP(P384,'Charged Moves'!B$2:I$96,6,FALSE)</f>
        <v>2000</v>
      </c>
      <c r="U384" s="54">
        <f>VLOOKUP(P384,'Charged Moves'!B$2:J$96,9,FALSE)</f>
        <v>100</v>
      </c>
      <c r="V384" s="54">
        <f t="shared" si="1"/>
        <v>14259.375</v>
      </c>
      <c r="W384" s="54"/>
      <c r="X384" s="54"/>
      <c r="Y384" s="54"/>
      <c r="AB384" s="55"/>
      <c r="AD384" s="55"/>
    </row>
    <row r="385" spans="1:30" ht="14.25" customHeight="1">
      <c r="A385" s="10">
        <v>384</v>
      </c>
      <c r="B385" s="13">
        <f>VLOOKUP(C385,'Species Data'!A$2:E$152,2,FALSE)</f>
        <v>68</v>
      </c>
      <c r="C385" s="10" t="s">
        <v>203</v>
      </c>
      <c r="D385" s="41" t="s">
        <v>179</v>
      </c>
      <c r="E385" s="42"/>
      <c r="F385" s="13">
        <f>VLOOKUP($C385,'Species Data'!$A$2:$E$152,3,FALSE)+$Z$1</f>
        <v>195</v>
      </c>
      <c r="G385" s="13">
        <f>VLOOKUP($C385,'Species Data'!$A$2:$E$152,4,FALSE)+$Z$1</f>
        <v>213</v>
      </c>
      <c r="H385" s="13">
        <f>VLOOKUP($C385,'Species Data'!$A$2:$E$152,5,FALSE)+$Z$1</f>
        <v>195</v>
      </c>
      <c r="I385" s="20" t="s">
        <v>204</v>
      </c>
      <c r="J385" s="54">
        <f>VLOOKUP(I385,'Basic Moves'!B$2:H$43,3,FALSE)</f>
        <v>10</v>
      </c>
      <c r="K385" s="54">
        <f>IF(OR(VLOOKUP(I385,'Basic Moves'!B$2:C$43,2,FALSE)=D385,VLOOKUP(I385,'Basic Moves'!B$2:C$43,2,FALSE)=E385),1,0)</f>
        <v>0</v>
      </c>
      <c r="L385" s="54">
        <f>VLOOKUP(I385,'Basic Moves'!B$2:H$43,5,FALSE)</f>
        <v>1200</v>
      </c>
      <c r="M385" s="54">
        <f>VLOOKUP(I385,'Basic Moves'!B$2:H$43,7,FALSE)</f>
        <v>10</v>
      </c>
      <c r="N385" s="54">
        <f t="shared" si="0"/>
        <v>2130</v>
      </c>
      <c r="O385" s="20"/>
      <c r="P385" s="20" t="s">
        <v>133</v>
      </c>
      <c r="Q385" s="54">
        <f>VLOOKUP(P385,'Charged Moves'!B$2:I$96,3,FALSE)</f>
        <v>80</v>
      </c>
      <c r="R385" s="54">
        <f>IF(OR(VLOOKUP(P385,'Charged Moves'!B$2:C$96,2,FALSE)=D385,VLOOKUP(P385,'Charged Moves'!B$2:C$96,2,FALSE)=E385),1,0)</f>
        <v>0</v>
      </c>
      <c r="S385" s="54">
        <f>VLOOKUP(P385,'Charged Moves'!B$2:I$96,8,FALSE)*100</f>
        <v>50</v>
      </c>
      <c r="T385" s="54">
        <f>VLOOKUP(P385,'Charged Moves'!B$2:I$96,6,FALSE)</f>
        <v>3100</v>
      </c>
      <c r="U385" s="54">
        <f>VLOOKUP(P385,'Charged Moves'!B$2:J$96,9,FALSE)</f>
        <v>100</v>
      </c>
      <c r="V385" s="54">
        <f t="shared" si="1"/>
        <v>21300</v>
      </c>
      <c r="W385" s="54"/>
      <c r="X385" s="54"/>
      <c r="Y385" s="54"/>
      <c r="AB385" s="55"/>
      <c r="AD385" s="55"/>
    </row>
    <row r="386" spans="1:30" ht="14.25" customHeight="1">
      <c r="A386" s="10">
        <v>385</v>
      </c>
      <c r="B386" s="13">
        <f>VLOOKUP(C386,'Species Data'!A$2:E$152,2,FALSE)</f>
        <v>68</v>
      </c>
      <c r="C386" s="10" t="s">
        <v>203</v>
      </c>
      <c r="D386" s="41" t="s">
        <v>179</v>
      </c>
      <c r="E386" s="42"/>
      <c r="F386" s="13">
        <f>VLOOKUP($C386,'Species Data'!$A$2:$E$152,3,FALSE)+$Z$1</f>
        <v>195</v>
      </c>
      <c r="G386" s="13">
        <f>VLOOKUP($C386,'Species Data'!$A$2:$E$152,4,FALSE)+$Z$1</f>
        <v>213</v>
      </c>
      <c r="H386" s="13">
        <f>VLOOKUP($C386,'Species Data'!$A$2:$E$152,5,FALSE)+$Z$1</f>
        <v>195</v>
      </c>
      <c r="I386" s="20" t="s">
        <v>204</v>
      </c>
      <c r="J386" s="54">
        <f>VLOOKUP(I386,'Basic Moves'!B$2:H$43,3,FALSE)</f>
        <v>10</v>
      </c>
      <c r="K386" s="54">
        <f>IF(OR(VLOOKUP(I386,'Basic Moves'!B$2:C$43,2,FALSE)=D386,VLOOKUP(I386,'Basic Moves'!B$2:C$43,2,FALSE)=E386),1,0)</f>
        <v>0</v>
      </c>
      <c r="L386" s="54">
        <f>VLOOKUP(I386,'Basic Moves'!B$2:H$43,5,FALSE)</f>
        <v>1200</v>
      </c>
      <c r="M386" s="54">
        <f>VLOOKUP(I386,'Basic Moves'!B$2:H$43,7,FALSE)</f>
        <v>10</v>
      </c>
      <c r="N386" s="54">
        <f t="shared" si="0"/>
        <v>2130</v>
      </c>
      <c r="O386" s="20"/>
      <c r="P386" s="20" t="s">
        <v>193</v>
      </c>
      <c r="Q386" s="54">
        <f>VLOOKUP(P386,'Charged Moves'!B$2:I$96,3,FALSE)</f>
        <v>30</v>
      </c>
      <c r="R386" s="54">
        <f>IF(OR(VLOOKUP(P386,'Charged Moves'!B$2:C$96,2,FALSE)=D386,VLOOKUP(P386,'Charged Moves'!B$2:C$96,2,FALSE)=E386),1,0)</f>
        <v>1</v>
      </c>
      <c r="S386" s="54">
        <f>VLOOKUP(P386,'Charged Moves'!B$2:I$96,8,FALSE)*100</f>
        <v>5</v>
      </c>
      <c r="T386" s="54">
        <f>VLOOKUP(P386,'Charged Moves'!B$2:I$96,6,FALSE)</f>
        <v>2100</v>
      </c>
      <c r="U386" s="54">
        <f>VLOOKUP(P386,'Charged Moves'!B$2:J$96,9,FALSE)</f>
        <v>33</v>
      </c>
      <c r="V386" s="54">
        <f t="shared" si="1"/>
        <v>8187.1874999999991</v>
      </c>
      <c r="W386" s="54"/>
      <c r="X386" s="54"/>
      <c r="Y386" s="54"/>
      <c r="AB386" s="55"/>
      <c r="AD386" s="55"/>
    </row>
    <row r="387" spans="1:30" ht="14.25" customHeight="1">
      <c r="A387" s="10">
        <v>386</v>
      </c>
      <c r="B387" s="13">
        <f>VLOOKUP(C387,'Species Data'!A$2:E$152,2,FALSE)</f>
        <v>68</v>
      </c>
      <c r="C387" s="10" t="s">
        <v>203</v>
      </c>
      <c r="D387" s="41" t="s">
        <v>179</v>
      </c>
      <c r="E387" s="42"/>
      <c r="F387" s="13">
        <f>VLOOKUP($C387,'Species Data'!$A$2:$E$152,3,FALSE)+$Z$1</f>
        <v>195</v>
      </c>
      <c r="G387" s="13">
        <f>VLOOKUP($C387,'Species Data'!$A$2:$E$152,4,FALSE)+$Z$1</f>
        <v>213</v>
      </c>
      <c r="H387" s="13">
        <f>VLOOKUP($C387,'Species Data'!$A$2:$E$152,5,FALSE)+$Z$1</f>
        <v>195</v>
      </c>
      <c r="I387" s="20" t="s">
        <v>204</v>
      </c>
      <c r="J387" s="54">
        <f>VLOOKUP(I387,'Basic Moves'!B$2:H$43,3,FALSE)</f>
        <v>10</v>
      </c>
      <c r="K387" s="54">
        <f>IF(OR(VLOOKUP(I387,'Basic Moves'!B$2:C$43,2,FALSE)=D387,VLOOKUP(I387,'Basic Moves'!B$2:C$43,2,FALSE)=E387),1,0)</f>
        <v>0</v>
      </c>
      <c r="L387" s="54">
        <f>VLOOKUP(I387,'Basic Moves'!B$2:H$43,5,FALSE)</f>
        <v>1200</v>
      </c>
      <c r="M387" s="54">
        <f>VLOOKUP(I387,'Basic Moves'!B$2:H$43,7,FALSE)</f>
        <v>10</v>
      </c>
      <c r="N387" s="54">
        <f t="shared" si="0"/>
        <v>2130</v>
      </c>
      <c r="O387" s="20"/>
      <c r="P387" s="20" t="s">
        <v>176</v>
      </c>
      <c r="Q387" s="54">
        <f>VLOOKUP(P387,'Charged Moves'!B$2:I$96,3,FALSE)</f>
        <v>60</v>
      </c>
      <c r="R387" s="54">
        <f>IF(OR(VLOOKUP(P387,'Charged Moves'!B$2:C$96,2,FALSE)=D387,VLOOKUP(P387,'Charged Moves'!B$2:C$96,2,FALSE)=E387),1,0)</f>
        <v>1</v>
      </c>
      <c r="S387" s="54">
        <f>VLOOKUP(P387,'Charged Moves'!B$2:I$96,8,FALSE)*100</f>
        <v>25</v>
      </c>
      <c r="T387" s="54">
        <f>VLOOKUP(P387,'Charged Moves'!B$2:I$96,6,FALSE)</f>
        <v>2000</v>
      </c>
      <c r="U387" s="54">
        <f>VLOOKUP(P387,'Charged Moves'!B$2:J$96,9,FALSE)</f>
        <v>100</v>
      </c>
      <c r="V387" s="54">
        <f t="shared" si="1"/>
        <v>17971.875</v>
      </c>
      <c r="W387" s="54"/>
      <c r="X387" s="54"/>
      <c r="Y387" s="54"/>
      <c r="AB387" s="55"/>
      <c r="AD387" s="55"/>
    </row>
    <row r="388" spans="1:30" ht="14.25" customHeight="1">
      <c r="A388" s="10">
        <v>387</v>
      </c>
      <c r="B388" s="13">
        <f>VLOOKUP(C388,'Species Data'!A$2:E$152,2,FALSE)</f>
        <v>68</v>
      </c>
      <c r="C388" s="10" t="s">
        <v>203</v>
      </c>
      <c r="D388" s="41" t="s">
        <v>179</v>
      </c>
      <c r="E388" s="42"/>
      <c r="F388" s="13">
        <f>VLOOKUP($C388,'Species Data'!$A$2:$E$152,3,FALSE)+$Z$1</f>
        <v>195</v>
      </c>
      <c r="G388" s="13">
        <f>VLOOKUP($C388,'Species Data'!$A$2:$E$152,4,FALSE)+$Z$1</f>
        <v>213</v>
      </c>
      <c r="H388" s="13">
        <f>VLOOKUP($C388,'Species Data'!$A$2:$E$152,5,FALSE)+$Z$1</f>
        <v>195</v>
      </c>
      <c r="I388" s="20" t="s">
        <v>180</v>
      </c>
      <c r="J388" s="54">
        <f>VLOOKUP(I388,'Basic Moves'!B$2:H$43,3,FALSE)</f>
        <v>6</v>
      </c>
      <c r="K388" s="54">
        <f>IF(OR(VLOOKUP(I388,'Basic Moves'!B$2:C$43,2,FALSE)=D388,VLOOKUP(I388,'Basic Moves'!B$2:C$43,2,FALSE)=E388),1,0)</f>
        <v>1</v>
      </c>
      <c r="L388" s="54">
        <f>VLOOKUP(I388,'Basic Moves'!B$2:H$43,5,FALSE)</f>
        <v>800</v>
      </c>
      <c r="M388" s="54">
        <f>VLOOKUP(I388,'Basic Moves'!B$2:H$43,7,FALSE)</f>
        <v>8</v>
      </c>
      <c r="N388" s="54">
        <f t="shared" si="0"/>
        <v>1597.5</v>
      </c>
      <c r="O388" s="20"/>
      <c r="P388" s="20" t="s">
        <v>133</v>
      </c>
      <c r="Q388" s="54">
        <f>VLOOKUP(P388,'Charged Moves'!B$2:I$96,3,FALSE)</f>
        <v>80</v>
      </c>
      <c r="R388" s="54">
        <f>IF(OR(VLOOKUP(P388,'Charged Moves'!B$2:C$96,2,FALSE)=D388,VLOOKUP(P388,'Charged Moves'!B$2:C$96,2,FALSE)=E388),1,0)</f>
        <v>0</v>
      </c>
      <c r="S388" s="54">
        <f>VLOOKUP(P388,'Charged Moves'!B$2:I$96,8,FALSE)*100</f>
        <v>50</v>
      </c>
      <c r="T388" s="54">
        <f>VLOOKUP(P388,'Charged Moves'!B$2:I$96,6,FALSE)</f>
        <v>3100</v>
      </c>
      <c r="U388" s="54">
        <f>VLOOKUP(P388,'Charged Moves'!B$2:J$96,9,FALSE)</f>
        <v>100</v>
      </c>
      <c r="V388" s="54">
        <f t="shared" si="1"/>
        <v>21300</v>
      </c>
      <c r="W388" s="54"/>
      <c r="X388" s="54"/>
      <c r="Y388" s="54"/>
      <c r="AB388" s="55"/>
      <c r="AD388" s="55"/>
    </row>
    <row r="389" spans="1:30" ht="14.25" customHeight="1">
      <c r="A389" s="10">
        <v>388</v>
      </c>
      <c r="B389" s="13">
        <f>VLOOKUP(C389,'Species Data'!A$2:E$152,2,FALSE)</f>
        <v>68</v>
      </c>
      <c r="C389" s="10" t="s">
        <v>203</v>
      </c>
      <c r="D389" s="41" t="s">
        <v>179</v>
      </c>
      <c r="E389" s="42"/>
      <c r="F389" s="13">
        <f>VLOOKUP($C389,'Species Data'!$A$2:$E$152,3,FALSE)+$Z$1</f>
        <v>195</v>
      </c>
      <c r="G389" s="13">
        <f>VLOOKUP($C389,'Species Data'!$A$2:$E$152,4,FALSE)+$Z$1</f>
        <v>213</v>
      </c>
      <c r="H389" s="13">
        <f>VLOOKUP($C389,'Species Data'!$A$2:$E$152,5,FALSE)+$Z$1</f>
        <v>195</v>
      </c>
      <c r="I389" s="20" t="s">
        <v>180</v>
      </c>
      <c r="J389" s="54">
        <f>VLOOKUP(I389,'Basic Moves'!B$2:H$43,3,FALSE)</f>
        <v>6</v>
      </c>
      <c r="K389" s="54">
        <f>IF(OR(VLOOKUP(I389,'Basic Moves'!B$2:C$43,2,FALSE)=D389,VLOOKUP(I389,'Basic Moves'!B$2:C$43,2,FALSE)=E389),1,0)</f>
        <v>1</v>
      </c>
      <c r="L389" s="54">
        <f>VLOOKUP(I389,'Basic Moves'!B$2:H$43,5,FALSE)</f>
        <v>800</v>
      </c>
      <c r="M389" s="54">
        <f>VLOOKUP(I389,'Basic Moves'!B$2:H$43,7,FALSE)</f>
        <v>8</v>
      </c>
      <c r="N389" s="54">
        <f t="shared" si="0"/>
        <v>1597.5</v>
      </c>
      <c r="O389" s="20"/>
      <c r="P389" s="20" t="s">
        <v>193</v>
      </c>
      <c r="Q389" s="54">
        <f>VLOOKUP(P389,'Charged Moves'!B$2:I$96,3,FALSE)</f>
        <v>30</v>
      </c>
      <c r="R389" s="54">
        <f>IF(OR(VLOOKUP(P389,'Charged Moves'!B$2:C$96,2,FALSE)=D389,VLOOKUP(P389,'Charged Moves'!B$2:C$96,2,FALSE)=E389),1,0)</f>
        <v>1</v>
      </c>
      <c r="S389" s="54">
        <f>VLOOKUP(P389,'Charged Moves'!B$2:I$96,8,FALSE)*100</f>
        <v>5</v>
      </c>
      <c r="T389" s="54">
        <f>VLOOKUP(P389,'Charged Moves'!B$2:I$96,6,FALSE)</f>
        <v>2100</v>
      </c>
      <c r="U389" s="54">
        <f>VLOOKUP(P389,'Charged Moves'!B$2:J$96,9,FALSE)</f>
        <v>33</v>
      </c>
      <c r="V389" s="54">
        <f t="shared" si="1"/>
        <v>8187.1874999999991</v>
      </c>
      <c r="W389" s="54"/>
      <c r="X389" s="54"/>
      <c r="Y389" s="54"/>
      <c r="AB389" s="55"/>
      <c r="AD389" s="55"/>
    </row>
    <row r="390" spans="1:30" ht="14.25" customHeight="1">
      <c r="A390" s="10">
        <v>389</v>
      </c>
      <c r="B390" s="13">
        <f>VLOOKUP(C390,'Species Data'!A$2:E$152,2,FALSE)</f>
        <v>68</v>
      </c>
      <c r="C390" s="10" t="s">
        <v>203</v>
      </c>
      <c r="D390" s="41" t="s">
        <v>179</v>
      </c>
      <c r="E390" s="42"/>
      <c r="F390" s="13">
        <f>VLOOKUP($C390,'Species Data'!$A$2:$E$152,3,FALSE)+$Z$1</f>
        <v>195</v>
      </c>
      <c r="G390" s="13">
        <f>VLOOKUP($C390,'Species Data'!$A$2:$E$152,4,FALSE)+$Z$1</f>
        <v>213</v>
      </c>
      <c r="H390" s="13">
        <f>VLOOKUP($C390,'Species Data'!$A$2:$E$152,5,FALSE)+$Z$1</f>
        <v>195</v>
      </c>
      <c r="I390" s="20" t="s">
        <v>180</v>
      </c>
      <c r="J390" s="54">
        <f>VLOOKUP(I390,'Basic Moves'!B$2:H$43,3,FALSE)</f>
        <v>6</v>
      </c>
      <c r="K390" s="54">
        <f>IF(OR(VLOOKUP(I390,'Basic Moves'!B$2:C$43,2,FALSE)=D390,VLOOKUP(I390,'Basic Moves'!B$2:C$43,2,FALSE)=E390),1,0)</f>
        <v>1</v>
      </c>
      <c r="L390" s="54">
        <f>VLOOKUP(I390,'Basic Moves'!B$2:H$43,5,FALSE)</f>
        <v>800</v>
      </c>
      <c r="M390" s="54">
        <f>VLOOKUP(I390,'Basic Moves'!B$2:H$43,7,FALSE)</f>
        <v>8</v>
      </c>
      <c r="N390" s="54">
        <f t="shared" si="0"/>
        <v>1597.5</v>
      </c>
      <c r="O390" s="20"/>
      <c r="P390" s="20" t="s">
        <v>176</v>
      </c>
      <c r="Q390" s="54">
        <f>VLOOKUP(P390,'Charged Moves'!B$2:I$96,3,FALSE)</f>
        <v>60</v>
      </c>
      <c r="R390" s="54">
        <f>IF(OR(VLOOKUP(P390,'Charged Moves'!B$2:C$96,2,FALSE)=D390,VLOOKUP(P390,'Charged Moves'!B$2:C$96,2,FALSE)=E390),1,0)</f>
        <v>1</v>
      </c>
      <c r="S390" s="54">
        <f>VLOOKUP(P390,'Charged Moves'!B$2:I$96,8,FALSE)*100</f>
        <v>25</v>
      </c>
      <c r="T390" s="54">
        <f>VLOOKUP(P390,'Charged Moves'!B$2:I$96,6,FALSE)</f>
        <v>2000</v>
      </c>
      <c r="U390" s="54">
        <f>VLOOKUP(P390,'Charged Moves'!B$2:J$96,9,FALSE)</f>
        <v>100</v>
      </c>
      <c r="V390" s="54">
        <f t="shared" si="1"/>
        <v>17971.875</v>
      </c>
      <c r="W390" s="54"/>
      <c r="X390" s="54"/>
      <c r="Y390" s="54"/>
      <c r="AB390" s="55"/>
      <c r="AD390" s="55"/>
    </row>
    <row r="391" spans="1:30" ht="14.25" customHeight="1">
      <c r="A391" s="10">
        <v>390</v>
      </c>
      <c r="B391" s="13">
        <f>VLOOKUP(C391,'Species Data'!A$2:E$152,2,FALSE)</f>
        <v>69</v>
      </c>
      <c r="C391" s="10" t="s">
        <v>205</v>
      </c>
      <c r="D391" s="15" t="s">
        <v>24</v>
      </c>
      <c r="E391" s="16" t="s">
        <v>28</v>
      </c>
      <c r="F391" s="13">
        <f>VLOOKUP($C391,'Species Data'!$A$2:$E$152,3,FALSE)+$Z$1</f>
        <v>115</v>
      </c>
      <c r="G391" s="13">
        <f>VLOOKUP($C391,'Species Data'!$A$2:$E$152,4,FALSE)+$Z$1</f>
        <v>173</v>
      </c>
      <c r="H391" s="13">
        <f>VLOOKUP($C391,'Species Data'!$A$2:$E$152,5,FALSE)+$Z$1</f>
        <v>93</v>
      </c>
      <c r="I391" s="20" t="s">
        <v>29</v>
      </c>
      <c r="J391" s="54">
        <f>VLOOKUP(I391,'Basic Moves'!B$2:H$43,3,FALSE)</f>
        <v>7</v>
      </c>
      <c r="K391" s="54">
        <f>IF(OR(VLOOKUP(I391,'Basic Moves'!B$2:C$43,2,FALSE)=D391,VLOOKUP(I391,'Basic Moves'!B$2:C$43,2,FALSE)=E391),1,0)</f>
        <v>1</v>
      </c>
      <c r="L391" s="54">
        <f>VLOOKUP(I391,'Basic Moves'!B$2:H$43,5,FALSE)</f>
        <v>650</v>
      </c>
      <c r="M391" s="54">
        <f>VLOOKUP(I391,'Basic Moves'!B$2:H$43,7,FALSE)</f>
        <v>7</v>
      </c>
      <c r="N391" s="54">
        <f t="shared" si="0"/>
        <v>1513.75</v>
      </c>
      <c r="O391" s="20"/>
      <c r="P391" s="20" t="s">
        <v>31</v>
      </c>
      <c r="Q391" s="54">
        <f>VLOOKUP(P391,'Charged Moves'!B$2:I$96,3,FALSE)</f>
        <v>70</v>
      </c>
      <c r="R391" s="54">
        <f>IF(OR(VLOOKUP(P391,'Charged Moves'!B$2:C$96,2,FALSE)=D391,VLOOKUP(P391,'Charged Moves'!B$2:C$96,2,FALSE)=E391),1,0)</f>
        <v>1</v>
      </c>
      <c r="S391" s="54">
        <f>VLOOKUP(P391,'Charged Moves'!B$2:I$96,8,FALSE)*100</f>
        <v>0</v>
      </c>
      <c r="T391" s="54">
        <f>VLOOKUP(P391,'Charged Moves'!B$2:I$96,6,FALSE)</f>
        <v>2800</v>
      </c>
      <c r="U391" s="54">
        <f>VLOOKUP(P391,'Charged Moves'!B$2:J$96,9,FALSE)</f>
        <v>100</v>
      </c>
      <c r="V391" s="54">
        <f t="shared" si="1"/>
        <v>15137.5</v>
      </c>
      <c r="W391" s="54"/>
      <c r="X391" s="54"/>
      <c r="Y391" s="54"/>
      <c r="AB391" s="55"/>
      <c r="AD391" s="55"/>
    </row>
    <row r="392" spans="1:30" ht="14.25" customHeight="1">
      <c r="A392" s="10">
        <v>391</v>
      </c>
      <c r="B392" s="13">
        <f>VLOOKUP(C392,'Species Data'!A$2:E$152,2,FALSE)</f>
        <v>69</v>
      </c>
      <c r="C392" s="10" t="s">
        <v>205</v>
      </c>
      <c r="D392" s="15" t="s">
        <v>24</v>
      </c>
      <c r="E392" s="16" t="s">
        <v>28</v>
      </c>
      <c r="F392" s="13">
        <f>VLOOKUP($C392,'Species Data'!$A$2:$E$152,3,FALSE)+$Z$1</f>
        <v>115</v>
      </c>
      <c r="G392" s="13">
        <f>VLOOKUP($C392,'Species Data'!$A$2:$E$152,4,FALSE)+$Z$1</f>
        <v>173</v>
      </c>
      <c r="H392" s="13">
        <f>VLOOKUP($C392,'Species Data'!$A$2:$E$152,5,FALSE)+$Z$1</f>
        <v>93</v>
      </c>
      <c r="I392" s="20" t="s">
        <v>29</v>
      </c>
      <c r="J392" s="54">
        <f>VLOOKUP(I392,'Basic Moves'!B$2:H$43,3,FALSE)</f>
        <v>7</v>
      </c>
      <c r="K392" s="54">
        <f>IF(OR(VLOOKUP(I392,'Basic Moves'!B$2:C$43,2,FALSE)=D392,VLOOKUP(I392,'Basic Moves'!B$2:C$43,2,FALSE)=E392),1,0)</f>
        <v>1</v>
      </c>
      <c r="L392" s="54">
        <f>VLOOKUP(I392,'Basic Moves'!B$2:H$43,5,FALSE)</f>
        <v>650</v>
      </c>
      <c r="M392" s="54">
        <f>VLOOKUP(I392,'Basic Moves'!B$2:H$43,7,FALSE)</f>
        <v>7</v>
      </c>
      <c r="N392" s="54">
        <f t="shared" si="0"/>
        <v>1513.75</v>
      </c>
      <c r="O392" s="20"/>
      <c r="P392" s="20" t="s">
        <v>30</v>
      </c>
      <c r="Q392" s="54">
        <f>VLOOKUP(P392,'Charged Moves'!B$2:I$96,3,FALSE)</f>
        <v>55</v>
      </c>
      <c r="R392" s="54">
        <f>IF(OR(VLOOKUP(P392,'Charged Moves'!B$2:C$96,2,FALSE)=D392,VLOOKUP(P392,'Charged Moves'!B$2:C$96,2,FALSE)=E392),1,0)</f>
        <v>1</v>
      </c>
      <c r="S392" s="54">
        <f>VLOOKUP(P392,'Charged Moves'!B$2:I$96,8,FALSE)*100</f>
        <v>5</v>
      </c>
      <c r="T392" s="54">
        <f>VLOOKUP(P392,'Charged Moves'!B$2:I$96,6,FALSE)</f>
        <v>2600</v>
      </c>
      <c r="U392" s="54">
        <f>VLOOKUP(P392,'Charged Moves'!B$2:J$96,9,FALSE)</f>
        <v>50</v>
      </c>
      <c r="V392" s="54">
        <f t="shared" si="1"/>
        <v>12191.093749999998</v>
      </c>
      <c r="W392" s="54"/>
      <c r="X392" s="54"/>
      <c r="Y392" s="54"/>
      <c r="AB392" s="55"/>
      <c r="AD392" s="55"/>
    </row>
    <row r="393" spans="1:30" ht="14.25" customHeight="1">
      <c r="A393" s="10">
        <v>392</v>
      </c>
      <c r="B393" s="13">
        <f>VLOOKUP(C393,'Species Data'!A$2:E$152,2,FALSE)</f>
        <v>69</v>
      </c>
      <c r="C393" s="10" t="s">
        <v>205</v>
      </c>
      <c r="D393" s="15" t="s">
        <v>24</v>
      </c>
      <c r="E393" s="16" t="s">
        <v>28</v>
      </c>
      <c r="F393" s="13">
        <f>VLOOKUP($C393,'Species Data'!$A$2:$E$152,3,FALSE)+$Z$1</f>
        <v>115</v>
      </c>
      <c r="G393" s="13">
        <f>VLOOKUP($C393,'Species Data'!$A$2:$E$152,4,FALSE)+$Z$1</f>
        <v>173</v>
      </c>
      <c r="H393" s="13">
        <f>VLOOKUP($C393,'Species Data'!$A$2:$E$152,5,FALSE)+$Z$1</f>
        <v>93</v>
      </c>
      <c r="I393" s="20" t="s">
        <v>29</v>
      </c>
      <c r="J393" s="54">
        <f>VLOOKUP(I393,'Basic Moves'!B$2:H$43,3,FALSE)</f>
        <v>7</v>
      </c>
      <c r="K393" s="54">
        <f>IF(OR(VLOOKUP(I393,'Basic Moves'!B$2:C$43,2,FALSE)=D393,VLOOKUP(I393,'Basic Moves'!B$2:C$43,2,FALSE)=E393),1,0)</f>
        <v>1</v>
      </c>
      <c r="L393" s="54">
        <f>VLOOKUP(I393,'Basic Moves'!B$2:H$43,5,FALSE)</f>
        <v>650</v>
      </c>
      <c r="M393" s="54">
        <f>VLOOKUP(I393,'Basic Moves'!B$2:H$43,7,FALSE)</f>
        <v>7</v>
      </c>
      <c r="N393" s="54">
        <f t="shared" si="0"/>
        <v>1513.75</v>
      </c>
      <c r="O393" s="20"/>
      <c r="P393" s="20" t="s">
        <v>106</v>
      </c>
      <c r="Q393" s="54">
        <f>VLOOKUP(P393,'Charged Moves'!B$2:I$96,3,FALSE)</f>
        <v>25</v>
      </c>
      <c r="R393" s="54">
        <f>IF(OR(VLOOKUP(P393,'Charged Moves'!B$2:C$96,2,FALSE)=D393,VLOOKUP(P393,'Charged Moves'!B$2:C$96,2,FALSE)=E393),1,0)</f>
        <v>0</v>
      </c>
      <c r="S393" s="54">
        <f>VLOOKUP(P393,'Charged Moves'!B$2:I$96,8,FALSE)*100</f>
        <v>5</v>
      </c>
      <c r="T393" s="54">
        <f>VLOOKUP(P393,'Charged Moves'!B$2:I$96,6,FALSE)</f>
        <v>4000</v>
      </c>
      <c r="U393" s="54">
        <f>VLOOKUP(P393,'Charged Moves'!B$2:J$96,9,FALSE)</f>
        <v>20</v>
      </c>
      <c r="V393" s="54">
        <f t="shared" si="1"/>
        <v>4433.125</v>
      </c>
      <c r="W393" s="54"/>
      <c r="X393" s="54"/>
      <c r="Y393" s="54"/>
      <c r="AB393" s="55"/>
      <c r="AD393" s="55"/>
    </row>
    <row r="394" spans="1:30" ht="14.25" customHeight="1">
      <c r="A394" s="10">
        <v>393</v>
      </c>
      <c r="B394" s="13">
        <f>VLOOKUP(C394,'Species Data'!A$2:E$152,2,FALSE)</f>
        <v>69</v>
      </c>
      <c r="C394" s="10" t="s">
        <v>205</v>
      </c>
      <c r="D394" s="15" t="s">
        <v>24</v>
      </c>
      <c r="E394" s="16" t="s">
        <v>28</v>
      </c>
      <c r="F394" s="13">
        <f>VLOOKUP($C394,'Species Data'!$A$2:$E$152,3,FALSE)+$Z$1</f>
        <v>115</v>
      </c>
      <c r="G394" s="13">
        <f>VLOOKUP($C394,'Species Data'!$A$2:$E$152,4,FALSE)+$Z$1</f>
        <v>173</v>
      </c>
      <c r="H394" s="13">
        <f>VLOOKUP($C394,'Species Data'!$A$2:$E$152,5,FALSE)+$Z$1</f>
        <v>93</v>
      </c>
      <c r="I394" s="20" t="s">
        <v>105</v>
      </c>
      <c r="J394" s="54">
        <f>VLOOKUP(I394,'Basic Moves'!B$2:H$43,3,FALSE)</f>
        <v>10</v>
      </c>
      <c r="K394" s="54">
        <f>IF(OR(VLOOKUP(I394,'Basic Moves'!B$2:C$43,2,FALSE)=D394,VLOOKUP(I394,'Basic Moves'!B$2:C$43,2,FALSE)=E394),1,0)</f>
        <v>1</v>
      </c>
      <c r="L394" s="54">
        <f>VLOOKUP(I394,'Basic Moves'!B$2:H$43,5,FALSE)</f>
        <v>1050</v>
      </c>
      <c r="M394" s="54">
        <f>VLOOKUP(I394,'Basic Moves'!B$2:H$43,7,FALSE)</f>
        <v>10</v>
      </c>
      <c r="N394" s="54">
        <f t="shared" si="0"/>
        <v>2162.5</v>
      </c>
      <c r="O394" s="20"/>
      <c r="P394" s="20" t="s">
        <v>31</v>
      </c>
      <c r="Q394" s="54">
        <f>VLOOKUP(P394,'Charged Moves'!B$2:I$96,3,FALSE)</f>
        <v>70</v>
      </c>
      <c r="R394" s="54">
        <f>IF(OR(VLOOKUP(P394,'Charged Moves'!B$2:C$96,2,FALSE)=D394,VLOOKUP(P394,'Charged Moves'!B$2:C$96,2,FALSE)=E394),1,0)</f>
        <v>1</v>
      </c>
      <c r="S394" s="54">
        <f>VLOOKUP(P394,'Charged Moves'!B$2:I$96,8,FALSE)*100</f>
        <v>0</v>
      </c>
      <c r="T394" s="54">
        <f>VLOOKUP(P394,'Charged Moves'!B$2:I$96,6,FALSE)</f>
        <v>2800</v>
      </c>
      <c r="U394" s="54">
        <f>VLOOKUP(P394,'Charged Moves'!B$2:J$96,9,FALSE)</f>
        <v>100</v>
      </c>
      <c r="V394" s="54">
        <f t="shared" si="1"/>
        <v>15137.5</v>
      </c>
      <c r="W394" s="54"/>
      <c r="X394" s="54"/>
      <c r="Y394" s="54"/>
      <c r="AB394" s="55"/>
      <c r="AD394" s="55"/>
    </row>
    <row r="395" spans="1:30" ht="14.25" customHeight="1">
      <c r="A395" s="10">
        <v>394</v>
      </c>
      <c r="B395" s="13">
        <f>VLOOKUP(C395,'Species Data'!A$2:E$152,2,FALSE)</f>
        <v>69</v>
      </c>
      <c r="C395" s="10" t="s">
        <v>205</v>
      </c>
      <c r="D395" s="15" t="s">
        <v>24</v>
      </c>
      <c r="E395" s="16" t="s">
        <v>28</v>
      </c>
      <c r="F395" s="13">
        <f>VLOOKUP($C395,'Species Data'!$A$2:$E$152,3,FALSE)+$Z$1</f>
        <v>115</v>
      </c>
      <c r="G395" s="13">
        <f>VLOOKUP($C395,'Species Data'!$A$2:$E$152,4,FALSE)+$Z$1</f>
        <v>173</v>
      </c>
      <c r="H395" s="13">
        <f>VLOOKUP($C395,'Species Data'!$A$2:$E$152,5,FALSE)+$Z$1</f>
        <v>93</v>
      </c>
      <c r="I395" s="20" t="s">
        <v>105</v>
      </c>
      <c r="J395" s="54">
        <f>VLOOKUP(I395,'Basic Moves'!B$2:H$43,3,FALSE)</f>
        <v>10</v>
      </c>
      <c r="K395" s="54">
        <f>IF(OR(VLOOKUP(I395,'Basic Moves'!B$2:C$43,2,FALSE)=D395,VLOOKUP(I395,'Basic Moves'!B$2:C$43,2,FALSE)=E395),1,0)</f>
        <v>1</v>
      </c>
      <c r="L395" s="54">
        <f>VLOOKUP(I395,'Basic Moves'!B$2:H$43,5,FALSE)</f>
        <v>1050</v>
      </c>
      <c r="M395" s="54">
        <f>VLOOKUP(I395,'Basic Moves'!B$2:H$43,7,FALSE)</f>
        <v>10</v>
      </c>
      <c r="N395" s="54">
        <f t="shared" si="0"/>
        <v>2162.5</v>
      </c>
      <c r="O395" s="20"/>
      <c r="P395" s="20" t="s">
        <v>30</v>
      </c>
      <c r="Q395" s="54">
        <f>VLOOKUP(P395,'Charged Moves'!B$2:I$96,3,FALSE)</f>
        <v>55</v>
      </c>
      <c r="R395" s="54">
        <f>IF(OR(VLOOKUP(P395,'Charged Moves'!B$2:C$96,2,FALSE)=D395,VLOOKUP(P395,'Charged Moves'!B$2:C$96,2,FALSE)=E395),1,0)</f>
        <v>1</v>
      </c>
      <c r="S395" s="54">
        <f>VLOOKUP(P395,'Charged Moves'!B$2:I$96,8,FALSE)*100</f>
        <v>5</v>
      </c>
      <c r="T395" s="54">
        <f>VLOOKUP(P395,'Charged Moves'!B$2:I$96,6,FALSE)</f>
        <v>2600</v>
      </c>
      <c r="U395" s="54">
        <f>VLOOKUP(P395,'Charged Moves'!B$2:J$96,9,FALSE)</f>
        <v>50</v>
      </c>
      <c r="V395" s="54">
        <f t="shared" si="1"/>
        <v>12191.093749999998</v>
      </c>
      <c r="W395" s="54"/>
      <c r="X395" s="54"/>
      <c r="Y395" s="54"/>
      <c r="AB395" s="55"/>
      <c r="AD395" s="55"/>
    </row>
    <row r="396" spans="1:30" ht="14.25" customHeight="1">
      <c r="A396" s="10">
        <v>395</v>
      </c>
      <c r="B396" s="13">
        <f>VLOOKUP(C396,'Species Data'!A$2:E$152,2,FALSE)</f>
        <v>69</v>
      </c>
      <c r="C396" s="10" t="s">
        <v>205</v>
      </c>
      <c r="D396" s="15" t="s">
        <v>24</v>
      </c>
      <c r="E396" s="16" t="s">
        <v>28</v>
      </c>
      <c r="F396" s="13">
        <f>VLOOKUP($C396,'Species Data'!$A$2:$E$152,3,FALSE)+$Z$1</f>
        <v>115</v>
      </c>
      <c r="G396" s="13">
        <f>VLOOKUP($C396,'Species Data'!$A$2:$E$152,4,FALSE)+$Z$1</f>
        <v>173</v>
      </c>
      <c r="H396" s="13">
        <f>VLOOKUP($C396,'Species Data'!$A$2:$E$152,5,FALSE)+$Z$1</f>
        <v>93</v>
      </c>
      <c r="I396" s="20" t="s">
        <v>105</v>
      </c>
      <c r="J396" s="54">
        <f>VLOOKUP(I396,'Basic Moves'!B$2:H$43,3,FALSE)</f>
        <v>10</v>
      </c>
      <c r="K396" s="54">
        <f>IF(OR(VLOOKUP(I396,'Basic Moves'!B$2:C$43,2,FALSE)=D396,VLOOKUP(I396,'Basic Moves'!B$2:C$43,2,FALSE)=E396),1,0)</f>
        <v>1</v>
      </c>
      <c r="L396" s="54">
        <f>VLOOKUP(I396,'Basic Moves'!B$2:H$43,5,FALSE)</f>
        <v>1050</v>
      </c>
      <c r="M396" s="54">
        <f>VLOOKUP(I396,'Basic Moves'!B$2:H$43,7,FALSE)</f>
        <v>10</v>
      </c>
      <c r="N396" s="54">
        <f t="shared" si="0"/>
        <v>2162.5</v>
      </c>
      <c r="O396" s="20"/>
      <c r="P396" s="20" t="s">
        <v>106</v>
      </c>
      <c r="Q396" s="54">
        <f>VLOOKUP(P396,'Charged Moves'!B$2:I$96,3,FALSE)</f>
        <v>25</v>
      </c>
      <c r="R396" s="54">
        <f>IF(OR(VLOOKUP(P396,'Charged Moves'!B$2:C$96,2,FALSE)=D396,VLOOKUP(P396,'Charged Moves'!B$2:C$96,2,FALSE)=E396),1,0)</f>
        <v>0</v>
      </c>
      <c r="S396" s="54">
        <f>VLOOKUP(P396,'Charged Moves'!B$2:I$96,8,FALSE)*100</f>
        <v>5</v>
      </c>
      <c r="T396" s="54">
        <f>VLOOKUP(P396,'Charged Moves'!B$2:I$96,6,FALSE)</f>
        <v>4000</v>
      </c>
      <c r="U396" s="54">
        <f>VLOOKUP(P396,'Charged Moves'!B$2:J$96,9,FALSE)</f>
        <v>20</v>
      </c>
      <c r="V396" s="54">
        <f t="shared" si="1"/>
        <v>4433.125</v>
      </c>
      <c r="W396" s="54"/>
      <c r="X396" s="54"/>
      <c r="Y396" s="54"/>
      <c r="AB396" s="55"/>
      <c r="AD396" s="55"/>
    </row>
    <row r="397" spans="1:30" ht="14.25" customHeight="1">
      <c r="A397" s="10">
        <v>396</v>
      </c>
      <c r="B397" s="13">
        <f>VLOOKUP(C397,'Species Data'!A$2:E$152,2,FALSE)</f>
        <v>70</v>
      </c>
      <c r="C397" s="10" t="s">
        <v>206</v>
      </c>
      <c r="D397" s="15" t="s">
        <v>24</v>
      </c>
      <c r="E397" s="16" t="s">
        <v>28</v>
      </c>
      <c r="F397" s="13">
        <f>VLOOKUP($C397,'Species Data'!$A$2:$E$152,3,FALSE)+$Z$1</f>
        <v>145</v>
      </c>
      <c r="G397" s="13">
        <f>VLOOKUP($C397,'Species Data'!$A$2:$E$152,4,FALSE)+$Z$1</f>
        <v>205</v>
      </c>
      <c r="H397" s="13">
        <f>VLOOKUP($C397,'Species Data'!$A$2:$E$152,5,FALSE)+$Z$1</f>
        <v>125</v>
      </c>
      <c r="I397" s="20" t="s">
        <v>36</v>
      </c>
      <c r="J397" s="54">
        <f>VLOOKUP(I397,'Basic Moves'!B$2:H$43,3,FALSE)</f>
        <v>15</v>
      </c>
      <c r="K397" s="54">
        <f>IF(OR(VLOOKUP(I397,'Basic Moves'!B$2:C$43,2,FALSE)=D397,VLOOKUP(I397,'Basic Moves'!B$2:C$43,2,FALSE)=E397),1,0)</f>
        <v>1</v>
      </c>
      <c r="L397" s="54">
        <f>VLOOKUP(I397,'Basic Moves'!B$2:H$43,5,FALSE)</f>
        <v>1450</v>
      </c>
      <c r="M397" s="54">
        <f>VLOOKUP(I397,'Basic Moves'!B$2:H$43,7,FALSE)</f>
        <v>12</v>
      </c>
      <c r="N397" s="54">
        <f t="shared" si="0"/>
        <v>3843.75</v>
      </c>
      <c r="O397" s="20"/>
      <c r="P397" s="20" t="s">
        <v>31</v>
      </c>
      <c r="Q397" s="54">
        <f>VLOOKUP(P397,'Charged Moves'!B$2:I$96,3,FALSE)</f>
        <v>70</v>
      </c>
      <c r="R397" s="54">
        <f>IF(OR(VLOOKUP(P397,'Charged Moves'!B$2:C$96,2,FALSE)=D397,VLOOKUP(P397,'Charged Moves'!B$2:C$96,2,FALSE)=E397),1,0)</f>
        <v>1</v>
      </c>
      <c r="S397" s="54">
        <f>VLOOKUP(P397,'Charged Moves'!B$2:I$96,8,FALSE)*100</f>
        <v>0</v>
      </c>
      <c r="T397" s="54">
        <f>VLOOKUP(P397,'Charged Moves'!B$2:I$96,6,FALSE)</f>
        <v>2800</v>
      </c>
      <c r="U397" s="54">
        <f>VLOOKUP(P397,'Charged Moves'!B$2:J$96,9,FALSE)</f>
        <v>100</v>
      </c>
      <c r="V397" s="54">
        <f t="shared" si="1"/>
        <v>17937.5</v>
      </c>
      <c r="W397" s="54"/>
      <c r="X397" s="54"/>
      <c r="Y397" s="54"/>
      <c r="AB397" s="55"/>
      <c r="AD397" s="55"/>
    </row>
    <row r="398" spans="1:30" ht="14.25" customHeight="1">
      <c r="A398" s="10">
        <v>397</v>
      </c>
      <c r="B398" s="13">
        <f>VLOOKUP(C398,'Species Data'!A$2:E$152,2,FALSE)</f>
        <v>70</v>
      </c>
      <c r="C398" s="10" t="s">
        <v>206</v>
      </c>
      <c r="D398" s="15" t="s">
        <v>24</v>
      </c>
      <c r="E398" s="16" t="s">
        <v>28</v>
      </c>
      <c r="F398" s="13">
        <f>VLOOKUP($C398,'Species Data'!$A$2:$E$152,3,FALSE)+$Z$1</f>
        <v>145</v>
      </c>
      <c r="G398" s="13">
        <f>VLOOKUP($C398,'Species Data'!$A$2:$E$152,4,FALSE)+$Z$1</f>
        <v>205</v>
      </c>
      <c r="H398" s="13">
        <f>VLOOKUP($C398,'Species Data'!$A$2:$E$152,5,FALSE)+$Z$1</f>
        <v>125</v>
      </c>
      <c r="I398" s="20" t="s">
        <v>36</v>
      </c>
      <c r="J398" s="54">
        <f>VLOOKUP(I398,'Basic Moves'!B$2:H$43,3,FALSE)</f>
        <v>15</v>
      </c>
      <c r="K398" s="54">
        <f>IF(OR(VLOOKUP(I398,'Basic Moves'!B$2:C$43,2,FALSE)=D398,VLOOKUP(I398,'Basic Moves'!B$2:C$43,2,FALSE)=E398),1,0)</f>
        <v>1</v>
      </c>
      <c r="L398" s="54">
        <f>VLOOKUP(I398,'Basic Moves'!B$2:H$43,5,FALSE)</f>
        <v>1450</v>
      </c>
      <c r="M398" s="54">
        <f>VLOOKUP(I398,'Basic Moves'!B$2:H$43,7,FALSE)</f>
        <v>12</v>
      </c>
      <c r="N398" s="54">
        <f t="shared" si="0"/>
        <v>3843.75</v>
      </c>
      <c r="O398" s="20"/>
      <c r="P398" s="20" t="s">
        <v>30</v>
      </c>
      <c r="Q398" s="54">
        <f>VLOOKUP(P398,'Charged Moves'!B$2:I$96,3,FALSE)</f>
        <v>55</v>
      </c>
      <c r="R398" s="54">
        <f>IF(OR(VLOOKUP(P398,'Charged Moves'!B$2:C$96,2,FALSE)=D398,VLOOKUP(P398,'Charged Moves'!B$2:C$96,2,FALSE)=E398),1,0)</f>
        <v>1</v>
      </c>
      <c r="S398" s="54">
        <f>VLOOKUP(P398,'Charged Moves'!B$2:I$96,8,FALSE)*100</f>
        <v>5</v>
      </c>
      <c r="T398" s="54">
        <f>VLOOKUP(P398,'Charged Moves'!B$2:I$96,6,FALSE)</f>
        <v>2600</v>
      </c>
      <c r="U398" s="54">
        <f>VLOOKUP(P398,'Charged Moves'!B$2:J$96,9,FALSE)</f>
        <v>50</v>
      </c>
      <c r="V398" s="54">
        <f t="shared" si="1"/>
        <v>14446.093749999998</v>
      </c>
      <c r="W398" s="54"/>
      <c r="X398" s="54"/>
      <c r="Y398" s="54"/>
      <c r="AB398" s="55"/>
      <c r="AD398" s="55"/>
    </row>
    <row r="399" spans="1:30" ht="14.25" customHeight="1">
      <c r="A399" s="10">
        <v>398</v>
      </c>
      <c r="B399" s="13">
        <f>VLOOKUP(C399,'Species Data'!A$2:E$152,2,FALSE)</f>
        <v>70</v>
      </c>
      <c r="C399" s="10" t="s">
        <v>206</v>
      </c>
      <c r="D399" s="15" t="s">
        <v>24</v>
      </c>
      <c r="E399" s="16" t="s">
        <v>28</v>
      </c>
      <c r="F399" s="13">
        <f>VLOOKUP($C399,'Species Data'!$A$2:$E$152,3,FALSE)+$Z$1</f>
        <v>145</v>
      </c>
      <c r="G399" s="13">
        <f>VLOOKUP($C399,'Species Data'!$A$2:$E$152,4,FALSE)+$Z$1</f>
        <v>205</v>
      </c>
      <c r="H399" s="13">
        <f>VLOOKUP($C399,'Species Data'!$A$2:$E$152,5,FALSE)+$Z$1</f>
        <v>125</v>
      </c>
      <c r="I399" s="20" t="s">
        <v>36</v>
      </c>
      <c r="J399" s="54">
        <f>VLOOKUP(I399,'Basic Moves'!B$2:H$43,3,FALSE)</f>
        <v>15</v>
      </c>
      <c r="K399" s="54">
        <f>IF(OR(VLOOKUP(I399,'Basic Moves'!B$2:C$43,2,FALSE)=D399,VLOOKUP(I399,'Basic Moves'!B$2:C$43,2,FALSE)=E399),1,0)</f>
        <v>1</v>
      </c>
      <c r="L399" s="54">
        <f>VLOOKUP(I399,'Basic Moves'!B$2:H$43,5,FALSE)</f>
        <v>1450</v>
      </c>
      <c r="M399" s="54">
        <f>VLOOKUP(I399,'Basic Moves'!B$2:H$43,7,FALSE)</f>
        <v>12</v>
      </c>
      <c r="N399" s="54">
        <f t="shared" si="0"/>
        <v>3843.75</v>
      </c>
      <c r="O399" s="20"/>
      <c r="P399" s="20" t="s">
        <v>32</v>
      </c>
      <c r="Q399" s="54">
        <f>VLOOKUP(P399,'Charged Moves'!B$2:I$96,3,FALSE)</f>
        <v>40</v>
      </c>
      <c r="R399" s="54">
        <f>IF(OR(VLOOKUP(P399,'Charged Moves'!B$2:C$96,2,FALSE)=D399,VLOOKUP(P399,'Charged Moves'!B$2:C$96,2,FALSE)=E399),1,0)</f>
        <v>1</v>
      </c>
      <c r="S399" s="54">
        <f>VLOOKUP(P399,'Charged Moves'!B$2:I$96,8,FALSE)*100</f>
        <v>5</v>
      </c>
      <c r="T399" s="54">
        <f>VLOOKUP(P399,'Charged Moves'!B$2:I$96,6,FALSE)</f>
        <v>2400</v>
      </c>
      <c r="U399" s="54">
        <f>VLOOKUP(P399,'Charged Moves'!B$2:J$96,9,FALSE)</f>
        <v>33</v>
      </c>
      <c r="V399" s="54">
        <f t="shared" si="1"/>
        <v>10506.249999999998</v>
      </c>
      <c r="W399" s="54"/>
      <c r="X399" s="54"/>
      <c r="Y399" s="54"/>
      <c r="AB399" s="55"/>
      <c r="AD399" s="55"/>
    </row>
    <row r="400" spans="1:30" ht="14.25" customHeight="1">
      <c r="A400" s="10">
        <v>399</v>
      </c>
      <c r="B400" s="13">
        <f>VLOOKUP(C400,'Species Data'!A$2:E$152,2,FALSE)</f>
        <v>70</v>
      </c>
      <c r="C400" s="10" t="s">
        <v>206</v>
      </c>
      <c r="D400" s="15" t="s">
        <v>24</v>
      </c>
      <c r="E400" s="16" t="s">
        <v>28</v>
      </c>
      <c r="F400" s="13">
        <f>VLOOKUP($C400,'Species Data'!$A$2:$E$152,3,FALSE)+$Z$1</f>
        <v>145</v>
      </c>
      <c r="G400" s="13">
        <f>VLOOKUP($C400,'Species Data'!$A$2:$E$152,4,FALSE)+$Z$1</f>
        <v>205</v>
      </c>
      <c r="H400" s="13">
        <f>VLOOKUP($C400,'Species Data'!$A$2:$E$152,5,FALSE)+$Z$1</f>
        <v>125</v>
      </c>
      <c r="I400" s="20" t="s">
        <v>105</v>
      </c>
      <c r="J400" s="54">
        <f>VLOOKUP(I400,'Basic Moves'!B$2:H$43,3,FALSE)</f>
        <v>10</v>
      </c>
      <c r="K400" s="54">
        <f>IF(OR(VLOOKUP(I400,'Basic Moves'!B$2:C$43,2,FALSE)=D400,VLOOKUP(I400,'Basic Moves'!B$2:C$43,2,FALSE)=E400),1,0)</f>
        <v>1</v>
      </c>
      <c r="L400" s="54">
        <f>VLOOKUP(I400,'Basic Moves'!B$2:H$43,5,FALSE)</f>
        <v>1050</v>
      </c>
      <c r="M400" s="54">
        <f>VLOOKUP(I400,'Basic Moves'!B$2:H$43,7,FALSE)</f>
        <v>10</v>
      </c>
      <c r="N400" s="54">
        <f t="shared" si="0"/>
        <v>2562.5</v>
      </c>
      <c r="O400" s="20"/>
      <c r="P400" s="20" t="s">
        <v>31</v>
      </c>
      <c r="Q400" s="54">
        <f>VLOOKUP(P400,'Charged Moves'!B$2:I$96,3,FALSE)</f>
        <v>70</v>
      </c>
      <c r="R400" s="54">
        <f>IF(OR(VLOOKUP(P400,'Charged Moves'!B$2:C$96,2,FALSE)=D400,VLOOKUP(P400,'Charged Moves'!B$2:C$96,2,FALSE)=E400),1,0)</f>
        <v>1</v>
      </c>
      <c r="S400" s="54">
        <f>VLOOKUP(P400,'Charged Moves'!B$2:I$96,8,FALSE)*100</f>
        <v>0</v>
      </c>
      <c r="T400" s="54">
        <f>VLOOKUP(P400,'Charged Moves'!B$2:I$96,6,FALSE)</f>
        <v>2800</v>
      </c>
      <c r="U400" s="54">
        <f>VLOOKUP(P400,'Charged Moves'!B$2:J$96,9,FALSE)</f>
        <v>100</v>
      </c>
      <c r="V400" s="54">
        <f t="shared" si="1"/>
        <v>17937.5</v>
      </c>
      <c r="W400" s="54"/>
      <c r="X400" s="54"/>
      <c r="Y400" s="54"/>
      <c r="AB400" s="55"/>
      <c r="AD400" s="55"/>
    </row>
    <row r="401" spans="1:30" ht="14.25" customHeight="1">
      <c r="A401" s="10">
        <v>400</v>
      </c>
      <c r="B401" s="13">
        <f>VLOOKUP(C401,'Species Data'!A$2:E$152,2,FALSE)</f>
        <v>70</v>
      </c>
      <c r="C401" s="10" t="s">
        <v>206</v>
      </c>
      <c r="D401" s="15" t="s">
        <v>24</v>
      </c>
      <c r="E401" s="16" t="s">
        <v>28</v>
      </c>
      <c r="F401" s="13">
        <f>VLOOKUP($C401,'Species Data'!$A$2:$E$152,3,FALSE)+$Z$1</f>
        <v>145</v>
      </c>
      <c r="G401" s="13">
        <f>VLOOKUP($C401,'Species Data'!$A$2:$E$152,4,FALSE)+$Z$1</f>
        <v>205</v>
      </c>
      <c r="H401" s="13">
        <f>VLOOKUP($C401,'Species Data'!$A$2:$E$152,5,FALSE)+$Z$1</f>
        <v>125</v>
      </c>
      <c r="I401" s="20" t="s">
        <v>105</v>
      </c>
      <c r="J401" s="54">
        <f>VLOOKUP(I401,'Basic Moves'!B$2:H$43,3,FALSE)</f>
        <v>10</v>
      </c>
      <c r="K401" s="54">
        <f>IF(OR(VLOOKUP(I401,'Basic Moves'!B$2:C$43,2,FALSE)=D401,VLOOKUP(I401,'Basic Moves'!B$2:C$43,2,FALSE)=E401),1,0)</f>
        <v>1</v>
      </c>
      <c r="L401" s="54">
        <f>VLOOKUP(I401,'Basic Moves'!B$2:H$43,5,FALSE)</f>
        <v>1050</v>
      </c>
      <c r="M401" s="54">
        <f>VLOOKUP(I401,'Basic Moves'!B$2:H$43,7,FALSE)</f>
        <v>10</v>
      </c>
      <c r="N401" s="54">
        <f t="shared" si="0"/>
        <v>2562.5</v>
      </c>
      <c r="O401" s="20"/>
      <c r="P401" s="20" t="s">
        <v>30</v>
      </c>
      <c r="Q401" s="54">
        <f>VLOOKUP(P401,'Charged Moves'!B$2:I$96,3,FALSE)</f>
        <v>55</v>
      </c>
      <c r="R401" s="54">
        <f>IF(OR(VLOOKUP(P401,'Charged Moves'!B$2:C$96,2,FALSE)=D401,VLOOKUP(P401,'Charged Moves'!B$2:C$96,2,FALSE)=E401),1,0)</f>
        <v>1</v>
      </c>
      <c r="S401" s="54">
        <f>VLOOKUP(P401,'Charged Moves'!B$2:I$96,8,FALSE)*100</f>
        <v>5</v>
      </c>
      <c r="T401" s="54">
        <f>VLOOKUP(P401,'Charged Moves'!B$2:I$96,6,FALSE)</f>
        <v>2600</v>
      </c>
      <c r="U401" s="54">
        <f>VLOOKUP(P401,'Charged Moves'!B$2:J$96,9,FALSE)</f>
        <v>50</v>
      </c>
      <c r="V401" s="54">
        <f t="shared" si="1"/>
        <v>14446.093749999998</v>
      </c>
      <c r="W401" s="54"/>
      <c r="X401" s="54"/>
      <c r="Y401" s="54"/>
      <c r="AB401" s="55"/>
      <c r="AD401" s="55"/>
    </row>
    <row r="402" spans="1:30" ht="14.25" customHeight="1">
      <c r="A402" s="10">
        <v>401</v>
      </c>
      <c r="B402" s="13">
        <f>VLOOKUP(C402,'Species Data'!A$2:E$152,2,FALSE)</f>
        <v>70</v>
      </c>
      <c r="C402" s="10" t="s">
        <v>206</v>
      </c>
      <c r="D402" s="15" t="s">
        <v>24</v>
      </c>
      <c r="E402" s="16" t="s">
        <v>28</v>
      </c>
      <c r="F402" s="13">
        <f>VLOOKUP($C402,'Species Data'!$A$2:$E$152,3,FALSE)+$Z$1</f>
        <v>145</v>
      </c>
      <c r="G402" s="13">
        <f>VLOOKUP($C402,'Species Data'!$A$2:$E$152,4,FALSE)+$Z$1</f>
        <v>205</v>
      </c>
      <c r="H402" s="13">
        <f>VLOOKUP($C402,'Species Data'!$A$2:$E$152,5,FALSE)+$Z$1</f>
        <v>125</v>
      </c>
      <c r="I402" s="20" t="s">
        <v>105</v>
      </c>
      <c r="J402" s="54">
        <f>VLOOKUP(I402,'Basic Moves'!B$2:H$43,3,FALSE)</f>
        <v>10</v>
      </c>
      <c r="K402" s="54">
        <f>IF(OR(VLOOKUP(I402,'Basic Moves'!B$2:C$43,2,FALSE)=D402,VLOOKUP(I402,'Basic Moves'!B$2:C$43,2,FALSE)=E402),1,0)</f>
        <v>1</v>
      </c>
      <c r="L402" s="54">
        <f>VLOOKUP(I402,'Basic Moves'!B$2:H$43,5,FALSE)</f>
        <v>1050</v>
      </c>
      <c r="M402" s="54">
        <f>VLOOKUP(I402,'Basic Moves'!B$2:H$43,7,FALSE)</f>
        <v>10</v>
      </c>
      <c r="N402" s="54">
        <f t="shared" si="0"/>
        <v>2562.5</v>
      </c>
      <c r="O402" s="20"/>
      <c r="P402" s="20" t="s">
        <v>32</v>
      </c>
      <c r="Q402" s="54">
        <f>VLOOKUP(P402,'Charged Moves'!B$2:I$96,3,FALSE)</f>
        <v>40</v>
      </c>
      <c r="R402" s="54">
        <f>IF(OR(VLOOKUP(P402,'Charged Moves'!B$2:C$96,2,FALSE)=D402,VLOOKUP(P402,'Charged Moves'!B$2:C$96,2,FALSE)=E402),1,0)</f>
        <v>1</v>
      </c>
      <c r="S402" s="54">
        <f>VLOOKUP(P402,'Charged Moves'!B$2:I$96,8,FALSE)*100</f>
        <v>5</v>
      </c>
      <c r="T402" s="54">
        <f>VLOOKUP(P402,'Charged Moves'!B$2:I$96,6,FALSE)</f>
        <v>2400</v>
      </c>
      <c r="U402" s="54">
        <f>VLOOKUP(P402,'Charged Moves'!B$2:J$96,9,FALSE)</f>
        <v>33</v>
      </c>
      <c r="V402" s="54">
        <f t="shared" si="1"/>
        <v>10506.249999999998</v>
      </c>
      <c r="W402" s="54"/>
      <c r="X402" s="54"/>
      <c r="Y402" s="54"/>
      <c r="AB402" s="55"/>
      <c r="AD402" s="55"/>
    </row>
    <row r="403" spans="1:30" ht="14.25" customHeight="1">
      <c r="A403" s="10">
        <v>402</v>
      </c>
      <c r="B403" s="13">
        <f>VLOOKUP(C403,'Species Data'!A$2:E$152,2,FALSE)</f>
        <v>71</v>
      </c>
      <c r="C403" s="10" t="s">
        <v>207</v>
      </c>
      <c r="D403" s="15" t="s">
        <v>24</v>
      </c>
      <c r="E403" s="16" t="s">
        <v>28</v>
      </c>
      <c r="F403" s="13">
        <f>VLOOKUP($C403,'Species Data'!$A$2:$E$152,3,FALSE)+$Z$1</f>
        <v>175</v>
      </c>
      <c r="G403" s="13">
        <f>VLOOKUP($C403,'Species Data'!$A$2:$E$152,4,FALSE)+$Z$1</f>
        <v>237</v>
      </c>
      <c r="H403" s="13">
        <f>VLOOKUP($C403,'Species Data'!$A$2:$E$152,5,FALSE)+$Z$1</f>
        <v>167</v>
      </c>
      <c r="I403" s="20" t="s">
        <v>36</v>
      </c>
      <c r="J403" s="54">
        <f>VLOOKUP(I403,'Basic Moves'!B$2:H$43,3,FALSE)</f>
        <v>15</v>
      </c>
      <c r="K403" s="54">
        <f>IF(OR(VLOOKUP(I403,'Basic Moves'!B$2:C$43,2,FALSE)=D403,VLOOKUP(I403,'Basic Moves'!B$2:C$43,2,FALSE)=E403),1,0)</f>
        <v>1</v>
      </c>
      <c r="L403" s="54">
        <f>VLOOKUP(I403,'Basic Moves'!B$2:H$43,5,FALSE)</f>
        <v>1450</v>
      </c>
      <c r="M403" s="54">
        <f>VLOOKUP(I403,'Basic Moves'!B$2:H$43,7,FALSE)</f>
        <v>12</v>
      </c>
      <c r="N403" s="54">
        <f t="shared" si="0"/>
        <v>4443.75</v>
      </c>
      <c r="O403" s="20"/>
      <c r="P403" s="20" t="s">
        <v>208</v>
      </c>
      <c r="Q403" s="54">
        <f>VLOOKUP(P403,'Charged Moves'!B$2:I$96,3,FALSE)</f>
        <v>55</v>
      </c>
      <c r="R403" s="54">
        <f>IF(OR(VLOOKUP(P403,'Charged Moves'!B$2:C$96,2,FALSE)=D403,VLOOKUP(P403,'Charged Moves'!B$2:C$96,2,FALSE)=E403),1,0)</f>
        <v>1</v>
      </c>
      <c r="S403" s="54">
        <f>VLOOKUP(P403,'Charged Moves'!B$2:I$96,8,FALSE)*100</f>
        <v>25</v>
      </c>
      <c r="T403" s="54">
        <f>VLOOKUP(P403,'Charged Moves'!B$2:I$96,6,FALSE)</f>
        <v>2800</v>
      </c>
      <c r="U403" s="54">
        <f>VLOOKUP(P403,'Charged Moves'!B$2:J$96,9,FALSE)</f>
        <v>50</v>
      </c>
      <c r="V403" s="54">
        <f t="shared" si="1"/>
        <v>18330.46875</v>
      </c>
      <c r="W403" s="54"/>
      <c r="X403" s="54"/>
      <c r="Y403" s="54"/>
      <c r="AB403" s="55"/>
      <c r="AD403" s="55"/>
    </row>
    <row r="404" spans="1:30" ht="14.25" customHeight="1">
      <c r="A404" s="10">
        <v>403</v>
      </c>
      <c r="B404" s="13">
        <f>VLOOKUP(C404,'Species Data'!A$2:E$152,2,FALSE)</f>
        <v>71</v>
      </c>
      <c r="C404" s="10" t="s">
        <v>207</v>
      </c>
      <c r="D404" s="15" t="s">
        <v>24</v>
      </c>
      <c r="E404" s="16" t="s">
        <v>28</v>
      </c>
      <c r="F404" s="13">
        <f>VLOOKUP($C404,'Species Data'!$A$2:$E$152,3,FALSE)+$Z$1</f>
        <v>175</v>
      </c>
      <c r="G404" s="13">
        <f>VLOOKUP($C404,'Species Data'!$A$2:$E$152,4,FALSE)+$Z$1</f>
        <v>237</v>
      </c>
      <c r="H404" s="13">
        <f>VLOOKUP($C404,'Species Data'!$A$2:$E$152,5,FALSE)+$Z$1</f>
        <v>167</v>
      </c>
      <c r="I404" s="20" t="s">
        <v>36</v>
      </c>
      <c r="J404" s="54">
        <f>VLOOKUP(I404,'Basic Moves'!B$2:H$43,3,FALSE)</f>
        <v>15</v>
      </c>
      <c r="K404" s="54">
        <f>IF(OR(VLOOKUP(I404,'Basic Moves'!B$2:C$43,2,FALSE)=D404,VLOOKUP(I404,'Basic Moves'!B$2:C$43,2,FALSE)=E404),1,0)</f>
        <v>1</v>
      </c>
      <c r="L404" s="54">
        <f>VLOOKUP(I404,'Basic Moves'!B$2:H$43,5,FALSE)</f>
        <v>1450</v>
      </c>
      <c r="M404" s="54">
        <f>VLOOKUP(I404,'Basic Moves'!B$2:H$43,7,FALSE)</f>
        <v>12</v>
      </c>
      <c r="N404" s="54">
        <f t="shared" si="0"/>
        <v>4443.75</v>
      </c>
      <c r="O404" s="20"/>
      <c r="P404" s="20" t="s">
        <v>30</v>
      </c>
      <c r="Q404" s="54">
        <f>VLOOKUP(P404,'Charged Moves'!B$2:I$96,3,FALSE)</f>
        <v>55</v>
      </c>
      <c r="R404" s="54">
        <f>IF(OR(VLOOKUP(P404,'Charged Moves'!B$2:C$96,2,FALSE)=D404,VLOOKUP(P404,'Charged Moves'!B$2:C$96,2,FALSE)=E404),1,0)</f>
        <v>1</v>
      </c>
      <c r="S404" s="54">
        <f>VLOOKUP(P404,'Charged Moves'!B$2:I$96,8,FALSE)*100</f>
        <v>5</v>
      </c>
      <c r="T404" s="54">
        <f>VLOOKUP(P404,'Charged Moves'!B$2:I$96,6,FALSE)</f>
        <v>2600</v>
      </c>
      <c r="U404" s="54">
        <f>VLOOKUP(P404,'Charged Moves'!B$2:J$96,9,FALSE)</f>
        <v>50</v>
      </c>
      <c r="V404" s="54">
        <f t="shared" si="1"/>
        <v>16701.09375</v>
      </c>
      <c r="W404" s="54"/>
      <c r="X404" s="54"/>
      <c r="Y404" s="54"/>
      <c r="AB404" s="55"/>
      <c r="AD404" s="55"/>
    </row>
    <row r="405" spans="1:30" ht="14.25" customHeight="1">
      <c r="A405" s="10">
        <v>404</v>
      </c>
      <c r="B405" s="13">
        <f>VLOOKUP(C405,'Species Data'!A$2:E$152,2,FALSE)</f>
        <v>71</v>
      </c>
      <c r="C405" s="10" t="s">
        <v>207</v>
      </c>
      <c r="D405" s="15" t="s">
        <v>24</v>
      </c>
      <c r="E405" s="16" t="s">
        <v>28</v>
      </c>
      <c r="F405" s="13">
        <f>VLOOKUP($C405,'Species Data'!$A$2:$E$152,3,FALSE)+$Z$1</f>
        <v>175</v>
      </c>
      <c r="G405" s="13">
        <f>VLOOKUP($C405,'Species Data'!$A$2:$E$152,4,FALSE)+$Z$1</f>
        <v>237</v>
      </c>
      <c r="H405" s="13">
        <f>VLOOKUP($C405,'Species Data'!$A$2:$E$152,5,FALSE)+$Z$1</f>
        <v>167</v>
      </c>
      <c r="I405" s="20" t="s">
        <v>36</v>
      </c>
      <c r="J405" s="54">
        <f>VLOOKUP(I405,'Basic Moves'!B$2:H$43,3,FALSE)</f>
        <v>15</v>
      </c>
      <c r="K405" s="54">
        <f>IF(OR(VLOOKUP(I405,'Basic Moves'!B$2:C$43,2,FALSE)=D405,VLOOKUP(I405,'Basic Moves'!B$2:C$43,2,FALSE)=E405),1,0)</f>
        <v>1</v>
      </c>
      <c r="L405" s="54">
        <f>VLOOKUP(I405,'Basic Moves'!B$2:H$43,5,FALSE)</f>
        <v>1450</v>
      </c>
      <c r="M405" s="54">
        <f>VLOOKUP(I405,'Basic Moves'!B$2:H$43,7,FALSE)</f>
        <v>12</v>
      </c>
      <c r="N405" s="54">
        <f t="shared" si="0"/>
        <v>4443.75</v>
      </c>
      <c r="O405" s="20"/>
      <c r="P405" s="20" t="s">
        <v>35</v>
      </c>
      <c r="Q405" s="54">
        <f>VLOOKUP(P405,'Charged Moves'!B$2:I$96,3,FALSE)</f>
        <v>120</v>
      </c>
      <c r="R405" s="54">
        <f>IF(OR(VLOOKUP(P405,'Charged Moves'!B$2:C$96,2,FALSE)=D405,VLOOKUP(P405,'Charged Moves'!B$2:C$96,2,FALSE)=E405),1,0)</f>
        <v>1</v>
      </c>
      <c r="S405" s="54">
        <f>VLOOKUP(P405,'Charged Moves'!B$2:I$96,8,FALSE)*100</f>
        <v>5</v>
      </c>
      <c r="T405" s="54">
        <f>VLOOKUP(P405,'Charged Moves'!B$2:I$96,6,FALSE)</f>
        <v>4900</v>
      </c>
      <c r="U405" s="54">
        <f>VLOOKUP(P405,'Charged Moves'!B$2:J$96,9,FALSE)</f>
        <v>100</v>
      </c>
      <c r="V405" s="54">
        <f t="shared" si="1"/>
        <v>36438.75</v>
      </c>
      <c r="W405" s="54"/>
      <c r="X405" s="54"/>
      <c r="Y405" s="54"/>
      <c r="AB405" s="55"/>
      <c r="AD405" s="55"/>
    </row>
    <row r="406" spans="1:30" ht="14.25" customHeight="1">
      <c r="A406" s="10">
        <v>405</v>
      </c>
      <c r="B406" s="13">
        <f>VLOOKUP(C406,'Species Data'!A$2:E$152,2,FALSE)</f>
        <v>71</v>
      </c>
      <c r="C406" s="10" t="s">
        <v>207</v>
      </c>
      <c r="D406" s="15" t="s">
        <v>24</v>
      </c>
      <c r="E406" s="16" t="s">
        <v>28</v>
      </c>
      <c r="F406" s="13">
        <f>VLOOKUP($C406,'Species Data'!$A$2:$E$152,3,FALSE)+$Z$1</f>
        <v>175</v>
      </c>
      <c r="G406" s="13">
        <f>VLOOKUP($C406,'Species Data'!$A$2:$E$152,4,FALSE)+$Z$1</f>
        <v>237</v>
      </c>
      <c r="H406" s="13">
        <f>VLOOKUP($C406,'Species Data'!$A$2:$E$152,5,FALSE)+$Z$1</f>
        <v>167</v>
      </c>
      <c r="I406" s="20" t="s">
        <v>105</v>
      </c>
      <c r="J406" s="54">
        <f>VLOOKUP(I406,'Basic Moves'!B$2:H$43,3,FALSE)</f>
        <v>10</v>
      </c>
      <c r="K406" s="54">
        <f>IF(OR(VLOOKUP(I406,'Basic Moves'!B$2:C$43,2,FALSE)=D406,VLOOKUP(I406,'Basic Moves'!B$2:C$43,2,FALSE)=E406),1,0)</f>
        <v>1</v>
      </c>
      <c r="L406" s="54">
        <f>VLOOKUP(I406,'Basic Moves'!B$2:H$43,5,FALSE)</f>
        <v>1050</v>
      </c>
      <c r="M406" s="54">
        <f>VLOOKUP(I406,'Basic Moves'!B$2:H$43,7,FALSE)</f>
        <v>10</v>
      </c>
      <c r="N406" s="54">
        <f t="shared" si="0"/>
        <v>2962.5</v>
      </c>
      <c r="O406" s="20"/>
      <c r="P406" s="20" t="s">
        <v>208</v>
      </c>
      <c r="Q406" s="54">
        <f>VLOOKUP(P406,'Charged Moves'!B$2:I$96,3,FALSE)</f>
        <v>55</v>
      </c>
      <c r="R406" s="54">
        <f>IF(OR(VLOOKUP(P406,'Charged Moves'!B$2:C$96,2,FALSE)=D406,VLOOKUP(P406,'Charged Moves'!B$2:C$96,2,FALSE)=E406),1,0)</f>
        <v>1</v>
      </c>
      <c r="S406" s="54">
        <f>VLOOKUP(P406,'Charged Moves'!B$2:I$96,8,FALSE)*100</f>
        <v>25</v>
      </c>
      <c r="T406" s="54">
        <f>VLOOKUP(P406,'Charged Moves'!B$2:I$96,6,FALSE)</f>
        <v>2800</v>
      </c>
      <c r="U406" s="54">
        <f>VLOOKUP(P406,'Charged Moves'!B$2:J$96,9,FALSE)</f>
        <v>50</v>
      </c>
      <c r="V406" s="54">
        <f t="shared" si="1"/>
        <v>18330.46875</v>
      </c>
      <c r="W406" s="54"/>
      <c r="X406" s="54"/>
      <c r="Y406" s="54"/>
      <c r="AB406" s="55"/>
      <c r="AD406" s="55"/>
    </row>
    <row r="407" spans="1:30" ht="14.25" customHeight="1">
      <c r="A407" s="10">
        <v>406</v>
      </c>
      <c r="B407" s="13">
        <f>VLOOKUP(C407,'Species Data'!A$2:E$152,2,FALSE)</f>
        <v>71</v>
      </c>
      <c r="C407" s="10" t="s">
        <v>207</v>
      </c>
      <c r="D407" s="15" t="s">
        <v>24</v>
      </c>
      <c r="E407" s="16" t="s">
        <v>28</v>
      </c>
      <c r="F407" s="13">
        <f>VLOOKUP($C407,'Species Data'!$A$2:$E$152,3,FALSE)+$Z$1</f>
        <v>175</v>
      </c>
      <c r="G407" s="13">
        <f>VLOOKUP($C407,'Species Data'!$A$2:$E$152,4,FALSE)+$Z$1</f>
        <v>237</v>
      </c>
      <c r="H407" s="13">
        <f>VLOOKUP($C407,'Species Data'!$A$2:$E$152,5,FALSE)+$Z$1</f>
        <v>167</v>
      </c>
      <c r="I407" s="20" t="s">
        <v>105</v>
      </c>
      <c r="J407" s="54">
        <f>VLOOKUP(I407,'Basic Moves'!B$2:H$43,3,FALSE)</f>
        <v>10</v>
      </c>
      <c r="K407" s="54">
        <f>IF(OR(VLOOKUP(I407,'Basic Moves'!B$2:C$43,2,FALSE)=D407,VLOOKUP(I407,'Basic Moves'!B$2:C$43,2,FALSE)=E407),1,0)</f>
        <v>1</v>
      </c>
      <c r="L407" s="54">
        <f>VLOOKUP(I407,'Basic Moves'!B$2:H$43,5,FALSE)</f>
        <v>1050</v>
      </c>
      <c r="M407" s="54">
        <f>VLOOKUP(I407,'Basic Moves'!B$2:H$43,7,FALSE)</f>
        <v>10</v>
      </c>
      <c r="N407" s="54">
        <f t="shared" si="0"/>
        <v>2962.5</v>
      </c>
      <c r="O407" s="20"/>
      <c r="P407" s="20" t="s">
        <v>30</v>
      </c>
      <c r="Q407" s="54">
        <f>VLOOKUP(P407,'Charged Moves'!B$2:I$96,3,FALSE)</f>
        <v>55</v>
      </c>
      <c r="R407" s="54">
        <f>IF(OR(VLOOKUP(P407,'Charged Moves'!B$2:C$96,2,FALSE)=D407,VLOOKUP(P407,'Charged Moves'!B$2:C$96,2,FALSE)=E407),1,0)</f>
        <v>1</v>
      </c>
      <c r="S407" s="54">
        <f>VLOOKUP(P407,'Charged Moves'!B$2:I$96,8,FALSE)*100</f>
        <v>5</v>
      </c>
      <c r="T407" s="54">
        <f>VLOOKUP(P407,'Charged Moves'!B$2:I$96,6,FALSE)</f>
        <v>2600</v>
      </c>
      <c r="U407" s="54">
        <f>VLOOKUP(P407,'Charged Moves'!B$2:J$96,9,FALSE)</f>
        <v>50</v>
      </c>
      <c r="V407" s="54">
        <f t="shared" si="1"/>
        <v>16701.09375</v>
      </c>
      <c r="W407" s="54"/>
      <c r="X407" s="54"/>
      <c r="Y407" s="54"/>
      <c r="AB407" s="55"/>
      <c r="AD407" s="55"/>
    </row>
    <row r="408" spans="1:30" ht="14.25" customHeight="1">
      <c r="A408" s="10">
        <v>407</v>
      </c>
      <c r="B408" s="13">
        <f>VLOOKUP(C408,'Species Data'!A$2:E$152,2,FALSE)</f>
        <v>71</v>
      </c>
      <c r="C408" s="10" t="s">
        <v>207</v>
      </c>
      <c r="D408" s="15" t="s">
        <v>24</v>
      </c>
      <c r="E408" s="16" t="s">
        <v>28</v>
      </c>
      <c r="F408" s="13">
        <f>VLOOKUP($C408,'Species Data'!$A$2:$E$152,3,FALSE)+$Z$1</f>
        <v>175</v>
      </c>
      <c r="G408" s="13">
        <f>VLOOKUP($C408,'Species Data'!$A$2:$E$152,4,FALSE)+$Z$1</f>
        <v>237</v>
      </c>
      <c r="H408" s="13">
        <f>VLOOKUP($C408,'Species Data'!$A$2:$E$152,5,FALSE)+$Z$1</f>
        <v>167</v>
      </c>
      <c r="I408" s="20" t="s">
        <v>105</v>
      </c>
      <c r="J408" s="54">
        <f>VLOOKUP(I408,'Basic Moves'!B$2:H$43,3,FALSE)</f>
        <v>10</v>
      </c>
      <c r="K408" s="54">
        <f>IF(OR(VLOOKUP(I408,'Basic Moves'!B$2:C$43,2,FALSE)=D408,VLOOKUP(I408,'Basic Moves'!B$2:C$43,2,FALSE)=E408),1,0)</f>
        <v>1</v>
      </c>
      <c r="L408" s="54">
        <f>VLOOKUP(I408,'Basic Moves'!B$2:H$43,5,FALSE)</f>
        <v>1050</v>
      </c>
      <c r="M408" s="54">
        <f>VLOOKUP(I408,'Basic Moves'!B$2:H$43,7,FALSE)</f>
        <v>10</v>
      </c>
      <c r="N408" s="54">
        <f t="shared" si="0"/>
        <v>2962.5</v>
      </c>
      <c r="O408" s="20"/>
      <c r="P408" s="20" t="s">
        <v>35</v>
      </c>
      <c r="Q408" s="54">
        <f>VLOOKUP(P408,'Charged Moves'!B$2:I$96,3,FALSE)</f>
        <v>120</v>
      </c>
      <c r="R408" s="54">
        <f>IF(OR(VLOOKUP(P408,'Charged Moves'!B$2:C$96,2,FALSE)=D408,VLOOKUP(P408,'Charged Moves'!B$2:C$96,2,FALSE)=E408),1,0)</f>
        <v>1</v>
      </c>
      <c r="S408" s="54">
        <f>VLOOKUP(P408,'Charged Moves'!B$2:I$96,8,FALSE)*100</f>
        <v>5</v>
      </c>
      <c r="T408" s="54">
        <f>VLOOKUP(P408,'Charged Moves'!B$2:I$96,6,FALSE)</f>
        <v>4900</v>
      </c>
      <c r="U408" s="54">
        <f>VLOOKUP(P408,'Charged Moves'!B$2:J$96,9,FALSE)</f>
        <v>100</v>
      </c>
      <c r="V408" s="54">
        <f t="shared" si="1"/>
        <v>36438.75</v>
      </c>
      <c r="W408" s="54"/>
      <c r="X408" s="54"/>
      <c r="Y408" s="54"/>
      <c r="AB408" s="55"/>
      <c r="AD408" s="55"/>
    </row>
    <row r="409" spans="1:30" ht="14.25" customHeight="1">
      <c r="A409" s="10">
        <v>408</v>
      </c>
      <c r="B409" s="13">
        <f>VLOOKUP(C409,'Species Data'!A$2:E$152,2,FALSE)</f>
        <v>72</v>
      </c>
      <c r="C409" s="10" t="s">
        <v>209</v>
      </c>
      <c r="D409" s="28" t="s">
        <v>54</v>
      </c>
      <c r="E409" s="16" t="s">
        <v>28</v>
      </c>
      <c r="F409" s="13">
        <f>VLOOKUP($C409,'Species Data'!$A$2:$E$152,3,FALSE)+$Z$1</f>
        <v>95</v>
      </c>
      <c r="G409" s="13">
        <f>VLOOKUP($C409,'Species Data'!$A$2:$E$152,4,FALSE)+$Z$1</f>
        <v>121</v>
      </c>
      <c r="H409" s="13">
        <f>VLOOKUP($C409,'Species Data'!$A$2:$E$152,5,FALSE)+$Z$1</f>
        <v>151</v>
      </c>
      <c r="I409" s="20" t="s">
        <v>55</v>
      </c>
      <c r="J409" s="54">
        <f>VLOOKUP(I409,'Basic Moves'!B$2:H$43,3,FALSE)</f>
        <v>25</v>
      </c>
      <c r="K409" s="54">
        <f>IF(OR(VLOOKUP(I409,'Basic Moves'!B$2:C$43,2,FALSE)=D409,VLOOKUP(I409,'Basic Moves'!B$2:C$43,2,FALSE)=E409),1,0)</f>
        <v>1</v>
      </c>
      <c r="L409" s="54">
        <f>VLOOKUP(I409,'Basic Moves'!B$2:H$43,5,FALSE)</f>
        <v>2300</v>
      </c>
      <c r="M409" s="54">
        <f>VLOOKUP(I409,'Basic Moves'!B$2:H$43,7,FALSE)</f>
        <v>25</v>
      </c>
      <c r="N409" s="54">
        <f t="shared" si="0"/>
        <v>3781.25</v>
      </c>
      <c r="O409" s="20"/>
      <c r="P409" s="20" t="s">
        <v>189</v>
      </c>
      <c r="Q409" s="54">
        <f>VLOOKUP(P409,'Charged Moves'!B$2:I$96,3,FALSE)</f>
        <v>30</v>
      </c>
      <c r="R409" s="54">
        <f>IF(OR(VLOOKUP(P409,'Charged Moves'!B$2:C$96,2,FALSE)=D409,VLOOKUP(P409,'Charged Moves'!B$2:C$96,2,FALSE)=E409),1,0)</f>
        <v>1</v>
      </c>
      <c r="S409" s="54">
        <f>VLOOKUP(P409,'Charged Moves'!B$2:I$96,8,FALSE)*100</f>
        <v>5</v>
      </c>
      <c r="T409" s="54">
        <f>VLOOKUP(P409,'Charged Moves'!B$2:I$96,6,FALSE)</f>
        <v>2900</v>
      </c>
      <c r="U409" s="54">
        <f>VLOOKUP(P409,'Charged Moves'!B$2:J$96,9,FALSE)</f>
        <v>25</v>
      </c>
      <c r="V409" s="54">
        <f t="shared" si="1"/>
        <v>4650.9375</v>
      </c>
      <c r="W409" s="54"/>
      <c r="X409" s="54"/>
      <c r="Y409" s="54"/>
      <c r="AB409" s="55"/>
      <c r="AD409" s="55"/>
    </row>
    <row r="410" spans="1:30" ht="14.25" customHeight="1">
      <c r="A410" s="10">
        <v>409</v>
      </c>
      <c r="B410" s="13">
        <f>VLOOKUP(C410,'Species Data'!A$2:E$152,2,FALSE)</f>
        <v>72</v>
      </c>
      <c r="C410" s="10" t="s">
        <v>209</v>
      </c>
      <c r="D410" s="28" t="s">
        <v>54</v>
      </c>
      <c r="E410" s="16" t="s">
        <v>28</v>
      </c>
      <c r="F410" s="13">
        <f>VLOOKUP($C410,'Species Data'!$A$2:$E$152,3,FALSE)+$Z$1</f>
        <v>95</v>
      </c>
      <c r="G410" s="13">
        <f>VLOOKUP($C410,'Species Data'!$A$2:$E$152,4,FALSE)+$Z$1</f>
        <v>121</v>
      </c>
      <c r="H410" s="13">
        <f>VLOOKUP($C410,'Species Data'!$A$2:$E$152,5,FALSE)+$Z$1</f>
        <v>151</v>
      </c>
      <c r="I410" s="20" t="s">
        <v>55</v>
      </c>
      <c r="J410" s="54">
        <f>VLOOKUP(I410,'Basic Moves'!B$2:H$43,3,FALSE)</f>
        <v>25</v>
      </c>
      <c r="K410" s="54">
        <f>IF(OR(VLOOKUP(I410,'Basic Moves'!B$2:C$43,2,FALSE)=D410,VLOOKUP(I410,'Basic Moves'!B$2:C$43,2,FALSE)=E410),1,0)</f>
        <v>1</v>
      </c>
      <c r="L410" s="54">
        <f>VLOOKUP(I410,'Basic Moves'!B$2:H$43,5,FALSE)</f>
        <v>2300</v>
      </c>
      <c r="M410" s="54">
        <f>VLOOKUP(I410,'Basic Moves'!B$2:H$43,7,FALSE)</f>
        <v>25</v>
      </c>
      <c r="N410" s="54">
        <f t="shared" si="0"/>
        <v>3781.25</v>
      </c>
      <c r="O410" s="20"/>
      <c r="P410" s="20" t="s">
        <v>58</v>
      </c>
      <c r="Q410" s="54">
        <f>VLOOKUP(P410,'Charged Moves'!B$2:I$96,3,FALSE)</f>
        <v>35</v>
      </c>
      <c r="R410" s="54">
        <f>IF(OR(VLOOKUP(P410,'Charged Moves'!B$2:C$96,2,FALSE)=D410,VLOOKUP(P410,'Charged Moves'!B$2:C$96,2,FALSE)=E410),1,0)</f>
        <v>1</v>
      </c>
      <c r="S410" s="54">
        <f>VLOOKUP(P410,'Charged Moves'!B$2:I$96,8,FALSE)*100</f>
        <v>5</v>
      </c>
      <c r="T410" s="54">
        <f>VLOOKUP(P410,'Charged Moves'!B$2:I$96,6,FALSE)</f>
        <v>3300</v>
      </c>
      <c r="U410" s="54">
        <f>VLOOKUP(P410,'Charged Moves'!B$2:J$96,9,FALSE)</f>
        <v>25</v>
      </c>
      <c r="V410" s="54">
        <f t="shared" si="1"/>
        <v>5426.0937499999991</v>
      </c>
      <c r="W410" s="54"/>
      <c r="X410" s="54"/>
      <c r="Y410" s="54"/>
      <c r="AB410" s="55"/>
      <c r="AD410" s="55"/>
    </row>
    <row r="411" spans="1:30" ht="14.25" customHeight="1">
      <c r="A411" s="10">
        <v>410</v>
      </c>
      <c r="B411" s="13">
        <f>VLOOKUP(C411,'Species Data'!A$2:E$152,2,FALSE)</f>
        <v>72</v>
      </c>
      <c r="C411" s="10" t="s">
        <v>209</v>
      </c>
      <c r="D411" s="28" t="s">
        <v>54</v>
      </c>
      <c r="E411" s="16" t="s">
        <v>28</v>
      </c>
      <c r="F411" s="13">
        <f>VLOOKUP($C411,'Species Data'!$A$2:$E$152,3,FALSE)+$Z$1</f>
        <v>95</v>
      </c>
      <c r="G411" s="13">
        <f>VLOOKUP($C411,'Species Data'!$A$2:$E$152,4,FALSE)+$Z$1</f>
        <v>121</v>
      </c>
      <c r="H411" s="13">
        <f>VLOOKUP($C411,'Species Data'!$A$2:$E$152,5,FALSE)+$Z$1</f>
        <v>151</v>
      </c>
      <c r="I411" s="20" t="s">
        <v>55</v>
      </c>
      <c r="J411" s="54">
        <f>VLOOKUP(I411,'Basic Moves'!B$2:H$43,3,FALSE)</f>
        <v>25</v>
      </c>
      <c r="K411" s="54">
        <f>IF(OR(VLOOKUP(I411,'Basic Moves'!B$2:C$43,2,FALSE)=D411,VLOOKUP(I411,'Basic Moves'!B$2:C$43,2,FALSE)=E411),1,0)</f>
        <v>1</v>
      </c>
      <c r="L411" s="54">
        <f>VLOOKUP(I411,'Basic Moves'!B$2:H$43,5,FALSE)</f>
        <v>2300</v>
      </c>
      <c r="M411" s="54">
        <f>VLOOKUP(I411,'Basic Moves'!B$2:H$43,7,FALSE)</f>
        <v>25</v>
      </c>
      <c r="N411" s="54">
        <f t="shared" si="0"/>
        <v>3781.25</v>
      </c>
      <c r="O411" s="20"/>
      <c r="P411" s="20" t="s">
        <v>106</v>
      </c>
      <c r="Q411" s="54">
        <f>VLOOKUP(P411,'Charged Moves'!B$2:I$96,3,FALSE)</f>
        <v>25</v>
      </c>
      <c r="R411" s="54">
        <f>IF(OR(VLOOKUP(P411,'Charged Moves'!B$2:C$96,2,FALSE)=D411,VLOOKUP(P411,'Charged Moves'!B$2:C$96,2,FALSE)=E411),1,0)</f>
        <v>0</v>
      </c>
      <c r="S411" s="54">
        <f>VLOOKUP(P411,'Charged Moves'!B$2:I$96,8,FALSE)*100</f>
        <v>5</v>
      </c>
      <c r="T411" s="54">
        <f>VLOOKUP(P411,'Charged Moves'!B$2:I$96,6,FALSE)</f>
        <v>4000</v>
      </c>
      <c r="U411" s="54">
        <f>VLOOKUP(P411,'Charged Moves'!B$2:J$96,9,FALSE)</f>
        <v>20</v>
      </c>
      <c r="V411" s="54">
        <f t="shared" si="1"/>
        <v>3100.6249999999995</v>
      </c>
      <c r="W411" s="54"/>
      <c r="X411" s="54"/>
      <c r="Y411" s="54"/>
      <c r="AB411" s="55"/>
      <c r="AD411" s="55"/>
    </row>
    <row r="412" spans="1:30" ht="14.25" customHeight="1">
      <c r="A412" s="10">
        <v>411</v>
      </c>
      <c r="B412" s="13">
        <f>VLOOKUP(C412,'Species Data'!A$2:E$152,2,FALSE)</f>
        <v>72</v>
      </c>
      <c r="C412" s="10" t="s">
        <v>209</v>
      </c>
      <c r="D412" s="28" t="s">
        <v>54</v>
      </c>
      <c r="E412" s="16" t="s">
        <v>28</v>
      </c>
      <c r="F412" s="13">
        <f>VLOOKUP($C412,'Species Data'!$A$2:$E$152,3,FALSE)+$Z$1</f>
        <v>95</v>
      </c>
      <c r="G412" s="13">
        <f>VLOOKUP($C412,'Species Data'!$A$2:$E$152,4,FALSE)+$Z$1</f>
        <v>121</v>
      </c>
      <c r="H412" s="13">
        <f>VLOOKUP($C412,'Species Data'!$A$2:$E$152,5,FALSE)+$Z$1</f>
        <v>151</v>
      </c>
      <c r="I412" s="20" t="s">
        <v>77</v>
      </c>
      <c r="J412" s="54">
        <f>VLOOKUP(I412,'Basic Moves'!B$2:H$43,3,FALSE)</f>
        <v>6</v>
      </c>
      <c r="K412" s="54">
        <f>IF(OR(VLOOKUP(I412,'Basic Moves'!B$2:C$43,2,FALSE)=D412,VLOOKUP(I412,'Basic Moves'!B$2:C$43,2,FALSE)=E412),1,0)</f>
        <v>1</v>
      </c>
      <c r="L412" s="54">
        <f>VLOOKUP(I412,'Basic Moves'!B$2:H$43,5,FALSE)</f>
        <v>575</v>
      </c>
      <c r="M412" s="54">
        <f>VLOOKUP(I412,'Basic Moves'!B$2:H$43,7,FALSE)</f>
        <v>8</v>
      </c>
      <c r="N412" s="54">
        <f t="shared" si="0"/>
        <v>907.5</v>
      </c>
      <c r="O412" s="20"/>
      <c r="P412" s="20" t="s">
        <v>189</v>
      </c>
      <c r="Q412" s="54">
        <f>VLOOKUP(P412,'Charged Moves'!B$2:I$96,3,FALSE)</f>
        <v>30</v>
      </c>
      <c r="R412" s="54">
        <f>IF(OR(VLOOKUP(P412,'Charged Moves'!B$2:C$96,2,FALSE)=D412,VLOOKUP(P412,'Charged Moves'!B$2:C$96,2,FALSE)=E412),1,0)</f>
        <v>1</v>
      </c>
      <c r="S412" s="54">
        <f>VLOOKUP(P412,'Charged Moves'!B$2:I$96,8,FALSE)*100</f>
        <v>5</v>
      </c>
      <c r="T412" s="54">
        <f>VLOOKUP(P412,'Charged Moves'!B$2:I$96,6,FALSE)</f>
        <v>2900</v>
      </c>
      <c r="U412" s="54">
        <f>VLOOKUP(P412,'Charged Moves'!B$2:J$96,9,FALSE)</f>
        <v>25</v>
      </c>
      <c r="V412" s="54">
        <f t="shared" si="1"/>
        <v>4650.9375</v>
      </c>
      <c r="W412" s="54"/>
      <c r="X412" s="54"/>
      <c r="Y412" s="54"/>
      <c r="AB412" s="55"/>
      <c r="AD412" s="55"/>
    </row>
    <row r="413" spans="1:30" ht="14.25" customHeight="1">
      <c r="A413" s="10">
        <v>412</v>
      </c>
      <c r="B413" s="13">
        <f>VLOOKUP(C413,'Species Data'!A$2:E$152,2,FALSE)</f>
        <v>72</v>
      </c>
      <c r="C413" s="10" t="s">
        <v>209</v>
      </c>
      <c r="D413" s="28" t="s">
        <v>54</v>
      </c>
      <c r="E413" s="16" t="s">
        <v>28</v>
      </c>
      <c r="F413" s="13">
        <f>VLOOKUP($C413,'Species Data'!$A$2:$E$152,3,FALSE)+$Z$1</f>
        <v>95</v>
      </c>
      <c r="G413" s="13">
        <f>VLOOKUP($C413,'Species Data'!$A$2:$E$152,4,FALSE)+$Z$1</f>
        <v>121</v>
      </c>
      <c r="H413" s="13">
        <f>VLOOKUP($C413,'Species Data'!$A$2:$E$152,5,FALSE)+$Z$1</f>
        <v>151</v>
      </c>
      <c r="I413" s="20" t="s">
        <v>77</v>
      </c>
      <c r="J413" s="54">
        <f>VLOOKUP(I413,'Basic Moves'!B$2:H$43,3,FALSE)</f>
        <v>6</v>
      </c>
      <c r="K413" s="54">
        <f>IF(OR(VLOOKUP(I413,'Basic Moves'!B$2:C$43,2,FALSE)=D413,VLOOKUP(I413,'Basic Moves'!B$2:C$43,2,FALSE)=E413),1,0)</f>
        <v>1</v>
      </c>
      <c r="L413" s="54">
        <f>VLOOKUP(I413,'Basic Moves'!B$2:H$43,5,FALSE)</f>
        <v>575</v>
      </c>
      <c r="M413" s="54">
        <f>VLOOKUP(I413,'Basic Moves'!B$2:H$43,7,FALSE)</f>
        <v>8</v>
      </c>
      <c r="N413" s="54">
        <f t="shared" si="0"/>
        <v>907.5</v>
      </c>
      <c r="O413" s="20"/>
      <c r="P413" s="20" t="s">
        <v>58</v>
      </c>
      <c r="Q413" s="54">
        <f>VLOOKUP(P413,'Charged Moves'!B$2:I$96,3,FALSE)</f>
        <v>35</v>
      </c>
      <c r="R413" s="54">
        <f>IF(OR(VLOOKUP(P413,'Charged Moves'!B$2:C$96,2,FALSE)=D413,VLOOKUP(P413,'Charged Moves'!B$2:C$96,2,FALSE)=E413),1,0)</f>
        <v>1</v>
      </c>
      <c r="S413" s="54">
        <f>VLOOKUP(P413,'Charged Moves'!B$2:I$96,8,FALSE)*100</f>
        <v>5</v>
      </c>
      <c r="T413" s="54">
        <f>VLOOKUP(P413,'Charged Moves'!B$2:I$96,6,FALSE)</f>
        <v>3300</v>
      </c>
      <c r="U413" s="54">
        <f>VLOOKUP(P413,'Charged Moves'!B$2:J$96,9,FALSE)</f>
        <v>25</v>
      </c>
      <c r="V413" s="54">
        <f t="shared" si="1"/>
        <v>5426.0937499999991</v>
      </c>
      <c r="W413" s="54"/>
      <c r="X413" s="54"/>
      <c r="Y413" s="54"/>
      <c r="AB413" s="55"/>
      <c r="AD413" s="55"/>
    </row>
    <row r="414" spans="1:30" ht="14.25" customHeight="1">
      <c r="A414" s="10">
        <v>413</v>
      </c>
      <c r="B414" s="13">
        <f>VLOOKUP(C414,'Species Data'!A$2:E$152,2,FALSE)</f>
        <v>72</v>
      </c>
      <c r="C414" s="10" t="s">
        <v>209</v>
      </c>
      <c r="D414" s="28" t="s">
        <v>54</v>
      </c>
      <c r="E414" s="16" t="s">
        <v>28</v>
      </c>
      <c r="F414" s="13">
        <f>VLOOKUP($C414,'Species Data'!$A$2:$E$152,3,FALSE)+$Z$1</f>
        <v>95</v>
      </c>
      <c r="G414" s="13">
        <f>VLOOKUP($C414,'Species Data'!$A$2:$E$152,4,FALSE)+$Z$1</f>
        <v>121</v>
      </c>
      <c r="H414" s="13">
        <f>VLOOKUP($C414,'Species Data'!$A$2:$E$152,5,FALSE)+$Z$1</f>
        <v>151</v>
      </c>
      <c r="I414" s="20" t="s">
        <v>77</v>
      </c>
      <c r="J414" s="54">
        <f>VLOOKUP(I414,'Basic Moves'!B$2:H$43,3,FALSE)</f>
        <v>6</v>
      </c>
      <c r="K414" s="54">
        <f>IF(OR(VLOOKUP(I414,'Basic Moves'!B$2:C$43,2,FALSE)=D414,VLOOKUP(I414,'Basic Moves'!B$2:C$43,2,FALSE)=E414),1,0)</f>
        <v>1</v>
      </c>
      <c r="L414" s="54">
        <f>VLOOKUP(I414,'Basic Moves'!B$2:H$43,5,FALSE)</f>
        <v>575</v>
      </c>
      <c r="M414" s="54">
        <f>VLOOKUP(I414,'Basic Moves'!B$2:H$43,7,FALSE)</f>
        <v>8</v>
      </c>
      <c r="N414" s="54">
        <f t="shared" si="0"/>
        <v>907.5</v>
      </c>
      <c r="O414" s="20"/>
      <c r="P414" s="20" t="s">
        <v>106</v>
      </c>
      <c r="Q414" s="54">
        <f>VLOOKUP(P414,'Charged Moves'!B$2:I$96,3,FALSE)</f>
        <v>25</v>
      </c>
      <c r="R414" s="54">
        <f>IF(OR(VLOOKUP(P414,'Charged Moves'!B$2:C$96,2,FALSE)=D414,VLOOKUP(P414,'Charged Moves'!B$2:C$96,2,FALSE)=E414),1,0)</f>
        <v>0</v>
      </c>
      <c r="S414" s="54">
        <f>VLOOKUP(P414,'Charged Moves'!B$2:I$96,8,FALSE)*100</f>
        <v>5</v>
      </c>
      <c r="T414" s="54">
        <f>VLOOKUP(P414,'Charged Moves'!B$2:I$96,6,FALSE)</f>
        <v>4000</v>
      </c>
      <c r="U414" s="54">
        <f>VLOOKUP(P414,'Charged Moves'!B$2:J$96,9,FALSE)</f>
        <v>20</v>
      </c>
      <c r="V414" s="54">
        <f t="shared" si="1"/>
        <v>3100.6249999999995</v>
      </c>
      <c r="W414" s="54"/>
      <c r="X414" s="54"/>
      <c r="Y414" s="54"/>
      <c r="AB414" s="55"/>
      <c r="AD414" s="55"/>
    </row>
    <row r="415" spans="1:30" ht="14.25" customHeight="1">
      <c r="A415" s="10">
        <v>414</v>
      </c>
      <c r="B415" s="13">
        <f>VLOOKUP(C415,'Species Data'!A$2:E$152,2,FALSE)</f>
        <v>73</v>
      </c>
      <c r="C415" s="10" t="s">
        <v>210</v>
      </c>
      <c r="D415" s="28" t="s">
        <v>54</v>
      </c>
      <c r="E415" s="16" t="s">
        <v>28</v>
      </c>
      <c r="F415" s="13">
        <f>VLOOKUP($C415,'Species Data'!$A$2:$E$152,3,FALSE)+$Z$1</f>
        <v>175</v>
      </c>
      <c r="G415" s="13">
        <f>VLOOKUP($C415,'Species Data'!$A$2:$E$152,4,FALSE)+$Z$1</f>
        <v>185</v>
      </c>
      <c r="H415" s="13">
        <f>VLOOKUP($C415,'Species Data'!$A$2:$E$152,5,FALSE)+$Z$1</f>
        <v>211</v>
      </c>
      <c r="I415" s="20" t="s">
        <v>105</v>
      </c>
      <c r="J415" s="54">
        <f>VLOOKUP(I415,'Basic Moves'!B$2:H$43,3,FALSE)</f>
        <v>10</v>
      </c>
      <c r="K415" s="54">
        <f>IF(OR(VLOOKUP(I415,'Basic Moves'!B$2:C$43,2,FALSE)=D415,VLOOKUP(I415,'Basic Moves'!B$2:C$43,2,FALSE)=E415),1,0)</f>
        <v>1</v>
      </c>
      <c r="L415" s="54">
        <f>VLOOKUP(I415,'Basic Moves'!B$2:H$43,5,FALSE)</f>
        <v>1050</v>
      </c>
      <c r="M415" s="54">
        <f>VLOOKUP(I415,'Basic Moves'!B$2:H$43,7,FALSE)</f>
        <v>10</v>
      </c>
      <c r="N415" s="54">
        <f t="shared" si="0"/>
        <v>2312.5</v>
      </c>
      <c r="O415" s="20"/>
      <c r="P415" s="20" t="s">
        <v>61</v>
      </c>
      <c r="Q415" s="54">
        <f>VLOOKUP(P415,'Charged Moves'!B$2:I$96,3,FALSE)</f>
        <v>90</v>
      </c>
      <c r="R415" s="54">
        <f>IF(OR(VLOOKUP(P415,'Charged Moves'!B$2:C$96,2,FALSE)=D415,VLOOKUP(P415,'Charged Moves'!B$2:C$96,2,FALSE)=E415),1,0)</f>
        <v>1</v>
      </c>
      <c r="S415" s="54">
        <f>VLOOKUP(P415,'Charged Moves'!B$2:I$96,8,FALSE)*100</f>
        <v>5</v>
      </c>
      <c r="T415" s="54">
        <f>VLOOKUP(P415,'Charged Moves'!B$2:I$96,6,FALSE)</f>
        <v>3800</v>
      </c>
      <c r="U415" s="54">
        <f>VLOOKUP(P415,'Charged Moves'!B$2:J$96,9,FALSE)</f>
        <v>100</v>
      </c>
      <c r="V415" s="54">
        <f t="shared" si="1"/>
        <v>21332.812499999996</v>
      </c>
      <c r="W415" s="54"/>
      <c r="X415" s="54"/>
      <c r="Y415" s="54"/>
      <c r="AB415" s="55"/>
      <c r="AD415" s="55"/>
    </row>
    <row r="416" spans="1:30" ht="14.25" customHeight="1">
      <c r="A416" s="10">
        <v>415</v>
      </c>
      <c r="B416" s="13">
        <f>VLOOKUP(C416,'Species Data'!A$2:E$152,2,FALSE)</f>
        <v>73</v>
      </c>
      <c r="C416" s="10" t="s">
        <v>210</v>
      </c>
      <c r="D416" s="28" t="s">
        <v>54</v>
      </c>
      <c r="E416" s="16" t="s">
        <v>28</v>
      </c>
      <c r="F416" s="13">
        <f>VLOOKUP($C416,'Species Data'!$A$2:$E$152,3,FALSE)+$Z$1</f>
        <v>175</v>
      </c>
      <c r="G416" s="13">
        <f>VLOOKUP($C416,'Species Data'!$A$2:$E$152,4,FALSE)+$Z$1</f>
        <v>185</v>
      </c>
      <c r="H416" s="13">
        <f>VLOOKUP($C416,'Species Data'!$A$2:$E$152,5,FALSE)+$Z$1</f>
        <v>211</v>
      </c>
      <c r="I416" s="20" t="s">
        <v>105</v>
      </c>
      <c r="J416" s="54">
        <f>VLOOKUP(I416,'Basic Moves'!B$2:H$43,3,FALSE)</f>
        <v>10</v>
      </c>
      <c r="K416" s="54">
        <f>IF(OR(VLOOKUP(I416,'Basic Moves'!B$2:C$43,2,FALSE)=D416,VLOOKUP(I416,'Basic Moves'!B$2:C$43,2,FALSE)=E416),1,0)</f>
        <v>1</v>
      </c>
      <c r="L416" s="54">
        <f>VLOOKUP(I416,'Basic Moves'!B$2:H$43,5,FALSE)</f>
        <v>1050</v>
      </c>
      <c r="M416" s="54">
        <f>VLOOKUP(I416,'Basic Moves'!B$2:H$43,7,FALSE)</f>
        <v>10</v>
      </c>
      <c r="N416" s="54">
        <f t="shared" si="0"/>
        <v>2312.5</v>
      </c>
      <c r="O416" s="20"/>
      <c r="P416" s="20" t="s">
        <v>108</v>
      </c>
      <c r="Q416" s="54">
        <f>VLOOKUP(P416,'Charged Moves'!B$2:I$96,3,FALSE)</f>
        <v>70</v>
      </c>
      <c r="R416" s="54">
        <f>IF(OR(VLOOKUP(P416,'Charged Moves'!B$2:C$96,2,FALSE)=D416,VLOOKUP(P416,'Charged Moves'!B$2:C$96,2,FALSE)=E416),1,0)</f>
        <v>1</v>
      </c>
      <c r="S416" s="54">
        <f>VLOOKUP(P416,'Charged Moves'!B$2:I$96,8,FALSE)*100</f>
        <v>5</v>
      </c>
      <c r="T416" s="54">
        <f>VLOOKUP(P416,'Charged Moves'!B$2:I$96,6,FALSE)</f>
        <v>3400</v>
      </c>
      <c r="U416" s="54">
        <f>VLOOKUP(P416,'Charged Moves'!B$2:J$96,9,FALSE)</f>
        <v>100</v>
      </c>
      <c r="V416" s="54">
        <f t="shared" si="1"/>
        <v>16592.1875</v>
      </c>
      <c r="W416" s="54"/>
      <c r="X416" s="54"/>
      <c r="Y416" s="54"/>
      <c r="AB416" s="55"/>
      <c r="AD416" s="55"/>
    </row>
    <row r="417" spans="1:30" ht="14.25" customHeight="1">
      <c r="A417" s="10">
        <v>416</v>
      </c>
      <c r="B417" s="13">
        <f>VLOOKUP(C417,'Species Data'!A$2:E$152,2,FALSE)</f>
        <v>73</v>
      </c>
      <c r="C417" s="10" t="s">
        <v>210</v>
      </c>
      <c r="D417" s="28" t="s">
        <v>54</v>
      </c>
      <c r="E417" s="16" t="s">
        <v>28</v>
      </c>
      <c r="F417" s="13">
        <f>VLOOKUP($C417,'Species Data'!$A$2:$E$152,3,FALSE)+$Z$1</f>
        <v>175</v>
      </c>
      <c r="G417" s="13">
        <f>VLOOKUP($C417,'Species Data'!$A$2:$E$152,4,FALSE)+$Z$1</f>
        <v>185</v>
      </c>
      <c r="H417" s="13">
        <f>VLOOKUP($C417,'Species Data'!$A$2:$E$152,5,FALSE)+$Z$1</f>
        <v>211</v>
      </c>
      <c r="I417" s="20" t="s">
        <v>105</v>
      </c>
      <c r="J417" s="54">
        <f>VLOOKUP(I417,'Basic Moves'!B$2:H$43,3,FALSE)</f>
        <v>10</v>
      </c>
      <c r="K417" s="54">
        <f>IF(OR(VLOOKUP(I417,'Basic Moves'!B$2:C$43,2,FALSE)=D417,VLOOKUP(I417,'Basic Moves'!B$2:C$43,2,FALSE)=E417),1,0)</f>
        <v>1</v>
      </c>
      <c r="L417" s="54">
        <f>VLOOKUP(I417,'Basic Moves'!B$2:H$43,5,FALSE)</f>
        <v>1050</v>
      </c>
      <c r="M417" s="54">
        <f>VLOOKUP(I417,'Basic Moves'!B$2:H$43,7,FALSE)</f>
        <v>10</v>
      </c>
      <c r="N417" s="54">
        <f t="shared" si="0"/>
        <v>2312.5</v>
      </c>
      <c r="O417" s="20"/>
      <c r="P417" s="20" t="s">
        <v>211</v>
      </c>
      <c r="Q417" s="54">
        <f>VLOOKUP(P417,'Charged Moves'!B$2:I$96,3,FALSE)</f>
        <v>100</v>
      </c>
      <c r="R417" s="54">
        <f>IF(OR(VLOOKUP(P417,'Charged Moves'!B$2:C$96,2,FALSE)=D417,VLOOKUP(P417,'Charged Moves'!B$2:C$96,2,FALSE)=E417),1,0)</f>
        <v>0</v>
      </c>
      <c r="S417" s="54">
        <f>VLOOKUP(P417,'Charged Moves'!B$2:I$96,8,FALSE)*100</f>
        <v>5</v>
      </c>
      <c r="T417" s="54">
        <f>VLOOKUP(P417,'Charged Moves'!B$2:I$96,6,FALSE)</f>
        <v>3900</v>
      </c>
      <c r="U417" s="54">
        <f>VLOOKUP(P417,'Charged Moves'!B$2:J$96,9,FALSE)</f>
        <v>100</v>
      </c>
      <c r="V417" s="54">
        <f t="shared" si="1"/>
        <v>18962.5</v>
      </c>
      <c r="W417" s="54"/>
      <c r="X417" s="54"/>
      <c r="Y417" s="54"/>
      <c r="AB417" s="55"/>
      <c r="AD417" s="55"/>
    </row>
    <row r="418" spans="1:30" ht="14.25" customHeight="1">
      <c r="A418" s="10">
        <v>417</v>
      </c>
      <c r="B418" s="13">
        <f>VLOOKUP(C418,'Species Data'!A$2:E$152,2,FALSE)</f>
        <v>73</v>
      </c>
      <c r="C418" s="10" t="s">
        <v>210</v>
      </c>
      <c r="D418" s="28" t="s">
        <v>54</v>
      </c>
      <c r="E418" s="16" t="s">
        <v>28</v>
      </c>
      <c r="F418" s="13">
        <f>VLOOKUP($C418,'Species Data'!$A$2:$E$152,3,FALSE)+$Z$1</f>
        <v>175</v>
      </c>
      <c r="G418" s="13">
        <f>VLOOKUP($C418,'Species Data'!$A$2:$E$152,4,FALSE)+$Z$1</f>
        <v>185</v>
      </c>
      <c r="H418" s="13">
        <f>VLOOKUP($C418,'Species Data'!$A$2:$E$152,5,FALSE)+$Z$1</f>
        <v>211</v>
      </c>
      <c r="I418" s="20" t="s">
        <v>80</v>
      </c>
      <c r="J418" s="54">
        <f>VLOOKUP(I418,'Basic Moves'!B$2:H$43,3,FALSE)</f>
        <v>12</v>
      </c>
      <c r="K418" s="54">
        <f>IF(OR(VLOOKUP(I418,'Basic Moves'!B$2:C$43,2,FALSE)=D418,VLOOKUP(I418,'Basic Moves'!B$2:C$43,2,FALSE)=E418),1,0)</f>
        <v>1</v>
      </c>
      <c r="L418" s="54">
        <f>VLOOKUP(I418,'Basic Moves'!B$2:H$43,5,FALSE)</f>
        <v>1050</v>
      </c>
      <c r="M418" s="54">
        <f>VLOOKUP(I418,'Basic Moves'!B$2:H$43,7,FALSE)</f>
        <v>10</v>
      </c>
      <c r="N418" s="54">
        <f t="shared" si="0"/>
        <v>2775</v>
      </c>
      <c r="O418" s="20"/>
      <c r="P418" s="20" t="s">
        <v>61</v>
      </c>
      <c r="Q418" s="54">
        <f>VLOOKUP(P418,'Charged Moves'!B$2:I$96,3,FALSE)</f>
        <v>90</v>
      </c>
      <c r="R418" s="54">
        <f>IF(OR(VLOOKUP(P418,'Charged Moves'!B$2:C$96,2,FALSE)=D418,VLOOKUP(P418,'Charged Moves'!B$2:C$96,2,FALSE)=E418),1,0)</f>
        <v>1</v>
      </c>
      <c r="S418" s="54">
        <f>VLOOKUP(P418,'Charged Moves'!B$2:I$96,8,FALSE)*100</f>
        <v>5</v>
      </c>
      <c r="T418" s="54">
        <f>VLOOKUP(P418,'Charged Moves'!B$2:I$96,6,FALSE)</f>
        <v>3800</v>
      </c>
      <c r="U418" s="54">
        <f>VLOOKUP(P418,'Charged Moves'!B$2:J$96,9,FALSE)</f>
        <v>100</v>
      </c>
      <c r="V418" s="54">
        <f t="shared" si="1"/>
        <v>21332.812499999996</v>
      </c>
      <c r="W418" s="54"/>
      <c r="X418" s="54"/>
      <c r="Y418" s="54"/>
      <c r="AB418" s="55"/>
      <c r="AD418" s="55"/>
    </row>
    <row r="419" spans="1:30" ht="14.25" customHeight="1">
      <c r="A419" s="10">
        <v>418</v>
      </c>
      <c r="B419" s="13">
        <f>VLOOKUP(C419,'Species Data'!A$2:E$152,2,FALSE)</f>
        <v>73</v>
      </c>
      <c r="C419" s="10" t="s">
        <v>210</v>
      </c>
      <c r="D419" s="28" t="s">
        <v>54</v>
      </c>
      <c r="E419" s="16" t="s">
        <v>28</v>
      </c>
      <c r="F419" s="13">
        <f>VLOOKUP($C419,'Species Data'!$A$2:$E$152,3,FALSE)+$Z$1</f>
        <v>175</v>
      </c>
      <c r="G419" s="13">
        <f>VLOOKUP($C419,'Species Data'!$A$2:$E$152,4,FALSE)+$Z$1</f>
        <v>185</v>
      </c>
      <c r="H419" s="13">
        <f>VLOOKUP($C419,'Species Data'!$A$2:$E$152,5,FALSE)+$Z$1</f>
        <v>211</v>
      </c>
      <c r="I419" s="20" t="s">
        <v>80</v>
      </c>
      <c r="J419" s="54">
        <f>VLOOKUP(I419,'Basic Moves'!B$2:H$43,3,FALSE)</f>
        <v>12</v>
      </c>
      <c r="K419" s="54">
        <f>IF(OR(VLOOKUP(I419,'Basic Moves'!B$2:C$43,2,FALSE)=D419,VLOOKUP(I419,'Basic Moves'!B$2:C$43,2,FALSE)=E419),1,0)</f>
        <v>1</v>
      </c>
      <c r="L419" s="54">
        <f>VLOOKUP(I419,'Basic Moves'!B$2:H$43,5,FALSE)</f>
        <v>1050</v>
      </c>
      <c r="M419" s="54">
        <f>VLOOKUP(I419,'Basic Moves'!B$2:H$43,7,FALSE)</f>
        <v>10</v>
      </c>
      <c r="N419" s="54">
        <f t="shared" si="0"/>
        <v>2775</v>
      </c>
      <c r="O419" s="20"/>
      <c r="P419" s="20" t="s">
        <v>108</v>
      </c>
      <c r="Q419" s="54">
        <f>VLOOKUP(P419,'Charged Moves'!B$2:I$96,3,FALSE)</f>
        <v>70</v>
      </c>
      <c r="R419" s="54">
        <f>IF(OR(VLOOKUP(P419,'Charged Moves'!B$2:C$96,2,FALSE)=D419,VLOOKUP(P419,'Charged Moves'!B$2:C$96,2,FALSE)=E419),1,0)</f>
        <v>1</v>
      </c>
      <c r="S419" s="54">
        <f>VLOOKUP(P419,'Charged Moves'!B$2:I$96,8,FALSE)*100</f>
        <v>5</v>
      </c>
      <c r="T419" s="54">
        <f>VLOOKUP(P419,'Charged Moves'!B$2:I$96,6,FALSE)</f>
        <v>3400</v>
      </c>
      <c r="U419" s="54">
        <f>VLOOKUP(P419,'Charged Moves'!B$2:J$96,9,FALSE)</f>
        <v>100</v>
      </c>
      <c r="V419" s="54">
        <f t="shared" si="1"/>
        <v>16592.1875</v>
      </c>
      <c r="W419" s="54"/>
      <c r="X419" s="54"/>
      <c r="Y419" s="54"/>
      <c r="AB419" s="55"/>
      <c r="AD419" s="55"/>
    </row>
    <row r="420" spans="1:30" ht="14.25" customHeight="1">
      <c r="A420" s="10">
        <v>419</v>
      </c>
      <c r="B420" s="13">
        <f>VLOOKUP(C420,'Species Data'!A$2:E$152,2,FALSE)</f>
        <v>73</v>
      </c>
      <c r="C420" s="10" t="s">
        <v>210</v>
      </c>
      <c r="D420" s="28" t="s">
        <v>54</v>
      </c>
      <c r="E420" s="16" t="s">
        <v>28</v>
      </c>
      <c r="F420" s="13">
        <f>VLOOKUP($C420,'Species Data'!$A$2:$E$152,3,FALSE)+$Z$1</f>
        <v>175</v>
      </c>
      <c r="G420" s="13">
        <f>VLOOKUP($C420,'Species Data'!$A$2:$E$152,4,FALSE)+$Z$1</f>
        <v>185</v>
      </c>
      <c r="H420" s="13">
        <f>VLOOKUP($C420,'Species Data'!$A$2:$E$152,5,FALSE)+$Z$1</f>
        <v>211</v>
      </c>
      <c r="I420" s="20" t="s">
        <v>80</v>
      </c>
      <c r="J420" s="54">
        <f>VLOOKUP(I420,'Basic Moves'!B$2:H$43,3,FALSE)</f>
        <v>12</v>
      </c>
      <c r="K420" s="54">
        <f>IF(OR(VLOOKUP(I420,'Basic Moves'!B$2:C$43,2,FALSE)=D420,VLOOKUP(I420,'Basic Moves'!B$2:C$43,2,FALSE)=E420),1,0)</f>
        <v>1</v>
      </c>
      <c r="L420" s="54">
        <f>VLOOKUP(I420,'Basic Moves'!B$2:H$43,5,FALSE)</f>
        <v>1050</v>
      </c>
      <c r="M420" s="54">
        <f>VLOOKUP(I420,'Basic Moves'!B$2:H$43,7,FALSE)</f>
        <v>10</v>
      </c>
      <c r="N420" s="54">
        <f t="shared" si="0"/>
        <v>2775</v>
      </c>
      <c r="O420" s="20"/>
      <c r="P420" s="20" t="s">
        <v>211</v>
      </c>
      <c r="Q420" s="54">
        <f>VLOOKUP(P420,'Charged Moves'!B$2:I$96,3,FALSE)</f>
        <v>100</v>
      </c>
      <c r="R420" s="54">
        <f>IF(OR(VLOOKUP(P420,'Charged Moves'!B$2:C$96,2,FALSE)=D420,VLOOKUP(P420,'Charged Moves'!B$2:C$96,2,FALSE)=E420),1,0)</f>
        <v>0</v>
      </c>
      <c r="S420" s="54">
        <f>VLOOKUP(P420,'Charged Moves'!B$2:I$96,8,FALSE)*100</f>
        <v>5</v>
      </c>
      <c r="T420" s="54">
        <f>VLOOKUP(P420,'Charged Moves'!B$2:I$96,6,FALSE)</f>
        <v>3900</v>
      </c>
      <c r="U420" s="54">
        <f>VLOOKUP(P420,'Charged Moves'!B$2:J$96,9,FALSE)</f>
        <v>100</v>
      </c>
      <c r="V420" s="54">
        <f t="shared" si="1"/>
        <v>18962.5</v>
      </c>
      <c r="W420" s="54"/>
      <c r="X420" s="54"/>
      <c r="Y420" s="54"/>
      <c r="AB420" s="55"/>
      <c r="AD420" s="55"/>
    </row>
    <row r="421" spans="1:30" ht="14.25" customHeight="1">
      <c r="A421" s="10">
        <v>420</v>
      </c>
      <c r="B421" s="13">
        <f>VLOOKUP(C421,'Species Data'!A$2:E$152,2,FALSE)</f>
        <v>74</v>
      </c>
      <c r="C421" s="10" t="s">
        <v>212</v>
      </c>
      <c r="D421" s="45" t="s">
        <v>213</v>
      </c>
      <c r="E421" s="37" t="s">
        <v>121</v>
      </c>
      <c r="F421" s="13">
        <f>VLOOKUP($C421,'Species Data'!$A$2:$E$152,3,FALSE)+$Z$1</f>
        <v>95</v>
      </c>
      <c r="G421" s="13">
        <f>VLOOKUP($C421,'Species Data'!$A$2:$E$152,4,FALSE)+$Z$1</f>
        <v>121</v>
      </c>
      <c r="H421" s="13">
        <f>VLOOKUP($C421,'Species Data'!$A$2:$E$152,5,FALSE)+$Z$1</f>
        <v>133</v>
      </c>
      <c r="I421" s="20" t="s">
        <v>214</v>
      </c>
      <c r="J421" s="54">
        <f>VLOOKUP(I421,'Basic Moves'!B$2:H$43,3,FALSE)</f>
        <v>12</v>
      </c>
      <c r="K421" s="54">
        <f>IF(OR(VLOOKUP(I421,'Basic Moves'!B$2:C$43,2,FALSE)=D421,VLOOKUP(I421,'Basic Moves'!B$2:C$43,2,FALSE)=E421),1,0)</f>
        <v>1</v>
      </c>
      <c r="L421" s="54">
        <f>VLOOKUP(I421,'Basic Moves'!B$2:H$43,5,FALSE)</f>
        <v>1360</v>
      </c>
      <c r="M421" s="54">
        <f>VLOOKUP(I421,'Basic Moves'!B$2:H$43,7,FALSE)</f>
        <v>15</v>
      </c>
      <c r="N421" s="54">
        <f t="shared" si="0"/>
        <v>1815</v>
      </c>
      <c r="O421" s="20"/>
      <c r="P421" s="20" t="s">
        <v>123</v>
      </c>
      <c r="Q421" s="54">
        <f>VLOOKUP(P421,'Charged Moves'!B$2:I$96,3,FALSE)</f>
        <v>50</v>
      </c>
      <c r="R421" s="54">
        <f>IF(OR(VLOOKUP(P421,'Charged Moves'!B$2:C$96,2,FALSE)=D421,VLOOKUP(P421,'Charged Moves'!B$2:C$96,2,FALSE)=E421),1,0)</f>
        <v>1</v>
      </c>
      <c r="S421" s="54">
        <f>VLOOKUP(P421,'Charged Moves'!B$2:I$96,8,FALSE)*100</f>
        <v>5</v>
      </c>
      <c r="T421" s="54">
        <f>VLOOKUP(P421,'Charged Moves'!B$2:I$96,6,FALSE)</f>
        <v>3200</v>
      </c>
      <c r="U421" s="54">
        <f>VLOOKUP(P421,'Charged Moves'!B$2:J$96,9,FALSE)</f>
        <v>33</v>
      </c>
      <c r="V421" s="54">
        <f t="shared" si="1"/>
        <v>7751.5624999999991</v>
      </c>
      <c r="W421" s="54"/>
      <c r="X421" s="54"/>
      <c r="Y421" s="54"/>
      <c r="AB421" s="55"/>
      <c r="AD421" s="55"/>
    </row>
    <row r="422" spans="1:30" ht="14.25" customHeight="1">
      <c r="A422" s="10">
        <v>421</v>
      </c>
      <c r="B422" s="13">
        <f>VLOOKUP(C422,'Species Data'!A$2:E$152,2,FALSE)</f>
        <v>74</v>
      </c>
      <c r="C422" s="10" t="s">
        <v>212</v>
      </c>
      <c r="D422" s="45" t="s">
        <v>213</v>
      </c>
      <c r="E422" s="37" t="s">
        <v>121</v>
      </c>
      <c r="F422" s="13">
        <f>VLOOKUP($C422,'Species Data'!$A$2:$E$152,3,FALSE)+$Z$1</f>
        <v>95</v>
      </c>
      <c r="G422" s="13">
        <f>VLOOKUP($C422,'Species Data'!$A$2:$E$152,4,FALSE)+$Z$1</f>
        <v>121</v>
      </c>
      <c r="H422" s="13">
        <f>VLOOKUP($C422,'Species Data'!$A$2:$E$152,5,FALSE)+$Z$1</f>
        <v>133</v>
      </c>
      <c r="I422" s="20" t="s">
        <v>214</v>
      </c>
      <c r="J422" s="54">
        <f>VLOOKUP(I422,'Basic Moves'!B$2:H$43,3,FALSE)</f>
        <v>12</v>
      </c>
      <c r="K422" s="54">
        <f>IF(OR(VLOOKUP(I422,'Basic Moves'!B$2:C$43,2,FALSE)=D422,VLOOKUP(I422,'Basic Moves'!B$2:C$43,2,FALSE)=E422),1,0)</f>
        <v>1</v>
      </c>
      <c r="L422" s="54">
        <f>VLOOKUP(I422,'Basic Moves'!B$2:H$43,5,FALSE)</f>
        <v>1360</v>
      </c>
      <c r="M422" s="54">
        <f>VLOOKUP(I422,'Basic Moves'!B$2:H$43,7,FALSE)</f>
        <v>15</v>
      </c>
      <c r="N422" s="54">
        <f t="shared" si="0"/>
        <v>1815</v>
      </c>
      <c r="O422" s="20"/>
      <c r="P422" s="20" t="s">
        <v>124</v>
      </c>
      <c r="Q422" s="54">
        <f>VLOOKUP(P422,'Charged Moves'!B$2:I$96,3,FALSE)</f>
        <v>30</v>
      </c>
      <c r="R422" s="54">
        <f>IF(OR(VLOOKUP(P422,'Charged Moves'!B$2:C$96,2,FALSE)=D422,VLOOKUP(P422,'Charged Moves'!B$2:C$96,2,FALSE)=E422),1,0)</f>
        <v>1</v>
      </c>
      <c r="S422" s="54">
        <f>VLOOKUP(P422,'Charged Moves'!B$2:I$96,8,FALSE)*100</f>
        <v>25</v>
      </c>
      <c r="T422" s="54">
        <f>VLOOKUP(P422,'Charged Moves'!B$2:I$96,6,FALSE)</f>
        <v>3400</v>
      </c>
      <c r="U422" s="54">
        <f>VLOOKUP(P422,'Charged Moves'!B$2:J$96,9,FALSE)</f>
        <v>25</v>
      </c>
      <c r="V422" s="54">
        <f t="shared" si="1"/>
        <v>5104.6875</v>
      </c>
      <c r="W422" s="54"/>
      <c r="X422" s="54"/>
      <c r="Y422" s="54"/>
      <c r="AB422" s="55"/>
      <c r="AD422" s="55"/>
    </row>
    <row r="423" spans="1:30" ht="14.25" customHeight="1">
      <c r="A423" s="10">
        <v>422</v>
      </c>
      <c r="B423" s="13">
        <f>VLOOKUP(C423,'Species Data'!A$2:E$152,2,FALSE)</f>
        <v>74</v>
      </c>
      <c r="C423" s="10" t="s">
        <v>212</v>
      </c>
      <c r="D423" s="45" t="s">
        <v>213</v>
      </c>
      <c r="E423" s="37" t="s">
        <v>121</v>
      </c>
      <c r="F423" s="13">
        <f>VLOOKUP($C423,'Species Data'!$A$2:$E$152,3,FALSE)+$Z$1</f>
        <v>95</v>
      </c>
      <c r="G423" s="13">
        <f>VLOOKUP($C423,'Species Data'!$A$2:$E$152,4,FALSE)+$Z$1</f>
        <v>121</v>
      </c>
      <c r="H423" s="13">
        <f>VLOOKUP($C423,'Species Data'!$A$2:$E$152,5,FALSE)+$Z$1</f>
        <v>133</v>
      </c>
      <c r="I423" s="20" t="s">
        <v>214</v>
      </c>
      <c r="J423" s="54">
        <f>VLOOKUP(I423,'Basic Moves'!B$2:H$43,3,FALSE)</f>
        <v>12</v>
      </c>
      <c r="K423" s="54">
        <f>IF(OR(VLOOKUP(I423,'Basic Moves'!B$2:C$43,2,FALSE)=D423,VLOOKUP(I423,'Basic Moves'!B$2:C$43,2,FALSE)=E423),1,0)</f>
        <v>1</v>
      </c>
      <c r="L423" s="54">
        <f>VLOOKUP(I423,'Basic Moves'!B$2:H$43,5,FALSE)</f>
        <v>1360</v>
      </c>
      <c r="M423" s="54">
        <f>VLOOKUP(I423,'Basic Moves'!B$2:H$43,7,FALSE)</f>
        <v>15</v>
      </c>
      <c r="N423" s="54">
        <f t="shared" si="0"/>
        <v>1815</v>
      </c>
      <c r="O423" s="20"/>
      <c r="P423" s="20" t="s">
        <v>95</v>
      </c>
      <c r="Q423" s="54">
        <f>VLOOKUP(P423,'Charged Moves'!B$2:I$96,3,FALSE)</f>
        <v>70</v>
      </c>
      <c r="R423" s="54">
        <f>IF(OR(VLOOKUP(P423,'Charged Moves'!B$2:C$96,2,FALSE)=D423,VLOOKUP(P423,'Charged Moves'!B$2:C$96,2,FALSE)=E423),1,0)</f>
        <v>1</v>
      </c>
      <c r="S423" s="54">
        <f>VLOOKUP(P423,'Charged Moves'!B$2:I$96,8,FALSE)*100</f>
        <v>5</v>
      </c>
      <c r="T423" s="54">
        <f>VLOOKUP(P423,'Charged Moves'!B$2:I$96,6,FALSE)</f>
        <v>5800</v>
      </c>
      <c r="U423" s="54">
        <f>VLOOKUP(P423,'Charged Moves'!B$2:J$96,9,FALSE)</f>
        <v>33</v>
      </c>
      <c r="V423" s="54">
        <f t="shared" si="1"/>
        <v>10852.187499999998</v>
      </c>
      <c r="W423" s="54"/>
      <c r="X423" s="54"/>
      <c r="Y423" s="54"/>
      <c r="AB423" s="55"/>
      <c r="AD423" s="55"/>
    </row>
    <row r="424" spans="1:30" ht="14.25" customHeight="1">
      <c r="A424" s="10">
        <v>423</v>
      </c>
      <c r="B424" s="13">
        <f>VLOOKUP(C424,'Species Data'!A$2:E$152,2,FALSE)</f>
        <v>74</v>
      </c>
      <c r="C424" s="10" t="s">
        <v>212</v>
      </c>
      <c r="D424" s="45" t="s">
        <v>213</v>
      </c>
      <c r="E424" s="37" t="s">
        <v>121</v>
      </c>
      <c r="F424" s="13">
        <f>VLOOKUP($C424,'Species Data'!$A$2:$E$152,3,FALSE)+$Z$1</f>
        <v>95</v>
      </c>
      <c r="G424" s="13">
        <f>VLOOKUP($C424,'Species Data'!$A$2:$E$152,4,FALSE)+$Z$1</f>
        <v>121</v>
      </c>
      <c r="H424" s="13">
        <f>VLOOKUP($C424,'Species Data'!$A$2:$E$152,5,FALSE)+$Z$1</f>
        <v>133</v>
      </c>
      <c r="I424" s="20" t="s">
        <v>33</v>
      </c>
      <c r="J424" s="54">
        <f>VLOOKUP(I424,'Basic Moves'!B$2:H$43,3,FALSE)</f>
        <v>12</v>
      </c>
      <c r="K424" s="54">
        <f>IF(OR(VLOOKUP(I424,'Basic Moves'!B$2:C$43,2,FALSE)=D424,VLOOKUP(I424,'Basic Moves'!B$2:C$43,2,FALSE)=E424),1,0)</f>
        <v>0</v>
      </c>
      <c r="L424" s="54">
        <f>VLOOKUP(I424,'Basic Moves'!B$2:H$43,5,FALSE)</f>
        <v>1100</v>
      </c>
      <c r="M424" s="54">
        <f>VLOOKUP(I424,'Basic Moves'!B$2:H$43,7,FALSE)</f>
        <v>10</v>
      </c>
      <c r="N424" s="54">
        <f t="shared" si="0"/>
        <v>1452</v>
      </c>
      <c r="O424" s="20"/>
      <c r="P424" s="20" t="s">
        <v>123</v>
      </c>
      <c r="Q424" s="54">
        <f>VLOOKUP(P424,'Charged Moves'!B$2:I$96,3,FALSE)</f>
        <v>50</v>
      </c>
      <c r="R424" s="54">
        <f>IF(OR(VLOOKUP(P424,'Charged Moves'!B$2:C$96,2,FALSE)=D424,VLOOKUP(P424,'Charged Moves'!B$2:C$96,2,FALSE)=E424),1,0)</f>
        <v>1</v>
      </c>
      <c r="S424" s="54">
        <f>VLOOKUP(P424,'Charged Moves'!B$2:I$96,8,FALSE)*100</f>
        <v>5</v>
      </c>
      <c r="T424" s="54">
        <f>VLOOKUP(P424,'Charged Moves'!B$2:I$96,6,FALSE)</f>
        <v>3200</v>
      </c>
      <c r="U424" s="54">
        <f>VLOOKUP(P424,'Charged Moves'!B$2:J$96,9,FALSE)</f>
        <v>33</v>
      </c>
      <c r="V424" s="54">
        <f t="shared" si="1"/>
        <v>7751.5624999999991</v>
      </c>
      <c r="W424" s="54"/>
      <c r="X424" s="54"/>
      <c r="Y424" s="54"/>
      <c r="AB424" s="55"/>
      <c r="AD424" s="55"/>
    </row>
    <row r="425" spans="1:30" ht="14.25" customHeight="1">
      <c r="A425" s="10">
        <v>424</v>
      </c>
      <c r="B425" s="13">
        <f>VLOOKUP(C425,'Species Data'!A$2:E$152,2,FALSE)</f>
        <v>74</v>
      </c>
      <c r="C425" s="10" t="s">
        <v>212</v>
      </c>
      <c r="D425" s="45" t="s">
        <v>213</v>
      </c>
      <c r="E425" s="37" t="s">
        <v>121</v>
      </c>
      <c r="F425" s="13">
        <f>VLOOKUP($C425,'Species Data'!$A$2:$E$152,3,FALSE)+$Z$1</f>
        <v>95</v>
      </c>
      <c r="G425" s="13">
        <f>VLOOKUP($C425,'Species Data'!$A$2:$E$152,4,FALSE)+$Z$1</f>
        <v>121</v>
      </c>
      <c r="H425" s="13">
        <f>VLOOKUP($C425,'Species Data'!$A$2:$E$152,5,FALSE)+$Z$1</f>
        <v>133</v>
      </c>
      <c r="I425" s="20" t="s">
        <v>33</v>
      </c>
      <c r="J425" s="54">
        <f>VLOOKUP(I425,'Basic Moves'!B$2:H$43,3,FALSE)</f>
        <v>12</v>
      </c>
      <c r="K425" s="54">
        <f>IF(OR(VLOOKUP(I425,'Basic Moves'!B$2:C$43,2,FALSE)=D425,VLOOKUP(I425,'Basic Moves'!B$2:C$43,2,FALSE)=E425),1,0)</f>
        <v>0</v>
      </c>
      <c r="L425" s="54">
        <f>VLOOKUP(I425,'Basic Moves'!B$2:H$43,5,FALSE)</f>
        <v>1100</v>
      </c>
      <c r="M425" s="54">
        <f>VLOOKUP(I425,'Basic Moves'!B$2:H$43,7,FALSE)</f>
        <v>10</v>
      </c>
      <c r="N425" s="54">
        <f t="shared" si="0"/>
        <v>1452</v>
      </c>
      <c r="O425" s="20"/>
      <c r="P425" s="20" t="s">
        <v>124</v>
      </c>
      <c r="Q425" s="54">
        <f>VLOOKUP(P425,'Charged Moves'!B$2:I$96,3,FALSE)</f>
        <v>30</v>
      </c>
      <c r="R425" s="54">
        <f>IF(OR(VLOOKUP(P425,'Charged Moves'!B$2:C$96,2,FALSE)=D425,VLOOKUP(P425,'Charged Moves'!B$2:C$96,2,FALSE)=E425),1,0)</f>
        <v>1</v>
      </c>
      <c r="S425" s="54">
        <f>VLOOKUP(P425,'Charged Moves'!B$2:I$96,8,FALSE)*100</f>
        <v>25</v>
      </c>
      <c r="T425" s="54">
        <f>VLOOKUP(P425,'Charged Moves'!B$2:I$96,6,FALSE)</f>
        <v>3400</v>
      </c>
      <c r="U425" s="54">
        <f>VLOOKUP(P425,'Charged Moves'!B$2:J$96,9,FALSE)</f>
        <v>25</v>
      </c>
      <c r="V425" s="54">
        <f t="shared" si="1"/>
        <v>5104.6875</v>
      </c>
      <c r="W425" s="54"/>
      <c r="X425" s="54"/>
      <c r="Y425" s="54"/>
      <c r="AB425" s="55"/>
      <c r="AD425" s="55"/>
    </row>
    <row r="426" spans="1:30" ht="14.25" customHeight="1">
      <c r="A426" s="10">
        <v>425</v>
      </c>
      <c r="B426" s="13">
        <f>VLOOKUP(C426,'Species Data'!A$2:E$152,2,FALSE)</f>
        <v>74</v>
      </c>
      <c r="C426" s="10" t="s">
        <v>212</v>
      </c>
      <c r="D426" s="45" t="s">
        <v>213</v>
      </c>
      <c r="E426" s="37" t="s">
        <v>121</v>
      </c>
      <c r="F426" s="13">
        <f>VLOOKUP($C426,'Species Data'!$A$2:$E$152,3,FALSE)+$Z$1</f>
        <v>95</v>
      </c>
      <c r="G426" s="13">
        <f>VLOOKUP($C426,'Species Data'!$A$2:$E$152,4,FALSE)+$Z$1</f>
        <v>121</v>
      </c>
      <c r="H426" s="13">
        <f>VLOOKUP($C426,'Species Data'!$A$2:$E$152,5,FALSE)+$Z$1</f>
        <v>133</v>
      </c>
      <c r="I426" s="20" t="s">
        <v>33</v>
      </c>
      <c r="J426" s="54">
        <f>VLOOKUP(I426,'Basic Moves'!B$2:H$43,3,FALSE)</f>
        <v>12</v>
      </c>
      <c r="K426" s="54">
        <f>IF(OR(VLOOKUP(I426,'Basic Moves'!B$2:C$43,2,FALSE)=D426,VLOOKUP(I426,'Basic Moves'!B$2:C$43,2,FALSE)=E426),1,0)</f>
        <v>0</v>
      </c>
      <c r="L426" s="54">
        <f>VLOOKUP(I426,'Basic Moves'!B$2:H$43,5,FALSE)</f>
        <v>1100</v>
      </c>
      <c r="M426" s="54">
        <f>VLOOKUP(I426,'Basic Moves'!B$2:H$43,7,FALSE)</f>
        <v>10</v>
      </c>
      <c r="N426" s="54">
        <f t="shared" si="0"/>
        <v>1452</v>
      </c>
      <c r="O426" s="20"/>
      <c r="P426" s="20" t="s">
        <v>95</v>
      </c>
      <c r="Q426" s="54">
        <f>VLOOKUP(P426,'Charged Moves'!B$2:I$96,3,FALSE)</f>
        <v>70</v>
      </c>
      <c r="R426" s="54">
        <f>IF(OR(VLOOKUP(P426,'Charged Moves'!B$2:C$96,2,FALSE)=D426,VLOOKUP(P426,'Charged Moves'!B$2:C$96,2,FALSE)=E426),1,0)</f>
        <v>1</v>
      </c>
      <c r="S426" s="54">
        <f>VLOOKUP(P426,'Charged Moves'!B$2:I$96,8,FALSE)*100</f>
        <v>5</v>
      </c>
      <c r="T426" s="54">
        <f>VLOOKUP(P426,'Charged Moves'!B$2:I$96,6,FALSE)</f>
        <v>5800</v>
      </c>
      <c r="U426" s="54">
        <f>VLOOKUP(P426,'Charged Moves'!B$2:J$96,9,FALSE)</f>
        <v>33</v>
      </c>
      <c r="V426" s="54">
        <f t="shared" si="1"/>
        <v>10852.187499999998</v>
      </c>
      <c r="W426" s="54"/>
      <c r="X426" s="54"/>
      <c r="Y426" s="54"/>
      <c r="AB426" s="55"/>
      <c r="AD426" s="55"/>
    </row>
    <row r="427" spans="1:30" ht="14.25" customHeight="1">
      <c r="A427" s="10">
        <v>426</v>
      </c>
      <c r="B427" s="13">
        <f>VLOOKUP(C427,'Species Data'!A$2:E$152,2,FALSE)</f>
        <v>75</v>
      </c>
      <c r="C427" s="10" t="s">
        <v>215</v>
      </c>
      <c r="D427" s="45" t="s">
        <v>213</v>
      </c>
      <c r="E427" s="37" t="s">
        <v>121</v>
      </c>
      <c r="F427" s="13">
        <f>VLOOKUP($C427,'Species Data'!$A$2:$E$152,3,FALSE)+$Z$1</f>
        <v>125</v>
      </c>
      <c r="G427" s="13">
        <f>VLOOKUP($C427,'Species Data'!$A$2:$E$152,4,FALSE)+$Z$1</f>
        <v>157</v>
      </c>
      <c r="H427" s="13">
        <f>VLOOKUP($C427,'Species Data'!$A$2:$E$152,5,FALSE)+$Z$1</f>
        <v>171</v>
      </c>
      <c r="I427" s="20" t="s">
        <v>214</v>
      </c>
      <c r="J427" s="54">
        <f>VLOOKUP(I427,'Basic Moves'!B$2:H$43,3,FALSE)</f>
        <v>12</v>
      </c>
      <c r="K427" s="54">
        <f>IF(OR(VLOOKUP(I427,'Basic Moves'!B$2:C$43,2,FALSE)=D427,VLOOKUP(I427,'Basic Moves'!B$2:C$43,2,FALSE)=E427),1,0)</f>
        <v>1</v>
      </c>
      <c r="L427" s="54">
        <f>VLOOKUP(I427,'Basic Moves'!B$2:H$43,5,FALSE)</f>
        <v>1360</v>
      </c>
      <c r="M427" s="54">
        <f>VLOOKUP(I427,'Basic Moves'!B$2:H$43,7,FALSE)</f>
        <v>15</v>
      </c>
      <c r="N427" s="54">
        <f t="shared" si="0"/>
        <v>2355</v>
      </c>
      <c r="O427" s="20"/>
      <c r="P427" s="20" t="s">
        <v>95</v>
      </c>
      <c r="Q427" s="54">
        <f>VLOOKUP(P427,'Charged Moves'!B$2:I$96,3,FALSE)</f>
        <v>70</v>
      </c>
      <c r="R427" s="54">
        <f>IF(OR(VLOOKUP(P427,'Charged Moves'!B$2:C$96,2,FALSE)=D427,VLOOKUP(P427,'Charged Moves'!B$2:C$96,2,FALSE)=E427),1,0)</f>
        <v>1</v>
      </c>
      <c r="S427" s="54">
        <f>VLOOKUP(P427,'Charged Moves'!B$2:I$96,8,FALSE)*100</f>
        <v>5</v>
      </c>
      <c r="T427" s="54">
        <f>VLOOKUP(P427,'Charged Moves'!B$2:I$96,6,FALSE)</f>
        <v>5800</v>
      </c>
      <c r="U427" s="54">
        <f>VLOOKUP(P427,'Charged Moves'!B$2:J$96,9,FALSE)</f>
        <v>33</v>
      </c>
      <c r="V427" s="54">
        <f t="shared" si="1"/>
        <v>14080.937499999998</v>
      </c>
      <c r="W427" s="54"/>
      <c r="X427" s="54"/>
      <c r="Y427" s="54"/>
      <c r="AB427" s="55"/>
      <c r="AD427" s="55"/>
    </row>
    <row r="428" spans="1:30" ht="14.25" customHeight="1">
      <c r="A428" s="10">
        <v>427</v>
      </c>
      <c r="B428" s="13">
        <f>VLOOKUP(C428,'Species Data'!A$2:E$152,2,FALSE)</f>
        <v>75</v>
      </c>
      <c r="C428" s="10" t="s">
        <v>215</v>
      </c>
      <c r="D428" s="45" t="s">
        <v>213</v>
      </c>
      <c r="E428" s="37" t="s">
        <v>121</v>
      </c>
      <c r="F428" s="13">
        <f>VLOOKUP($C428,'Species Data'!$A$2:$E$152,3,FALSE)+$Z$1</f>
        <v>125</v>
      </c>
      <c r="G428" s="13">
        <f>VLOOKUP($C428,'Species Data'!$A$2:$E$152,4,FALSE)+$Z$1</f>
        <v>157</v>
      </c>
      <c r="H428" s="13">
        <f>VLOOKUP($C428,'Species Data'!$A$2:$E$152,5,FALSE)+$Z$1</f>
        <v>171</v>
      </c>
      <c r="I428" s="20" t="s">
        <v>214</v>
      </c>
      <c r="J428" s="54">
        <f>VLOOKUP(I428,'Basic Moves'!B$2:H$43,3,FALSE)</f>
        <v>12</v>
      </c>
      <c r="K428" s="54">
        <f>IF(OR(VLOOKUP(I428,'Basic Moves'!B$2:C$43,2,FALSE)=D428,VLOOKUP(I428,'Basic Moves'!B$2:C$43,2,FALSE)=E428),1,0)</f>
        <v>1</v>
      </c>
      <c r="L428" s="54">
        <f>VLOOKUP(I428,'Basic Moves'!B$2:H$43,5,FALSE)</f>
        <v>1360</v>
      </c>
      <c r="M428" s="54">
        <f>VLOOKUP(I428,'Basic Moves'!B$2:H$43,7,FALSE)</f>
        <v>15</v>
      </c>
      <c r="N428" s="54">
        <f t="shared" si="0"/>
        <v>2355</v>
      </c>
      <c r="O428" s="20"/>
      <c r="P428" s="20" t="s">
        <v>133</v>
      </c>
      <c r="Q428" s="54">
        <f>VLOOKUP(P428,'Charged Moves'!B$2:I$96,3,FALSE)</f>
        <v>80</v>
      </c>
      <c r="R428" s="54">
        <f>IF(OR(VLOOKUP(P428,'Charged Moves'!B$2:C$96,2,FALSE)=D428,VLOOKUP(P428,'Charged Moves'!B$2:C$96,2,FALSE)=E428),1,0)</f>
        <v>1</v>
      </c>
      <c r="S428" s="54">
        <f>VLOOKUP(P428,'Charged Moves'!B$2:I$96,8,FALSE)*100</f>
        <v>50</v>
      </c>
      <c r="T428" s="54">
        <f>VLOOKUP(P428,'Charged Moves'!B$2:I$96,6,FALSE)</f>
        <v>3100</v>
      </c>
      <c r="U428" s="54">
        <f>VLOOKUP(P428,'Charged Moves'!B$2:J$96,9,FALSE)</f>
        <v>100</v>
      </c>
      <c r="V428" s="54">
        <f t="shared" si="1"/>
        <v>19625</v>
      </c>
      <c r="W428" s="54"/>
      <c r="X428" s="54"/>
      <c r="Y428" s="54"/>
      <c r="AB428" s="55"/>
      <c r="AD428" s="55"/>
    </row>
    <row r="429" spans="1:30" ht="14.25" customHeight="1">
      <c r="A429" s="10">
        <v>428</v>
      </c>
      <c r="B429" s="13">
        <f>VLOOKUP(C429,'Species Data'!A$2:E$152,2,FALSE)</f>
        <v>75</v>
      </c>
      <c r="C429" s="10" t="s">
        <v>215</v>
      </c>
      <c r="D429" s="45" t="s">
        <v>213</v>
      </c>
      <c r="E429" s="37" t="s">
        <v>121</v>
      </c>
      <c r="F429" s="13">
        <f>VLOOKUP($C429,'Species Data'!$A$2:$E$152,3,FALSE)+$Z$1</f>
        <v>125</v>
      </c>
      <c r="G429" s="13">
        <f>VLOOKUP($C429,'Species Data'!$A$2:$E$152,4,FALSE)+$Z$1</f>
        <v>157</v>
      </c>
      <c r="H429" s="13">
        <f>VLOOKUP($C429,'Species Data'!$A$2:$E$152,5,FALSE)+$Z$1</f>
        <v>171</v>
      </c>
      <c r="I429" s="20" t="s">
        <v>214</v>
      </c>
      <c r="J429" s="54">
        <f>VLOOKUP(I429,'Basic Moves'!B$2:H$43,3,FALSE)</f>
        <v>12</v>
      </c>
      <c r="K429" s="54">
        <f>IF(OR(VLOOKUP(I429,'Basic Moves'!B$2:C$43,2,FALSE)=D429,VLOOKUP(I429,'Basic Moves'!B$2:C$43,2,FALSE)=E429),1,0)</f>
        <v>1</v>
      </c>
      <c r="L429" s="54">
        <f>VLOOKUP(I429,'Basic Moves'!B$2:H$43,5,FALSE)</f>
        <v>1360</v>
      </c>
      <c r="M429" s="54">
        <f>VLOOKUP(I429,'Basic Moves'!B$2:H$43,7,FALSE)</f>
        <v>15</v>
      </c>
      <c r="N429" s="54">
        <f t="shared" si="0"/>
        <v>2355</v>
      </c>
      <c r="O429" s="20"/>
      <c r="P429" s="20" t="s">
        <v>123</v>
      </c>
      <c r="Q429" s="54">
        <f>VLOOKUP(P429,'Charged Moves'!B$2:I$96,3,FALSE)</f>
        <v>50</v>
      </c>
      <c r="R429" s="54">
        <f>IF(OR(VLOOKUP(P429,'Charged Moves'!B$2:C$96,2,FALSE)=D429,VLOOKUP(P429,'Charged Moves'!B$2:C$96,2,FALSE)=E429),1,0)</f>
        <v>1</v>
      </c>
      <c r="S429" s="54">
        <f>VLOOKUP(P429,'Charged Moves'!B$2:I$96,8,FALSE)*100</f>
        <v>5</v>
      </c>
      <c r="T429" s="54">
        <f>VLOOKUP(P429,'Charged Moves'!B$2:I$96,6,FALSE)</f>
        <v>3200</v>
      </c>
      <c r="U429" s="54">
        <f>VLOOKUP(P429,'Charged Moves'!B$2:J$96,9,FALSE)</f>
        <v>33</v>
      </c>
      <c r="V429" s="54">
        <f t="shared" si="1"/>
        <v>10057.8125</v>
      </c>
      <c r="W429" s="54"/>
      <c r="X429" s="54"/>
      <c r="Y429" s="54"/>
      <c r="AB429" s="55"/>
      <c r="AD429" s="55"/>
    </row>
    <row r="430" spans="1:30" ht="14.25" customHeight="1">
      <c r="A430" s="10">
        <v>429</v>
      </c>
      <c r="B430" s="13">
        <f>VLOOKUP(C430,'Species Data'!A$2:E$152,2,FALSE)</f>
        <v>75</v>
      </c>
      <c r="C430" s="10" t="s">
        <v>215</v>
      </c>
      <c r="D430" s="45" t="s">
        <v>213</v>
      </c>
      <c r="E430" s="37" t="s">
        <v>121</v>
      </c>
      <c r="F430" s="13">
        <f>VLOOKUP($C430,'Species Data'!$A$2:$E$152,3,FALSE)+$Z$1</f>
        <v>125</v>
      </c>
      <c r="G430" s="13">
        <f>VLOOKUP($C430,'Species Data'!$A$2:$E$152,4,FALSE)+$Z$1</f>
        <v>157</v>
      </c>
      <c r="H430" s="13">
        <f>VLOOKUP($C430,'Species Data'!$A$2:$E$152,5,FALSE)+$Z$1</f>
        <v>171</v>
      </c>
      <c r="I430" s="20" t="s">
        <v>122</v>
      </c>
      <c r="J430" s="54">
        <f>VLOOKUP(I430,'Basic Moves'!B$2:H$43,3,FALSE)</f>
        <v>6</v>
      </c>
      <c r="K430" s="54">
        <f>IF(OR(VLOOKUP(I430,'Basic Moves'!B$2:C$43,2,FALSE)=D430,VLOOKUP(I430,'Basic Moves'!B$2:C$43,2,FALSE)=E430),1,0)</f>
        <v>1</v>
      </c>
      <c r="L430" s="54">
        <f>VLOOKUP(I430,'Basic Moves'!B$2:H$43,5,FALSE)</f>
        <v>550</v>
      </c>
      <c r="M430" s="54">
        <f>VLOOKUP(I430,'Basic Moves'!B$2:H$43,7,FALSE)</f>
        <v>7</v>
      </c>
      <c r="N430" s="54">
        <f t="shared" si="0"/>
        <v>1177.5</v>
      </c>
      <c r="O430" s="20"/>
      <c r="P430" s="20" t="s">
        <v>95</v>
      </c>
      <c r="Q430" s="54">
        <f>VLOOKUP(P430,'Charged Moves'!B$2:I$96,3,FALSE)</f>
        <v>70</v>
      </c>
      <c r="R430" s="54">
        <f>IF(OR(VLOOKUP(P430,'Charged Moves'!B$2:C$96,2,FALSE)=D430,VLOOKUP(P430,'Charged Moves'!B$2:C$96,2,FALSE)=E430),1,0)</f>
        <v>1</v>
      </c>
      <c r="S430" s="54">
        <f>VLOOKUP(P430,'Charged Moves'!B$2:I$96,8,FALSE)*100</f>
        <v>5</v>
      </c>
      <c r="T430" s="54">
        <f>VLOOKUP(P430,'Charged Moves'!B$2:I$96,6,FALSE)</f>
        <v>5800</v>
      </c>
      <c r="U430" s="54">
        <f>VLOOKUP(P430,'Charged Moves'!B$2:J$96,9,FALSE)</f>
        <v>33</v>
      </c>
      <c r="V430" s="54">
        <f t="shared" si="1"/>
        <v>14080.937499999998</v>
      </c>
      <c r="W430" s="54"/>
      <c r="X430" s="54"/>
      <c r="Y430" s="54"/>
      <c r="AB430" s="55"/>
      <c r="AD430" s="55"/>
    </row>
    <row r="431" spans="1:30" ht="14.25" customHeight="1">
      <c r="A431" s="10">
        <v>430</v>
      </c>
      <c r="B431" s="13">
        <f>VLOOKUP(C431,'Species Data'!A$2:E$152,2,FALSE)</f>
        <v>75</v>
      </c>
      <c r="C431" s="10" t="s">
        <v>215</v>
      </c>
      <c r="D431" s="45" t="s">
        <v>213</v>
      </c>
      <c r="E431" s="37" t="s">
        <v>121</v>
      </c>
      <c r="F431" s="13">
        <f>VLOOKUP($C431,'Species Data'!$A$2:$E$152,3,FALSE)+$Z$1</f>
        <v>125</v>
      </c>
      <c r="G431" s="13">
        <f>VLOOKUP($C431,'Species Data'!$A$2:$E$152,4,FALSE)+$Z$1</f>
        <v>157</v>
      </c>
      <c r="H431" s="13">
        <f>VLOOKUP($C431,'Species Data'!$A$2:$E$152,5,FALSE)+$Z$1</f>
        <v>171</v>
      </c>
      <c r="I431" s="20" t="s">
        <v>122</v>
      </c>
      <c r="J431" s="54">
        <f>VLOOKUP(I431,'Basic Moves'!B$2:H$43,3,FALSE)</f>
        <v>6</v>
      </c>
      <c r="K431" s="54">
        <f>IF(OR(VLOOKUP(I431,'Basic Moves'!B$2:C$43,2,FALSE)=D431,VLOOKUP(I431,'Basic Moves'!B$2:C$43,2,FALSE)=E431),1,0)</f>
        <v>1</v>
      </c>
      <c r="L431" s="54">
        <f>VLOOKUP(I431,'Basic Moves'!B$2:H$43,5,FALSE)</f>
        <v>550</v>
      </c>
      <c r="M431" s="54">
        <f>VLOOKUP(I431,'Basic Moves'!B$2:H$43,7,FALSE)</f>
        <v>7</v>
      </c>
      <c r="N431" s="54">
        <f t="shared" si="0"/>
        <v>1177.5</v>
      </c>
      <c r="O431" s="20"/>
      <c r="P431" s="20" t="s">
        <v>133</v>
      </c>
      <c r="Q431" s="54">
        <f>VLOOKUP(P431,'Charged Moves'!B$2:I$96,3,FALSE)</f>
        <v>80</v>
      </c>
      <c r="R431" s="54">
        <f>IF(OR(VLOOKUP(P431,'Charged Moves'!B$2:C$96,2,FALSE)=D431,VLOOKUP(P431,'Charged Moves'!B$2:C$96,2,FALSE)=E431),1,0)</f>
        <v>1</v>
      </c>
      <c r="S431" s="54">
        <f>VLOOKUP(P431,'Charged Moves'!B$2:I$96,8,FALSE)*100</f>
        <v>50</v>
      </c>
      <c r="T431" s="54">
        <f>VLOOKUP(P431,'Charged Moves'!B$2:I$96,6,FALSE)</f>
        <v>3100</v>
      </c>
      <c r="U431" s="54">
        <f>VLOOKUP(P431,'Charged Moves'!B$2:J$96,9,FALSE)</f>
        <v>100</v>
      </c>
      <c r="V431" s="54">
        <f t="shared" si="1"/>
        <v>19625</v>
      </c>
      <c r="W431" s="54"/>
      <c r="X431" s="54"/>
      <c r="Y431" s="54"/>
      <c r="AB431" s="55"/>
      <c r="AD431" s="55"/>
    </row>
    <row r="432" spans="1:30" ht="14.25" customHeight="1">
      <c r="A432" s="10">
        <v>431</v>
      </c>
      <c r="B432" s="13">
        <f>VLOOKUP(C432,'Species Data'!A$2:E$152,2,FALSE)</f>
        <v>75</v>
      </c>
      <c r="C432" s="10" t="s">
        <v>215</v>
      </c>
      <c r="D432" s="45" t="s">
        <v>213</v>
      </c>
      <c r="E432" s="37" t="s">
        <v>121</v>
      </c>
      <c r="F432" s="13">
        <f>VLOOKUP($C432,'Species Data'!$A$2:$E$152,3,FALSE)+$Z$1</f>
        <v>125</v>
      </c>
      <c r="G432" s="13">
        <f>VLOOKUP($C432,'Species Data'!$A$2:$E$152,4,FALSE)+$Z$1</f>
        <v>157</v>
      </c>
      <c r="H432" s="13">
        <f>VLOOKUP($C432,'Species Data'!$A$2:$E$152,5,FALSE)+$Z$1</f>
        <v>171</v>
      </c>
      <c r="I432" s="20" t="s">
        <v>122</v>
      </c>
      <c r="J432" s="54">
        <f>VLOOKUP(I432,'Basic Moves'!B$2:H$43,3,FALSE)</f>
        <v>6</v>
      </c>
      <c r="K432" s="54">
        <f>IF(OR(VLOOKUP(I432,'Basic Moves'!B$2:C$43,2,FALSE)=D432,VLOOKUP(I432,'Basic Moves'!B$2:C$43,2,FALSE)=E432),1,0)</f>
        <v>1</v>
      </c>
      <c r="L432" s="54">
        <f>VLOOKUP(I432,'Basic Moves'!B$2:H$43,5,FALSE)</f>
        <v>550</v>
      </c>
      <c r="M432" s="54">
        <f>VLOOKUP(I432,'Basic Moves'!B$2:H$43,7,FALSE)</f>
        <v>7</v>
      </c>
      <c r="N432" s="54">
        <f t="shared" si="0"/>
        <v>1177.5</v>
      </c>
      <c r="O432" s="20"/>
      <c r="P432" s="20" t="s">
        <v>123</v>
      </c>
      <c r="Q432" s="54">
        <f>VLOOKUP(P432,'Charged Moves'!B$2:I$96,3,FALSE)</f>
        <v>50</v>
      </c>
      <c r="R432" s="54">
        <f>IF(OR(VLOOKUP(P432,'Charged Moves'!B$2:C$96,2,FALSE)=D432,VLOOKUP(P432,'Charged Moves'!B$2:C$96,2,FALSE)=E432),1,0)</f>
        <v>1</v>
      </c>
      <c r="S432" s="54">
        <f>VLOOKUP(P432,'Charged Moves'!B$2:I$96,8,FALSE)*100</f>
        <v>5</v>
      </c>
      <c r="T432" s="54">
        <f>VLOOKUP(P432,'Charged Moves'!B$2:I$96,6,FALSE)</f>
        <v>3200</v>
      </c>
      <c r="U432" s="54">
        <f>VLOOKUP(P432,'Charged Moves'!B$2:J$96,9,FALSE)</f>
        <v>33</v>
      </c>
      <c r="V432" s="54">
        <f t="shared" si="1"/>
        <v>10057.8125</v>
      </c>
      <c r="W432" s="54"/>
      <c r="X432" s="54"/>
      <c r="Y432" s="54"/>
      <c r="AB432" s="55"/>
      <c r="AD432" s="55"/>
    </row>
    <row r="433" spans="1:30" ht="14.25" customHeight="1">
      <c r="A433" s="10">
        <v>432</v>
      </c>
      <c r="B433" s="13">
        <f>VLOOKUP(C433,'Species Data'!A$2:E$152,2,FALSE)</f>
        <v>76</v>
      </c>
      <c r="C433" s="10" t="s">
        <v>216</v>
      </c>
      <c r="D433" s="45" t="s">
        <v>213</v>
      </c>
      <c r="E433" s="37" t="s">
        <v>121</v>
      </c>
      <c r="F433" s="13">
        <f>VLOOKUP($C433,'Species Data'!$A$2:$E$152,3,FALSE)+$Z$1</f>
        <v>175</v>
      </c>
      <c r="G433" s="13">
        <f>VLOOKUP($C433,'Species Data'!$A$2:$E$152,4,FALSE)+$Z$1</f>
        <v>191</v>
      </c>
      <c r="H433" s="13">
        <f>VLOOKUP($C433,'Species Data'!$A$2:$E$152,5,FALSE)+$Z$1</f>
        <v>213</v>
      </c>
      <c r="I433" s="20" t="s">
        <v>214</v>
      </c>
      <c r="J433" s="54">
        <f>VLOOKUP(I433,'Basic Moves'!B$2:H$43,3,FALSE)</f>
        <v>12</v>
      </c>
      <c r="K433" s="54">
        <f>IF(OR(VLOOKUP(I433,'Basic Moves'!B$2:C$43,2,FALSE)=D433,VLOOKUP(I433,'Basic Moves'!B$2:C$43,2,FALSE)=E433),1,0)</f>
        <v>1</v>
      </c>
      <c r="L433" s="54">
        <f>VLOOKUP(I433,'Basic Moves'!B$2:H$43,5,FALSE)</f>
        <v>1360</v>
      </c>
      <c r="M433" s="54">
        <f>VLOOKUP(I433,'Basic Moves'!B$2:H$43,7,FALSE)</f>
        <v>15</v>
      </c>
      <c r="N433" s="54">
        <f t="shared" si="0"/>
        <v>2865</v>
      </c>
      <c r="O433" s="20"/>
      <c r="P433" s="20" t="s">
        <v>133</v>
      </c>
      <c r="Q433" s="54">
        <f>VLOOKUP(P433,'Charged Moves'!B$2:I$96,3,FALSE)</f>
        <v>80</v>
      </c>
      <c r="R433" s="54">
        <f>IF(OR(VLOOKUP(P433,'Charged Moves'!B$2:C$96,2,FALSE)=D433,VLOOKUP(P433,'Charged Moves'!B$2:C$96,2,FALSE)=E433),1,0)</f>
        <v>1</v>
      </c>
      <c r="S433" s="54">
        <f>VLOOKUP(P433,'Charged Moves'!B$2:I$96,8,FALSE)*100</f>
        <v>50</v>
      </c>
      <c r="T433" s="54">
        <f>VLOOKUP(P433,'Charged Moves'!B$2:I$96,6,FALSE)</f>
        <v>3100</v>
      </c>
      <c r="U433" s="54">
        <f>VLOOKUP(P433,'Charged Moves'!B$2:J$96,9,FALSE)</f>
        <v>100</v>
      </c>
      <c r="V433" s="54">
        <f t="shared" si="1"/>
        <v>23875</v>
      </c>
      <c r="W433" s="54"/>
      <c r="X433" s="54"/>
      <c r="Y433" s="54"/>
      <c r="AB433" s="55"/>
      <c r="AD433" s="55"/>
    </row>
    <row r="434" spans="1:30" ht="14.25" customHeight="1">
      <c r="A434" s="10">
        <v>433</v>
      </c>
      <c r="B434" s="13">
        <f>VLOOKUP(C434,'Species Data'!A$2:E$152,2,FALSE)</f>
        <v>76</v>
      </c>
      <c r="C434" s="10" t="s">
        <v>216</v>
      </c>
      <c r="D434" s="45" t="s">
        <v>213</v>
      </c>
      <c r="E434" s="37" t="s">
        <v>121</v>
      </c>
      <c r="F434" s="13">
        <f>VLOOKUP($C434,'Species Data'!$A$2:$E$152,3,FALSE)+$Z$1</f>
        <v>175</v>
      </c>
      <c r="G434" s="13">
        <f>VLOOKUP($C434,'Species Data'!$A$2:$E$152,4,FALSE)+$Z$1</f>
        <v>191</v>
      </c>
      <c r="H434" s="13">
        <f>VLOOKUP($C434,'Species Data'!$A$2:$E$152,5,FALSE)+$Z$1</f>
        <v>213</v>
      </c>
      <c r="I434" s="20" t="s">
        <v>214</v>
      </c>
      <c r="J434" s="54">
        <f>VLOOKUP(I434,'Basic Moves'!B$2:H$43,3,FALSE)</f>
        <v>12</v>
      </c>
      <c r="K434" s="54">
        <f>IF(OR(VLOOKUP(I434,'Basic Moves'!B$2:C$43,2,FALSE)=D434,VLOOKUP(I434,'Basic Moves'!B$2:C$43,2,FALSE)=E434),1,0)</f>
        <v>1</v>
      </c>
      <c r="L434" s="54">
        <f>VLOOKUP(I434,'Basic Moves'!B$2:H$43,5,FALSE)</f>
        <v>1360</v>
      </c>
      <c r="M434" s="54">
        <f>VLOOKUP(I434,'Basic Moves'!B$2:H$43,7,FALSE)</f>
        <v>15</v>
      </c>
      <c r="N434" s="54">
        <f t="shared" si="0"/>
        <v>2865</v>
      </c>
      <c r="O434" s="20"/>
      <c r="P434" s="20" t="s">
        <v>217</v>
      </c>
      <c r="Q434" s="54">
        <f>VLOOKUP(P434,'Charged Moves'!B$2:I$96,3,FALSE)</f>
        <v>35</v>
      </c>
      <c r="R434" s="54">
        <f>IF(OR(VLOOKUP(P434,'Charged Moves'!B$2:C$96,2,FALSE)=D434,VLOOKUP(P434,'Charged Moves'!B$2:C$96,2,FALSE)=E434),1,0)</f>
        <v>1</v>
      </c>
      <c r="S434" s="54">
        <f>VLOOKUP(P434,'Charged Moves'!B$2:I$96,8,FALSE)*100</f>
        <v>5</v>
      </c>
      <c r="T434" s="54">
        <f>VLOOKUP(P434,'Charged Moves'!B$2:I$96,6,FALSE)</f>
        <v>3600</v>
      </c>
      <c r="U434" s="54">
        <f>VLOOKUP(P434,'Charged Moves'!B$2:J$96,9,FALSE)</f>
        <v>25</v>
      </c>
      <c r="V434" s="54">
        <f t="shared" si="1"/>
        <v>8565.15625</v>
      </c>
      <c r="W434" s="54"/>
      <c r="X434" s="54"/>
      <c r="Y434" s="54"/>
      <c r="AB434" s="55"/>
      <c r="AD434" s="55"/>
    </row>
    <row r="435" spans="1:30" ht="14.25" customHeight="1">
      <c r="A435" s="10">
        <v>434</v>
      </c>
      <c r="B435" s="13">
        <f>VLOOKUP(C435,'Species Data'!A$2:E$152,2,FALSE)</f>
        <v>76</v>
      </c>
      <c r="C435" s="10" t="s">
        <v>216</v>
      </c>
      <c r="D435" s="45" t="s">
        <v>213</v>
      </c>
      <c r="E435" s="37" t="s">
        <v>121</v>
      </c>
      <c r="F435" s="13">
        <f>VLOOKUP($C435,'Species Data'!$A$2:$E$152,3,FALSE)+$Z$1</f>
        <v>175</v>
      </c>
      <c r="G435" s="13">
        <f>VLOOKUP($C435,'Species Data'!$A$2:$E$152,4,FALSE)+$Z$1</f>
        <v>191</v>
      </c>
      <c r="H435" s="13">
        <f>VLOOKUP($C435,'Species Data'!$A$2:$E$152,5,FALSE)+$Z$1</f>
        <v>213</v>
      </c>
      <c r="I435" s="20" t="s">
        <v>214</v>
      </c>
      <c r="J435" s="54">
        <f>VLOOKUP(I435,'Basic Moves'!B$2:H$43,3,FALSE)</f>
        <v>12</v>
      </c>
      <c r="K435" s="54">
        <f>IF(OR(VLOOKUP(I435,'Basic Moves'!B$2:C$43,2,FALSE)=D435,VLOOKUP(I435,'Basic Moves'!B$2:C$43,2,FALSE)=E435),1,0)</f>
        <v>1</v>
      </c>
      <c r="L435" s="54">
        <f>VLOOKUP(I435,'Basic Moves'!B$2:H$43,5,FALSE)</f>
        <v>1360</v>
      </c>
      <c r="M435" s="54">
        <f>VLOOKUP(I435,'Basic Moves'!B$2:H$43,7,FALSE)</f>
        <v>15</v>
      </c>
      <c r="N435" s="54">
        <f t="shared" si="0"/>
        <v>2865</v>
      </c>
      <c r="O435" s="20"/>
      <c r="P435" s="20" t="s">
        <v>126</v>
      </c>
      <c r="Q435" s="54">
        <f>VLOOKUP(P435,'Charged Moves'!B$2:I$96,3,FALSE)</f>
        <v>100</v>
      </c>
      <c r="R435" s="54">
        <f>IF(OR(VLOOKUP(P435,'Charged Moves'!B$2:C$96,2,FALSE)=D435,VLOOKUP(P435,'Charged Moves'!B$2:C$96,2,FALSE)=E435),1,0)</f>
        <v>1</v>
      </c>
      <c r="S435" s="54">
        <f>VLOOKUP(P435,'Charged Moves'!B$2:I$96,8,FALSE)*100</f>
        <v>5</v>
      </c>
      <c r="T435" s="54">
        <f>VLOOKUP(P435,'Charged Moves'!B$2:I$96,6,FALSE)</f>
        <v>4200</v>
      </c>
      <c r="U435" s="54">
        <f>VLOOKUP(P435,'Charged Moves'!B$2:J$96,9,FALSE)</f>
        <v>100</v>
      </c>
      <c r="V435" s="54">
        <f t="shared" si="1"/>
        <v>24471.874999999996</v>
      </c>
      <c r="W435" s="54"/>
      <c r="X435" s="54"/>
      <c r="Y435" s="54"/>
      <c r="AB435" s="55"/>
      <c r="AD435" s="55"/>
    </row>
    <row r="436" spans="1:30" ht="14.25" customHeight="1">
      <c r="A436" s="10">
        <v>435</v>
      </c>
      <c r="B436" s="13">
        <f>VLOOKUP(C436,'Species Data'!A$2:E$152,2,FALSE)</f>
        <v>76</v>
      </c>
      <c r="C436" s="10" t="s">
        <v>216</v>
      </c>
      <c r="D436" s="45" t="s">
        <v>213</v>
      </c>
      <c r="E436" s="37" t="s">
        <v>121</v>
      </c>
      <c r="F436" s="13">
        <f>VLOOKUP($C436,'Species Data'!$A$2:$E$152,3,FALSE)+$Z$1</f>
        <v>175</v>
      </c>
      <c r="G436" s="13">
        <f>VLOOKUP($C436,'Species Data'!$A$2:$E$152,4,FALSE)+$Z$1</f>
        <v>191</v>
      </c>
      <c r="H436" s="13">
        <f>VLOOKUP($C436,'Species Data'!$A$2:$E$152,5,FALSE)+$Z$1</f>
        <v>213</v>
      </c>
      <c r="I436" s="20" t="s">
        <v>122</v>
      </c>
      <c r="J436" s="54">
        <f>VLOOKUP(I436,'Basic Moves'!B$2:H$43,3,FALSE)</f>
        <v>6</v>
      </c>
      <c r="K436" s="54">
        <f>IF(OR(VLOOKUP(I436,'Basic Moves'!B$2:C$43,2,FALSE)=D436,VLOOKUP(I436,'Basic Moves'!B$2:C$43,2,FALSE)=E436),1,0)</f>
        <v>1</v>
      </c>
      <c r="L436" s="54">
        <f>VLOOKUP(I436,'Basic Moves'!B$2:H$43,5,FALSE)</f>
        <v>550</v>
      </c>
      <c r="M436" s="54">
        <f>VLOOKUP(I436,'Basic Moves'!B$2:H$43,7,FALSE)</f>
        <v>7</v>
      </c>
      <c r="N436" s="54">
        <f t="shared" si="0"/>
        <v>1432.5</v>
      </c>
      <c r="O436" s="20"/>
      <c r="P436" s="20" t="s">
        <v>133</v>
      </c>
      <c r="Q436" s="54">
        <f>VLOOKUP(P436,'Charged Moves'!B$2:I$96,3,FALSE)</f>
        <v>80</v>
      </c>
      <c r="R436" s="54">
        <f>IF(OR(VLOOKUP(P436,'Charged Moves'!B$2:C$96,2,FALSE)=D436,VLOOKUP(P436,'Charged Moves'!B$2:C$96,2,FALSE)=E436),1,0)</f>
        <v>1</v>
      </c>
      <c r="S436" s="54">
        <f>VLOOKUP(P436,'Charged Moves'!B$2:I$96,8,FALSE)*100</f>
        <v>50</v>
      </c>
      <c r="T436" s="54">
        <f>VLOOKUP(P436,'Charged Moves'!B$2:I$96,6,FALSE)</f>
        <v>3100</v>
      </c>
      <c r="U436" s="54">
        <f>VLOOKUP(P436,'Charged Moves'!B$2:J$96,9,FALSE)</f>
        <v>100</v>
      </c>
      <c r="V436" s="54">
        <f t="shared" si="1"/>
        <v>23875</v>
      </c>
      <c r="W436" s="54"/>
      <c r="X436" s="54"/>
      <c r="Y436" s="54"/>
      <c r="AB436" s="55"/>
      <c r="AD436" s="55"/>
    </row>
    <row r="437" spans="1:30" ht="14.25" customHeight="1">
      <c r="A437" s="10">
        <v>436</v>
      </c>
      <c r="B437" s="13">
        <f>VLOOKUP(C437,'Species Data'!A$2:E$152,2,FALSE)</f>
        <v>76</v>
      </c>
      <c r="C437" s="10" t="s">
        <v>216</v>
      </c>
      <c r="D437" s="45" t="s">
        <v>213</v>
      </c>
      <c r="E437" s="37" t="s">
        <v>121</v>
      </c>
      <c r="F437" s="13">
        <f>VLOOKUP($C437,'Species Data'!$A$2:$E$152,3,FALSE)+$Z$1</f>
        <v>175</v>
      </c>
      <c r="G437" s="13">
        <f>VLOOKUP($C437,'Species Data'!$A$2:$E$152,4,FALSE)+$Z$1</f>
        <v>191</v>
      </c>
      <c r="H437" s="13">
        <f>VLOOKUP($C437,'Species Data'!$A$2:$E$152,5,FALSE)+$Z$1</f>
        <v>213</v>
      </c>
      <c r="I437" s="20" t="s">
        <v>122</v>
      </c>
      <c r="J437" s="54">
        <f>VLOOKUP(I437,'Basic Moves'!B$2:H$43,3,FALSE)</f>
        <v>6</v>
      </c>
      <c r="K437" s="54">
        <f>IF(OR(VLOOKUP(I437,'Basic Moves'!B$2:C$43,2,FALSE)=D437,VLOOKUP(I437,'Basic Moves'!B$2:C$43,2,FALSE)=E437),1,0)</f>
        <v>1</v>
      </c>
      <c r="L437" s="54">
        <f>VLOOKUP(I437,'Basic Moves'!B$2:H$43,5,FALSE)</f>
        <v>550</v>
      </c>
      <c r="M437" s="54">
        <f>VLOOKUP(I437,'Basic Moves'!B$2:H$43,7,FALSE)</f>
        <v>7</v>
      </c>
      <c r="N437" s="54">
        <f t="shared" si="0"/>
        <v>1432.5</v>
      </c>
      <c r="O437" s="20"/>
      <c r="P437" s="20" t="s">
        <v>217</v>
      </c>
      <c r="Q437" s="54">
        <f>VLOOKUP(P437,'Charged Moves'!B$2:I$96,3,FALSE)</f>
        <v>35</v>
      </c>
      <c r="R437" s="54">
        <f>IF(OR(VLOOKUP(P437,'Charged Moves'!B$2:C$96,2,FALSE)=D437,VLOOKUP(P437,'Charged Moves'!B$2:C$96,2,FALSE)=E437),1,0)</f>
        <v>1</v>
      </c>
      <c r="S437" s="54">
        <f>VLOOKUP(P437,'Charged Moves'!B$2:I$96,8,FALSE)*100</f>
        <v>5</v>
      </c>
      <c r="T437" s="54">
        <f>VLOOKUP(P437,'Charged Moves'!B$2:I$96,6,FALSE)</f>
        <v>3600</v>
      </c>
      <c r="U437" s="54">
        <f>VLOOKUP(P437,'Charged Moves'!B$2:J$96,9,FALSE)</f>
        <v>25</v>
      </c>
      <c r="V437" s="54">
        <f t="shared" si="1"/>
        <v>8565.15625</v>
      </c>
      <c r="W437" s="54"/>
      <c r="X437" s="54"/>
      <c r="Y437" s="54"/>
      <c r="AB437" s="55"/>
      <c r="AD437" s="55"/>
    </row>
    <row r="438" spans="1:30" ht="14.25" customHeight="1">
      <c r="A438" s="10">
        <v>437</v>
      </c>
      <c r="B438" s="13">
        <f>VLOOKUP(C438,'Species Data'!A$2:E$152,2,FALSE)</f>
        <v>76</v>
      </c>
      <c r="C438" s="10" t="s">
        <v>216</v>
      </c>
      <c r="D438" s="45" t="s">
        <v>213</v>
      </c>
      <c r="E438" s="37" t="s">
        <v>121</v>
      </c>
      <c r="F438" s="13">
        <f>VLOOKUP($C438,'Species Data'!$A$2:$E$152,3,FALSE)+$Z$1</f>
        <v>175</v>
      </c>
      <c r="G438" s="13">
        <f>VLOOKUP($C438,'Species Data'!$A$2:$E$152,4,FALSE)+$Z$1</f>
        <v>191</v>
      </c>
      <c r="H438" s="13">
        <f>VLOOKUP($C438,'Species Data'!$A$2:$E$152,5,FALSE)+$Z$1</f>
        <v>213</v>
      </c>
      <c r="I438" s="20" t="s">
        <v>122</v>
      </c>
      <c r="J438" s="54">
        <f>VLOOKUP(I438,'Basic Moves'!B$2:H$43,3,FALSE)</f>
        <v>6</v>
      </c>
      <c r="K438" s="54">
        <f>IF(OR(VLOOKUP(I438,'Basic Moves'!B$2:C$43,2,FALSE)=D438,VLOOKUP(I438,'Basic Moves'!B$2:C$43,2,FALSE)=E438),1,0)</f>
        <v>1</v>
      </c>
      <c r="L438" s="54">
        <f>VLOOKUP(I438,'Basic Moves'!B$2:H$43,5,FALSE)</f>
        <v>550</v>
      </c>
      <c r="M438" s="54">
        <f>VLOOKUP(I438,'Basic Moves'!B$2:H$43,7,FALSE)</f>
        <v>7</v>
      </c>
      <c r="N438" s="54">
        <f t="shared" si="0"/>
        <v>1432.5</v>
      </c>
      <c r="O438" s="20"/>
      <c r="P438" s="20" t="s">
        <v>126</v>
      </c>
      <c r="Q438" s="54">
        <f>VLOOKUP(P438,'Charged Moves'!B$2:I$96,3,FALSE)</f>
        <v>100</v>
      </c>
      <c r="R438" s="54">
        <f>IF(OR(VLOOKUP(P438,'Charged Moves'!B$2:C$96,2,FALSE)=D438,VLOOKUP(P438,'Charged Moves'!B$2:C$96,2,FALSE)=E438),1,0)</f>
        <v>1</v>
      </c>
      <c r="S438" s="54">
        <f>VLOOKUP(P438,'Charged Moves'!B$2:I$96,8,FALSE)*100</f>
        <v>5</v>
      </c>
      <c r="T438" s="54">
        <f>VLOOKUP(P438,'Charged Moves'!B$2:I$96,6,FALSE)</f>
        <v>4200</v>
      </c>
      <c r="U438" s="54">
        <f>VLOOKUP(P438,'Charged Moves'!B$2:J$96,9,FALSE)</f>
        <v>100</v>
      </c>
      <c r="V438" s="54">
        <f t="shared" si="1"/>
        <v>24471.874999999996</v>
      </c>
      <c r="W438" s="54"/>
      <c r="X438" s="54"/>
      <c r="Y438" s="54"/>
      <c r="AB438" s="55"/>
      <c r="AD438" s="55"/>
    </row>
    <row r="439" spans="1:30" ht="14.25" customHeight="1">
      <c r="A439" s="10">
        <v>438</v>
      </c>
      <c r="B439" s="13">
        <f>VLOOKUP(C439,'Species Data'!A$2:E$152,2,FALSE)</f>
        <v>77</v>
      </c>
      <c r="C439" s="10" t="s">
        <v>218</v>
      </c>
      <c r="D439" s="24" t="s">
        <v>40</v>
      </c>
      <c r="E439" s="26"/>
      <c r="F439" s="13">
        <f>VLOOKUP($C439,'Species Data'!$A$2:$E$152,3,FALSE)+$Z$1</f>
        <v>115</v>
      </c>
      <c r="G439" s="13">
        <f>VLOOKUP($C439,'Species Data'!$A$2:$E$152,4,FALSE)+$Z$1</f>
        <v>183</v>
      </c>
      <c r="H439" s="13">
        <f>VLOOKUP($C439,'Species Data'!$A$2:$E$152,5,FALSE)+$Z$1</f>
        <v>153</v>
      </c>
      <c r="I439" s="20" t="s">
        <v>33</v>
      </c>
      <c r="J439" s="54">
        <f>VLOOKUP(I439,'Basic Moves'!B$2:H$43,3,FALSE)</f>
        <v>12</v>
      </c>
      <c r="K439" s="54">
        <f>IF(OR(VLOOKUP(I439,'Basic Moves'!B$2:C$43,2,FALSE)=D439,VLOOKUP(I439,'Basic Moves'!B$2:C$43,2,FALSE)=E439),1,0)</f>
        <v>0</v>
      </c>
      <c r="L439" s="54">
        <f>VLOOKUP(I439,'Basic Moves'!B$2:H$43,5,FALSE)</f>
        <v>1100</v>
      </c>
      <c r="M439" s="54">
        <f>VLOOKUP(I439,'Basic Moves'!B$2:H$43,7,FALSE)</f>
        <v>10</v>
      </c>
      <c r="N439" s="54">
        <f t="shared" si="0"/>
        <v>2196</v>
      </c>
      <c r="O439" s="20"/>
      <c r="P439" s="20" t="s">
        <v>45</v>
      </c>
      <c r="Q439" s="54">
        <f>VLOOKUP(P439,'Charged Moves'!B$2:I$96,3,FALSE)</f>
        <v>25</v>
      </c>
      <c r="R439" s="54">
        <f>IF(OR(VLOOKUP(P439,'Charged Moves'!B$2:C$96,2,FALSE)=D439,VLOOKUP(P439,'Charged Moves'!B$2:C$96,2,FALSE)=E439),1,0)</f>
        <v>1</v>
      </c>
      <c r="S439" s="54">
        <f>VLOOKUP(P439,'Charged Moves'!B$2:I$96,8,FALSE)*100</f>
        <v>5</v>
      </c>
      <c r="T439" s="54">
        <f>VLOOKUP(P439,'Charged Moves'!B$2:I$96,6,FALSE)</f>
        <v>3100</v>
      </c>
      <c r="U439" s="54">
        <f>VLOOKUP(P439,'Charged Moves'!B$2:J$96,9,FALSE)</f>
        <v>20</v>
      </c>
      <c r="V439" s="54">
        <f t="shared" si="1"/>
        <v>5861.7187499999991</v>
      </c>
      <c r="W439" s="54"/>
      <c r="X439" s="54"/>
      <c r="Y439" s="54"/>
      <c r="AB439" s="55"/>
      <c r="AD439" s="55"/>
    </row>
    <row r="440" spans="1:30" ht="14.25" customHeight="1">
      <c r="A440" s="10">
        <v>439</v>
      </c>
      <c r="B440" s="13">
        <f>VLOOKUP(C440,'Species Data'!A$2:E$152,2,FALSE)</f>
        <v>77</v>
      </c>
      <c r="C440" s="10" t="s">
        <v>218</v>
      </c>
      <c r="D440" s="24" t="s">
        <v>40</v>
      </c>
      <c r="E440" s="26"/>
      <c r="F440" s="13">
        <f>VLOOKUP($C440,'Species Data'!$A$2:$E$152,3,FALSE)+$Z$1</f>
        <v>115</v>
      </c>
      <c r="G440" s="13">
        <f>VLOOKUP($C440,'Species Data'!$A$2:$E$152,4,FALSE)+$Z$1</f>
        <v>183</v>
      </c>
      <c r="H440" s="13">
        <f>VLOOKUP($C440,'Species Data'!$A$2:$E$152,5,FALSE)+$Z$1</f>
        <v>153</v>
      </c>
      <c r="I440" s="20" t="s">
        <v>33</v>
      </c>
      <c r="J440" s="54">
        <f>VLOOKUP(I440,'Basic Moves'!B$2:H$43,3,FALSE)</f>
        <v>12</v>
      </c>
      <c r="K440" s="54">
        <f>IF(OR(VLOOKUP(I440,'Basic Moves'!B$2:C$43,2,FALSE)=D440,VLOOKUP(I440,'Basic Moves'!B$2:C$43,2,FALSE)=E440),1,0)</f>
        <v>0</v>
      </c>
      <c r="L440" s="54">
        <f>VLOOKUP(I440,'Basic Moves'!B$2:H$43,5,FALSE)</f>
        <v>1100</v>
      </c>
      <c r="M440" s="54">
        <f>VLOOKUP(I440,'Basic Moves'!B$2:H$43,7,FALSE)</f>
        <v>10</v>
      </c>
      <c r="N440" s="54">
        <f t="shared" si="0"/>
        <v>2196</v>
      </c>
      <c r="O440" s="20"/>
      <c r="P440" s="20" t="s">
        <v>185</v>
      </c>
      <c r="Q440" s="54">
        <f>VLOOKUP(P440,'Charged Moves'!B$2:I$96,3,FALSE)</f>
        <v>40</v>
      </c>
      <c r="R440" s="54">
        <f>IF(OR(VLOOKUP(P440,'Charged Moves'!B$2:C$96,2,FALSE)=D440,VLOOKUP(P440,'Charged Moves'!B$2:C$96,2,FALSE)=E440),1,0)</f>
        <v>1</v>
      </c>
      <c r="S440" s="54">
        <f>VLOOKUP(P440,'Charged Moves'!B$2:I$96,8,FALSE)*100</f>
        <v>5</v>
      </c>
      <c r="T440" s="54">
        <f>VLOOKUP(P440,'Charged Moves'!B$2:I$96,6,FALSE)</f>
        <v>4600</v>
      </c>
      <c r="U440" s="54">
        <f>VLOOKUP(P440,'Charged Moves'!B$2:J$96,9,FALSE)</f>
        <v>25</v>
      </c>
      <c r="V440" s="54">
        <f t="shared" si="1"/>
        <v>9378.75</v>
      </c>
      <c r="W440" s="54"/>
      <c r="X440" s="54"/>
      <c r="Y440" s="54"/>
      <c r="AB440" s="55"/>
      <c r="AD440" s="55"/>
    </row>
    <row r="441" spans="1:30" ht="14.25" customHeight="1">
      <c r="A441" s="10">
        <v>440</v>
      </c>
      <c r="B441" s="13">
        <f>VLOOKUP(C441,'Species Data'!A$2:E$152,2,FALSE)</f>
        <v>77</v>
      </c>
      <c r="C441" s="10" t="s">
        <v>218</v>
      </c>
      <c r="D441" s="24" t="s">
        <v>40</v>
      </c>
      <c r="E441" s="26"/>
      <c r="F441" s="13">
        <f>VLOOKUP($C441,'Species Data'!$A$2:$E$152,3,FALSE)+$Z$1</f>
        <v>115</v>
      </c>
      <c r="G441" s="13">
        <f>VLOOKUP($C441,'Species Data'!$A$2:$E$152,4,FALSE)+$Z$1</f>
        <v>183</v>
      </c>
      <c r="H441" s="13">
        <f>VLOOKUP($C441,'Species Data'!$A$2:$E$152,5,FALSE)+$Z$1</f>
        <v>153</v>
      </c>
      <c r="I441" s="20" t="s">
        <v>33</v>
      </c>
      <c r="J441" s="54">
        <f>VLOOKUP(I441,'Basic Moves'!B$2:H$43,3,FALSE)</f>
        <v>12</v>
      </c>
      <c r="K441" s="54">
        <f>IF(OR(VLOOKUP(I441,'Basic Moves'!B$2:C$43,2,FALSE)=D441,VLOOKUP(I441,'Basic Moves'!B$2:C$43,2,FALSE)=E441),1,0)</f>
        <v>0</v>
      </c>
      <c r="L441" s="54">
        <f>VLOOKUP(I441,'Basic Moves'!B$2:H$43,5,FALSE)</f>
        <v>1100</v>
      </c>
      <c r="M441" s="54">
        <f>VLOOKUP(I441,'Basic Moves'!B$2:H$43,7,FALSE)</f>
        <v>10</v>
      </c>
      <c r="N441" s="54">
        <f t="shared" si="0"/>
        <v>2196</v>
      </c>
      <c r="O441" s="20"/>
      <c r="P441" s="20" t="s">
        <v>51</v>
      </c>
      <c r="Q441" s="54">
        <f>VLOOKUP(P441,'Charged Moves'!B$2:I$96,3,FALSE)</f>
        <v>100</v>
      </c>
      <c r="R441" s="54">
        <f>IF(OR(VLOOKUP(P441,'Charged Moves'!B$2:C$96,2,FALSE)=D441,VLOOKUP(P441,'Charged Moves'!B$2:C$96,2,FALSE)=E441),1,0)</f>
        <v>1</v>
      </c>
      <c r="S441" s="54">
        <f>VLOOKUP(P441,'Charged Moves'!B$2:I$96,8,FALSE)*100</f>
        <v>5</v>
      </c>
      <c r="T441" s="54">
        <f>VLOOKUP(P441,'Charged Moves'!B$2:I$96,6,FALSE)</f>
        <v>4100</v>
      </c>
      <c r="U441" s="54">
        <f>VLOOKUP(P441,'Charged Moves'!B$2:J$96,9,FALSE)</f>
        <v>100</v>
      </c>
      <c r="V441" s="54">
        <f t="shared" si="1"/>
        <v>23446.874999999996</v>
      </c>
      <c r="W441" s="54"/>
      <c r="X441" s="54"/>
      <c r="Y441" s="54"/>
      <c r="AB441" s="55"/>
      <c r="AD441" s="55"/>
    </row>
    <row r="442" spans="1:30" ht="14.25" customHeight="1">
      <c r="A442" s="10">
        <v>441</v>
      </c>
      <c r="B442" s="13">
        <f>VLOOKUP(C442,'Species Data'!A$2:E$152,2,FALSE)</f>
        <v>77</v>
      </c>
      <c r="C442" s="10" t="s">
        <v>218</v>
      </c>
      <c r="D442" s="24" t="s">
        <v>40</v>
      </c>
      <c r="E442" s="26"/>
      <c r="F442" s="13">
        <f>VLOOKUP($C442,'Species Data'!$A$2:$E$152,3,FALSE)+$Z$1</f>
        <v>115</v>
      </c>
      <c r="G442" s="13">
        <f>VLOOKUP($C442,'Species Data'!$A$2:$E$152,4,FALSE)+$Z$1</f>
        <v>183</v>
      </c>
      <c r="H442" s="13">
        <f>VLOOKUP($C442,'Species Data'!$A$2:$E$152,5,FALSE)+$Z$1</f>
        <v>153</v>
      </c>
      <c r="I442" s="20" t="s">
        <v>43</v>
      </c>
      <c r="J442" s="54">
        <f>VLOOKUP(I442,'Basic Moves'!B$2:H$43,3,FALSE)</f>
        <v>10</v>
      </c>
      <c r="K442" s="54">
        <f>IF(OR(VLOOKUP(I442,'Basic Moves'!B$2:C$43,2,FALSE)=D442,VLOOKUP(I442,'Basic Moves'!B$2:C$43,2,FALSE)=E442),1,0)</f>
        <v>1</v>
      </c>
      <c r="L442" s="54">
        <f>VLOOKUP(I442,'Basic Moves'!B$2:H$43,5,FALSE)</f>
        <v>1050</v>
      </c>
      <c r="M442" s="54">
        <f>VLOOKUP(I442,'Basic Moves'!B$2:H$43,7,FALSE)</f>
        <v>10</v>
      </c>
      <c r="N442" s="54">
        <f t="shared" si="0"/>
        <v>2287.5</v>
      </c>
      <c r="O442" s="20"/>
      <c r="P442" s="20" t="s">
        <v>45</v>
      </c>
      <c r="Q442" s="54">
        <f>VLOOKUP(P442,'Charged Moves'!B$2:I$96,3,FALSE)</f>
        <v>25</v>
      </c>
      <c r="R442" s="54">
        <f>IF(OR(VLOOKUP(P442,'Charged Moves'!B$2:C$96,2,FALSE)=D442,VLOOKUP(P442,'Charged Moves'!B$2:C$96,2,FALSE)=E442),1,0)</f>
        <v>1</v>
      </c>
      <c r="S442" s="54">
        <f>VLOOKUP(P442,'Charged Moves'!B$2:I$96,8,FALSE)*100</f>
        <v>5</v>
      </c>
      <c r="T442" s="54">
        <f>VLOOKUP(P442,'Charged Moves'!B$2:I$96,6,FALSE)</f>
        <v>3100</v>
      </c>
      <c r="U442" s="54">
        <f>VLOOKUP(P442,'Charged Moves'!B$2:J$96,9,FALSE)</f>
        <v>20</v>
      </c>
      <c r="V442" s="54">
        <f t="shared" si="1"/>
        <v>5861.7187499999991</v>
      </c>
      <c r="W442" s="54"/>
      <c r="X442" s="54"/>
      <c r="Y442" s="54"/>
      <c r="AB442" s="55"/>
      <c r="AD442" s="55"/>
    </row>
    <row r="443" spans="1:30" ht="14.25" customHeight="1">
      <c r="A443" s="10">
        <v>442</v>
      </c>
      <c r="B443" s="13">
        <f>VLOOKUP(C443,'Species Data'!A$2:E$152,2,FALSE)</f>
        <v>77</v>
      </c>
      <c r="C443" s="10" t="s">
        <v>218</v>
      </c>
      <c r="D443" s="24" t="s">
        <v>40</v>
      </c>
      <c r="E443" s="26"/>
      <c r="F443" s="13">
        <f>VLOOKUP($C443,'Species Data'!$A$2:$E$152,3,FALSE)+$Z$1</f>
        <v>115</v>
      </c>
      <c r="G443" s="13">
        <f>VLOOKUP($C443,'Species Data'!$A$2:$E$152,4,FALSE)+$Z$1</f>
        <v>183</v>
      </c>
      <c r="H443" s="13">
        <f>VLOOKUP($C443,'Species Data'!$A$2:$E$152,5,FALSE)+$Z$1</f>
        <v>153</v>
      </c>
      <c r="I443" s="20" t="s">
        <v>43</v>
      </c>
      <c r="J443" s="54">
        <f>VLOOKUP(I443,'Basic Moves'!B$2:H$43,3,FALSE)</f>
        <v>10</v>
      </c>
      <c r="K443" s="54">
        <f>IF(OR(VLOOKUP(I443,'Basic Moves'!B$2:C$43,2,FALSE)=D443,VLOOKUP(I443,'Basic Moves'!B$2:C$43,2,FALSE)=E443),1,0)</f>
        <v>1</v>
      </c>
      <c r="L443" s="54">
        <f>VLOOKUP(I443,'Basic Moves'!B$2:H$43,5,FALSE)</f>
        <v>1050</v>
      </c>
      <c r="M443" s="54">
        <f>VLOOKUP(I443,'Basic Moves'!B$2:H$43,7,FALSE)</f>
        <v>10</v>
      </c>
      <c r="N443" s="54">
        <f t="shared" si="0"/>
        <v>2287.5</v>
      </c>
      <c r="O443" s="20"/>
      <c r="P443" s="20" t="s">
        <v>185</v>
      </c>
      <c r="Q443" s="54">
        <f>VLOOKUP(P443,'Charged Moves'!B$2:I$96,3,FALSE)</f>
        <v>40</v>
      </c>
      <c r="R443" s="54">
        <f>IF(OR(VLOOKUP(P443,'Charged Moves'!B$2:C$96,2,FALSE)=D443,VLOOKUP(P443,'Charged Moves'!B$2:C$96,2,FALSE)=E443),1,0)</f>
        <v>1</v>
      </c>
      <c r="S443" s="54">
        <f>VLOOKUP(P443,'Charged Moves'!B$2:I$96,8,FALSE)*100</f>
        <v>5</v>
      </c>
      <c r="T443" s="54">
        <f>VLOOKUP(P443,'Charged Moves'!B$2:I$96,6,FALSE)</f>
        <v>4600</v>
      </c>
      <c r="U443" s="54">
        <f>VLOOKUP(P443,'Charged Moves'!B$2:J$96,9,FALSE)</f>
        <v>25</v>
      </c>
      <c r="V443" s="54">
        <f t="shared" si="1"/>
        <v>9378.75</v>
      </c>
      <c r="W443" s="54"/>
      <c r="X443" s="54"/>
      <c r="Y443" s="54"/>
      <c r="AB443" s="55"/>
      <c r="AD443" s="55"/>
    </row>
    <row r="444" spans="1:30" ht="14.25" customHeight="1">
      <c r="A444" s="10">
        <v>443</v>
      </c>
      <c r="B444" s="13">
        <f>VLOOKUP(C444,'Species Data'!A$2:E$152,2,FALSE)</f>
        <v>77</v>
      </c>
      <c r="C444" s="10" t="s">
        <v>218</v>
      </c>
      <c r="D444" s="24" t="s">
        <v>40</v>
      </c>
      <c r="E444" s="26"/>
      <c r="F444" s="13">
        <f>VLOOKUP($C444,'Species Data'!$A$2:$E$152,3,FALSE)+$Z$1</f>
        <v>115</v>
      </c>
      <c r="G444" s="13">
        <f>VLOOKUP($C444,'Species Data'!$A$2:$E$152,4,FALSE)+$Z$1</f>
        <v>183</v>
      </c>
      <c r="H444" s="13">
        <f>VLOOKUP($C444,'Species Data'!$A$2:$E$152,5,FALSE)+$Z$1</f>
        <v>153</v>
      </c>
      <c r="I444" s="20" t="s">
        <v>43</v>
      </c>
      <c r="J444" s="54">
        <f>VLOOKUP(I444,'Basic Moves'!B$2:H$43,3,FALSE)</f>
        <v>10</v>
      </c>
      <c r="K444" s="54">
        <f>IF(OR(VLOOKUP(I444,'Basic Moves'!B$2:C$43,2,FALSE)=D444,VLOOKUP(I444,'Basic Moves'!B$2:C$43,2,FALSE)=E444),1,0)</f>
        <v>1</v>
      </c>
      <c r="L444" s="54">
        <f>VLOOKUP(I444,'Basic Moves'!B$2:H$43,5,FALSE)</f>
        <v>1050</v>
      </c>
      <c r="M444" s="54">
        <f>VLOOKUP(I444,'Basic Moves'!B$2:H$43,7,FALSE)</f>
        <v>10</v>
      </c>
      <c r="N444" s="54">
        <f t="shared" si="0"/>
        <v>2287.5</v>
      </c>
      <c r="O444" s="20"/>
      <c r="P444" s="20" t="s">
        <v>51</v>
      </c>
      <c r="Q444" s="54">
        <f>VLOOKUP(P444,'Charged Moves'!B$2:I$96,3,FALSE)</f>
        <v>100</v>
      </c>
      <c r="R444" s="54">
        <f>IF(OR(VLOOKUP(P444,'Charged Moves'!B$2:C$96,2,FALSE)=D444,VLOOKUP(P444,'Charged Moves'!B$2:C$96,2,FALSE)=E444),1,0)</f>
        <v>1</v>
      </c>
      <c r="S444" s="54">
        <f>VLOOKUP(P444,'Charged Moves'!B$2:I$96,8,FALSE)*100</f>
        <v>5</v>
      </c>
      <c r="T444" s="54">
        <f>VLOOKUP(P444,'Charged Moves'!B$2:I$96,6,FALSE)</f>
        <v>4100</v>
      </c>
      <c r="U444" s="54">
        <f>VLOOKUP(P444,'Charged Moves'!B$2:J$96,9,FALSE)</f>
        <v>100</v>
      </c>
      <c r="V444" s="54">
        <f t="shared" si="1"/>
        <v>23446.874999999996</v>
      </c>
      <c r="W444" s="54"/>
      <c r="X444" s="54"/>
      <c r="Y444" s="54"/>
      <c r="AB444" s="55"/>
      <c r="AD444" s="55"/>
    </row>
    <row r="445" spans="1:30" ht="14.25" customHeight="1">
      <c r="A445" s="10">
        <v>444</v>
      </c>
      <c r="B445" s="13">
        <f>VLOOKUP(C445,'Species Data'!A$2:E$152,2,FALSE)</f>
        <v>78</v>
      </c>
      <c r="C445" s="10" t="s">
        <v>219</v>
      </c>
      <c r="D445" s="24" t="s">
        <v>40</v>
      </c>
      <c r="E445" s="26"/>
      <c r="F445" s="13">
        <f>VLOOKUP($C445,'Species Data'!$A$2:$E$152,3,FALSE)+$Z$1</f>
        <v>145</v>
      </c>
      <c r="G445" s="13">
        <f>VLOOKUP($C445,'Species Data'!$A$2:$E$152,4,FALSE)+$Z$1</f>
        <v>215</v>
      </c>
      <c r="H445" s="13">
        <f>VLOOKUP($C445,'Species Data'!$A$2:$E$152,5,FALSE)+$Z$1</f>
        <v>185</v>
      </c>
      <c r="I445" s="20" t="s">
        <v>183</v>
      </c>
      <c r="J445" s="54">
        <f>VLOOKUP(I445,'Basic Moves'!B$2:H$43,3,FALSE)</f>
        <v>5</v>
      </c>
      <c r="K445" s="54">
        <f>IF(OR(VLOOKUP(I445,'Basic Moves'!B$2:C$43,2,FALSE)=D445,VLOOKUP(I445,'Basic Moves'!B$2:C$43,2,FALSE)=E445),1,0)</f>
        <v>0</v>
      </c>
      <c r="L445" s="54">
        <f>VLOOKUP(I445,'Basic Moves'!B$2:H$43,5,FALSE)</f>
        <v>600</v>
      </c>
      <c r="M445" s="54">
        <f>VLOOKUP(I445,'Basic Moves'!B$2:H$43,7,FALSE)</f>
        <v>7</v>
      </c>
      <c r="N445" s="54">
        <f t="shared" si="0"/>
        <v>1075</v>
      </c>
      <c r="O445" s="20"/>
      <c r="P445" s="20" t="s">
        <v>51</v>
      </c>
      <c r="Q445" s="54">
        <f>VLOOKUP(P445,'Charged Moves'!B$2:I$96,3,FALSE)</f>
        <v>100</v>
      </c>
      <c r="R445" s="54">
        <f>IF(OR(VLOOKUP(P445,'Charged Moves'!B$2:C$96,2,FALSE)=D445,VLOOKUP(P445,'Charged Moves'!B$2:C$96,2,FALSE)=E445),1,0)</f>
        <v>1</v>
      </c>
      <c r="S445" s="54">
        <f>VLOOKUP(P445,'Charged Moves'!B$2:I$96,8,FALSE)*100</f>
        <v>5</v>
      </c>
      <c r="T445" s="54">
        <f>VLOOKUP(P445,'Charged Moves'!B$2:I$96,6,FALSE)</f>
        <v>4100</v>
      </c>
      <c r="U445" s="54">
        <f>VLOOKUP(P445,'Charged Moves'!B$2:J$96,9,FALSE)</f>
        <v>100</v>
      </c>
      <c r="V445" s="54">
        <f t="shared" si="1"/>
        <v>27546.874999999996</v>
      </c>
      <c r="W445" s="54"/>
      <c r="X445" s="54"/>
      <c r="Y445" s="54"/>
      <c r="AB445" s="55"/>
      <c r="AD445" s="55"/>
    </row>
    <row r="446" spans="1:30" ht="14.25" customHeight="1">
      <c r="A446" s="10">
        <v>445</v>
      </c>
      <c r="B446" s="13">
        <f>VLOOKUP(C446,'Species Data'!A$2:E$152,2,FALSE)</f>
        <v>78</v>
      </c>
      <c r="C446" s="10" t="s">
        <v>219</v>
      </c>
      <c r="D446" s="24" t="s">
        <v>40</v>
      </c>
      <c r="E446" s="26"/>
      <c r="F446" s="13">
        <f>VLOOKUP($C446,'Species Data'!$A$2:$E$152,3,FALSE)+$Z$1</f>
        <v>145</v>
      </c>
      <c r="G446" s="13">
        <f>VLOOKUP($C446,'Species Data'!$A$2:$E$152,4,FALSE)+$Z$1</f>
        <v>215</v>
      </c>
      <c r="H446" s="13">
        <f>VLOOKUP($C446,'Species Data'!$A$2:$E$152,5,FALSE)+$Z$1</f>
        <v>185</v>
      </c>
      <c r="I446" s="20" t="s">
        <v>183</v>
      </c>
      <c r="J446" s="54">
        <f>VLOOKUP(I446,'Basic Moves'!B$2:H$43,3,FALSE)</f>
        <v>5</v>
      </c>
      <c r="K446" s="54">
        <f>IF(OR(VLOOKUP(I446,'Basic Moves'!B$2:C$43,2,FALSE)=D446,VLOOKUP(I446,'Basic Moves'!B$2:C$43,2,FALSE)=E446),1,0)</f>
        <v>0</v>
      </c>
      <c r="L446" s="54">
        <f>VLOOKUP(I446,'Basic Moves'!B$2:H$43,5,FALSE)</f>
        <v>600</v>
      </c>
      <c r="M446" s="54">
        <f>VLOOKUP(I446,'Basic Moves'!B$2:H$43,7,FALSE)</f>
        <v>7</v>
      </c>
      <c r="N446" s="54">
        <f t="shared" si="0"/>
        <v>1075</v>
      </c>
      <c r="O446" s="20"/>
      <c r="P446" s="20" t="s">
        <v>102</v>
      </c>
      <c r="Q446" s="54">
        <f>VLOOKUP(P446,'Charged Moves'!B$2:I$96,3,FALSE)</f>
        <v>50</v>
      </c>
      <c r="R446" s="54">
        <f>IF(OR(VLOOKUP(P446,'Charged Moves'!B$2:C$96,2,FALSE)=D446,VLOOKUP(P446,'Charged Moves'!B$2:C$96,2,FALSE)=E446),1,0)</f>
        <v>0</v>
      </c>
      <c r="S446" s="54">
        <f>VLOOKUP(P446,'Charged Moves'!B$2:I$96,8,FALSE)*100</f>
        <v>25</v>
      </c>
      <c r="T446" s="54">
        <f>VLOOKUP(P446,'Charged Moves'!B$2:I$96,6,FALSE)</f>
        <v>3400</v>
      </c>
      <c r="U446" s="54">
        <f>VLOOKUP(P446,'Charged Moves'!B$2:J$96,9,FALSE)</f>
        <v>33</v>
      </c>
      <c r="V446" s="54">
        <f t="shared" si="1"/>
        <v>12093.75</v>
      </c>
      <c r="W446" s="54"/>
      <c r="X446" s="54"/>
      <c r="Y446" s="54"/>
      <c r="AB446" s="55"/>
      <c r="AD446" s="55"/>
    </row>
    <row r="447" spans="1:30" ht="14.25" customHeight="1">
      <c r="A447" s="10">
        <v>446</v>
      </c>
      <c r="B447" s="13">
        <f>VLOOKUP(C447,'Species Data'!A$2:E$152,2,FALSE)</f>
        <v>78</v>
      </c>
      <c r="C447" s="10" t="s">
        <v>219</v>
      </c>
      <c r="D447" s="24" t="s">
        <v>40</v>
      </c>
      <c r="E447" s="26"/>
      <c r="F447" s="13">
        <f>VLOOKUP($C447,'Species Data'!$A$2:$E$152,3,FALSE)+$Z$1</f>
        <v>145</v>
      </c>
      <c r="G447" s="13">
        <f>VLOOKUP($C447,'Species Data'!$A$2:$E$152,4,FALSE)+$Z$1</f>
        <v>215</v>
      </c>
      <c r="H447" s="13">
        <f>VLOOKUP($C447,'Species Data'!$A$2:$E$152,5,FALSE)+$Z$1</f>
        <v>185</v>
      </c>
      <c r="I447" s="20" t="s">
        <v>183</v>
      </c>
      <c r="J447" s="54">
        <f>VLOOKUP(I447,'Basic Moves'!B$2:H$43,3,FALSE)</f>
        <v>5</v>
      </c>
      <c r="K447" s="54">
        <f>IF(OR(VLOOKUP(I447,'Basic Moves'!B$2:C$43,2,FALSE)=D447,VLOOKUP(I447,'Basic Moves'!B$2:C$43,2,FALSE)=E447),1,0)</f>
        <v>0</v>
      </c>
      <c r="L447" s="54">
        <f>VLOOKUP(I447,'Basic Moves'!B$2:H$43,5,FALSE)</f>
        <v>600</v>
      </c>
      <c r="M447" s="54">
        <f>VLOOKUP(I447,'Basic Moves'!B$2:H$43,7,FALSE)</f>
        <v>7</v>
      </c>
      <c r="N447" s="54">
        <f t="shared" si="0"/>
        <v>1075</v>
      </c>
      <c r="O447" s="20"/>
      <c r="P447" s="20" t="s">
        <v>151</v>
      </c>
      <c r="Q447" s="54">
        <f>VLOOKUP(P447,'Charged Moves'!B$2:I$96,3,FALSE)</f>
        <v>80</v>
      </c>
      <c r="R447" s="54">
        <f>IF(OR(VLOOKUP(P447,'Charged Moves'!B$2:C$96,2,FALSE)=D447,VLOOKUP(P447,'Charged Moves'!B$2:C$96,2,FALSE)=E447),1,0)</f>
        <v>1</v>
      </c>
      <c r="S447" s="54">
        <f>VLOOKUP(P447,'Charged Moves'!B$2:I$96,8,FALSE)*100</f>
        <v>5</v>
      </c>
      <c r="T447" s="54">
        <f>VLOOKUP(P447,'Charged Moves'!B$2:I$96,6,FALSE)</f>
        <v>3800</v>
      </c>
      <c r="U447" s="54">
        <f>VLOOKUP(P447,'Charged Moves'!B$2:J$96,9,FALSE)</f>
        <v>100</v>
      </c>
      <c r="V447" s="54">
        <f t="shared" si="1"/>
        <v>22037.499999999996</v>
      </c>
      <c r="W447" s="54"/>
      <c r="X447" s="54"/>
      <c r="Y447" s="54"/>
      <c r="AB447" s="55"/>
      <c r="AD447" s="55"/>
    </row>
    <row r="448" spans="1:30" ht="14.25" customHeight="1">
      <c r="A448" s="10">
        <v>447</v>
      </c>
      <c r="B448" s="13">
        <f>VLOOKUP(C448,'Species Data'!A$2:E$152,2,FALSE)</f>
        <v>78</v>
      </c>
      <c r="C448" s="10" t="s">
        <v>219</v>
      </c>
      <c r="D448" s="24" t="s">
        <v>40</v>
      </c>
      <c r="E448" s="26"/>
      <c r="F448" s="13">
        <f>VLOOKUP($C448,'Species Data'!$A$2:$E$152,3,FALSE)+$Z$1</f>
        <v>145</v>
      </c>
      <c r="G448" s="13">
        <f>VLOOKUP($C448,'Species Data'!$A$2:$E$152,4,FALSE)+$Z$1</f>
        <v>215</v>
      </c>
      <c r="H448" s="13">
        <f>VLOOKUP($C448,'Species Data'!$A$2:$E$152,5,FALSE)+$Z$1</f>
        <v>185</v>
      </c>
      <c r="I448" s="20" t="s">
        <v>43</v>
      </c>
      <c r="J448" s="54">
        <f>VLOOKUP(I448,'Basic Moves'!B$2:H$43,3,FALSE)</f>
        <v>10</v>
      </c>
      <c r="K448" s="54">
        <f>IF(OR(VLOOKUP(I448,'Basic Moves'!B$2:C$43,2,FALSE)=D448,VLOOKUP(I448,'Basic Moves'!B$2:C$43,2,FALSE)=E448),1,0)</f>
        <v>1</v>
      </c>
      <c r="L448" s="54">
        <f>VLOOKUP(I448,'Basic Moves'!B$2:H$43,5,FALSE)</f>
        <v>1050</v>
      </c>
      <c r="M448" s="54">
        <f>VLOOKUP(I448,'Basic Moves'!B$2:H$43,7,FALSE)</f>
        <v>10</v>
      </c>
      <c r="N448" s="54">
        <f t="shared" si="0"/>
        <v>2687.5</v>
      </c>
      <c r="O448" s="20"/>
      <c r="P448" s="20" t="s">
        <v>51</v>
      </c>
      <c r="Q448" s="54">
        <f>VLOOKUP(P448,'Charged Moves'!B$2:I$96,3,FALSE)</f>
        <v>100</v>
      </c>
      <c r="R448" s="54">
        <f>IF(OR(VLOOKUP(P448,'Charged Moves'!B$2:C$96,2,FALSE)=D448,VLOOKUP(P448,'Charged Moves'!B$2:C$96,2,FALSE)=E448),1,0)</f>
        <v>1</v>
      </c>
      <c r="S448" s="54">
        <f>VLOOKUP(P448,'Charged Moves'!B$2:I$96,8,FALSE)*100</f>
        <v>5</v>
      </c>
      <c r="T448" s="54">
        <f>VLOOKUP(P448,'Charged Moves'!B$2:I$96,6,FALSE)</f>
        <v>4100</v>
      </c>
      <c r="U448" s="54">
        <f>VLOOKUP(P448,'Charged Moves'!B$2:J$96,9,FALSE)</f>
        <v>100</v>
      </c>
      <c r="V448" s="54">
        <f t="shared" si="1"/>
        <v>27546.874999999996</v>
      </c>
      <c r="W448" s="54"/>
      <c r="X448" s="54"/>
      <c r="Y448" s="54"/>
      <c r="AB448" s="55"/>
      <c r="AD448" s="55"/>
    </row>
    <row r="449" spans="1:30" ht="14.25" customHeight="1">
      <c r="A449" s="10">
        <v>448</v>
      </c>
      <c r="B449" s="13">
        <f>VLOOKUP(C449,'Species Data'!A$2:E$152,2,FALSE)</f>
        <v>78</v>
      </c>
      <c r="C449" s="10" t="s">
        <v>219</v>
      </c>
      <c r="D449" s="24" t="s">
        <v>40</v>
      </c>
      <c r="E449" s="26"/>
      <c r="F449" s="13">
        <f>VLOOKUP($C449,'Species Data'!$A$2:$E$152,3,FALSE)+$Z$1</f>
        <v>145</v>
      </c>
      <c r="G449" s="13">
        <f>VLOOKUP($C449,'Species Data'!$A$2:$E$152,4,FALSE)+$Z$1</f>
        <v>215</v>
      </c>
      <c r="H449" s="13">
        <f>VLOOKUP($C449,'Species Data'!$A$2:$E$152,5,FALSE)+$Z$1</f>
        <v>185</v>
      </c>
      <c r="I449" s="20" t="s">
        <v>43</v>
      </c>
      <c r="J449" s="54">
        <f>VLOOKUP(I449,'Basic Moves'!B$2:H$43,3,FALSE)</f>
        <v>10</v>
      </c>
      <c r="K449" s="54">
        <f>IF(OR(VLOOKUP(I449,'Basic Moves'!B$2:C$43,2,FALSE)=D449,VLOOKUP(I449,'Basic Moves'!B$2:C$43,2,FALSE)=E449),1,0)</f>
        <v>1</v>
      </c>
      <c r="L449" s="54">
        <f>VLOOKUP(I449,'Basic Moves'!B$2:H$43,5,FALSE)</f>
        <v>1050</v>
      </c>
      <c r="M449" s="54">
        <f>VLOOKUP(I449,'Basic Moves'!B$2:H$43,7,FALSE)</f>
        <v>10</v>
      </c>
      <c r="N449" s="54">
        <f t="shared" si="0"/>
        <v>2687.5</v>
      </c>
      <c r="O449" s="20"/>
      <c r="P449" s="20" t="s">
        <v>102</v>
      </c>
      <c r="Q449" s="54">
        <f>VLOOKUP(P449,'Charged Moves'!B$2:I$96,3,FALSE)</f>
        <v>50</v>
      </c>
      <c r="R449" s="54">
        <f>IF(OR(VLOOKUP(P449,'Charged Moves'!B$2:C$96,2,FALSE)=D449,VLOOKUP(P449,'Charged Moves'!B$2:C$96,2,FALSE)=E449),1,0)</f>
        <v>0</v>
      </c>
      <c r="S449" s="54">
        <f>VLOOKUP(P449,'Charged Moves'!B$2:I$96,8,FALSE)*100</f>
        <v>25</v>
      </c>
      <c r="T449" s="54">
        <f>VLOOKUP(P449,'Charged Moves'!B$2:I$96,6,FALSE)</f>
        <v>3400</v>
      </c>
      <c r="U449" s="54">
        <f>VLOOKUP(P449,'Charged Moves'!B$2:J$96,9,FALSE)</f>
        <v>33</v>
      </c>
      <c r="V449" s="54">
        <f t="shared" si="1"/>
        <v>12093.75</v>
      </c>
      <c r="W449" s="54"/>
      <c r="X449" s="54"/>
      <c r="Y449" s="54"/>
      <c r="AB449" s="55"/>
      <c r="AD449" s="55"/>
    </row>
    <row r="450" spans="1:30" ht="14.25" customHeight="1">
      <c r="A450" s="10">
        <v>449</v>
      </c>
      <c r="B450" s="13">
        <f>VLOOKUP(C450,'Species Data'!A$2:E$152,2,FALSE)</f>
        <v>78</v>
      </c>
      <c r="C450" s="10" t="s">
        <v>219</v>
      </c>
      <c r="D450" s="24" t="s">
        <v>40</v>
      </c>
      <c r="E450" s="26"/>
      <c r="F450" s="13">
        <f>VLOOKUP($C450,'Species Data'!$A$2:$E$152,3,FALSE)+$Z$1</f>
        <v>145</v>
      </c>
      <c r="G450" s="13">
        <f>VLOOKUP($C450,'Species Data'!$A$2:$E$152,4,FALSE)+$Z$1</f>
        <v>215</v>
      </c>
      <c r="H450" s="13">
        <f>VLOOKUP($C450,'Species Data'!$A$2:$E$152,5,FALSE)+$Z$1</f>
        <v>185</v>
      </c>
      <c r="I450" s="20" t="s">
        <v>43</v>
      </c>
      <c r="J450" s="54">
        <f>VLOOKUP(I450,'Basic Moves'!B$2:H$43,3,FALSE)</f>
        <v>10</v>
      </c>
      <c r="K450" s="54">
        <f>IF(OR(VLOOKUP(I450,'Basic Moves'!B$2:C$43,2,FALSE)=D450,VLOOKUP(I450,'Basic Moves'!B$2:C$43,2,FALSE)=E450),1,0)</f>
        <v>1</v>
      </c>
      <c r="L450" s="54">
        <f>VLOOKUP(I450,'Basic Moves'!B$2:H$43,5,FALSE)</f>
        <v>1050</v>
      </c>
      <c r="M450" s="54">
        <f>VLOOKUP(I450,'Basic Moves'!B$2:H$43,7,FALSE)</f>
        <v>10</v>
      </c>
      <c r="N450" s="54">
        <f t="shared" si="0"/>
        <v>2687.5</v>
      </c>
      <c r="O450" s="20"/>
      <c r="P450" s="20" t="s">
        <v>151</v>
      </c>
      <c r="Q450" s="54">
        <f>VLOOKUP(P450,'Charged Moves'!B$2:I$96,3,FALSE)</f>
        <v>80</v>
      </c>
      <c r="R450" s="54">
        <f>IF(OR(VLOOKUP(P450,'Charged Moves'!B$2:C$96,2,FALSE)=D450,VLOOKUP(P450,'Charged Moves'!B$2:C$96,2,FALSE)=E450),1,0)</f>
        <v>1</v>
      </c>
      <c r="S450" s="54">
        <f>VLOOKUP(P450,'Charged Moves'!B$2:I$96,8,FALSE)*100</f>
        <v>5</v>
      </c>
      <c r="T450" s="54">
        <f>VLOOKUP(P450,'Charged Moves'!B$2:I$96,6,FALSE)</f>
        <v>3800</v>
      </c>
      <c r="U450" s="54">
        <f>VLOOKUP(P450,'Charged Moves'!B$2:J$96,9,FALSE)</f>
        <v>100</v>
      </c>
      <c r="V450" s="54">
        <f t="shared" si="1"/>
        <v>22037.499999999996</v>
      </c>
      <c r="W450" s="54"/>
      <c r="X450" s="54"/>
      <c r="Y450" s="54"/>
      <c r="AB450" s="55"/>
      <c r="AD450" s="55"/>
    </row>
    <row r="451" spans="1:30" ht="14.25" customHeight="1">
      <c r="A451" s="10">
        <v>450</v>
      </c>
      <c r="B451" s="13">
        <f>VLOOKUP(C451,'Species Data'!A$2:E$152,2,FALSE)</f>
        <v>79</v>
      </c>
      <c r="C451" s="10" t="s">
        <v>220</v>
      </c>
      <c r="D451" s="28" t="s">
        <v>54</v>
      </c>
      <c r="E451" s="43" t="s">
        <v>73</v>
      </c>
      <c r="F451" s="13">
        <f>VLOOKUP($C451,'Species Data'!$A$2:$E$152,3,FALSE)+$Z$1</f>
        <v>195</v>
      </c>
      <c r="G451" s="13">
        <f>VLOOKUP($C451,'Species Data'!$A$2:$E$152,4,FALSE)+$Z$1</f>
        <v>125</v>
      </c>
      <c r="H451" s="13">
        <f>VLOOKUP($C451,'Species Data'!$A$2:$E$152,5,FALSE)+$Z$1</f>
        <v>125</v>
      </c>
      <c r="I451" s="20" t="s">
        <v>60</v>
      </c>
      <c r="J451" s="54">
        <f>VLOOKUP(I451,'Basic Moves'!B$2:H$43,3,FALSE)</f>
        <v>6</v>
      </c>
      <c r="K451" s="54">
        <f>IF(OR(VLOOKUP(I451,'Basic Moves'!B$2:C$43,2,FALSE)=D451,VLOOKUP(I451,'Basic Moves'!B$2:C$43,2,FALSE)=E451),1,0)</f>
        <v>1</v>
      </c>
      <c r="L451" s="54">
        <f>VLOOKUP(I451,'Basic Moves'!B$2:H$43,5,FALSE)</f>
        <v>500</v>
      </c>
      <c r="M451" s="54">
        <f>VLOOKUP(I451,'Basic Moves'!B$2:H$43,7,FALSE)</f>
        <v>7</v>
      </c>
      <c r="N451" s="54">
        <f t="shared" si="0"/>
        <v>937.5</v>
      </c>
      <c r="O451" s="20"/>
      <c r="P451" s="20" t="s">
        <v>58</v>
      </c>
      <c r="Q451" s="54">
        <f>VLOOKUP(P451,'Charged Moves'!B$2:I$96,3,FALSE)</f>
        <v>35</v>
      </c>
      <c r="R451" s="54">
        <f>IF(OR(VLOOKUP(P451,'Charged Moves'!B$2:C$96,2,FALSE)=D451,VLOOKUP(P451,'Charged Moves'!B$2:C$96,2,FALSE)=E451),1,0)</f>
        <v>1</v>
      </c>
      <c r="S451" s="54">
        <f>VLOOKUP(P451,'Charged Moves'!B$2:I$96,8,FALSE)*100</f>
        <v>5</v>
      </c>
      <c r="T451" s="54">
        <f>VLOOKUP(P451,'Charged Moves'!B$2:I$96,6,FALSE)</f>
        <v>3300</v>
      </c>
      <c r="U451" s="54">
        <f>VLOOKUP(P451,'Charged Moves'!B$2:J$96,9,FALSE)</f>
        <v>25</v>
      </c>
      <c r="V451" s="54">
        <f t="shared" si="1"/>
        <v>5605.4687499999991</v>
      </c>
      <c r="W451" s="54"/>
      <c r="X451" s="54"/>
      <c r="Y451" s="54"/>
      <c r="AB451" s="55"/>
      <c r="AD451" s="55"/>
    </row>
    <row r="452" spans="1:30" ht="14.25" customHeight="1">
      <c r="A452" s="10">
        <v>451</v>
      </c>
      <c r="B452" s="13">
        <f>VLOOKUP(C452,'Species Data'!A$2:E$152,2,FALSE)</f>
        <v>79</v>
      </c>
      <c r="C452" s="10" t="s">
        <v>220</v>
      </c>
      <c r="D452" s="28" t="s">
        <v>54</v>
      </c>
      <c r="E452" s="43" t="s">
        <v>73</v>
      </c>
      <c r="F452" s="13">
        <f>VLOOKUP($C452,'Species Data'!$A$2:$E$152,3,FALSE)+$Z$1</f>
        <v>195</v>
      </c>
      <c r="G452" s="13">
        <f>VLOOKUP($C452,'Species Data'!$A$2:$E$152,4,FALSE)+$Z$1</f>
        <v>125</v>
      </c>
      <c r="H452" s="13">
        <f>VLOOKUP($C452,'Species Data'!$A$2:$E$152,5,FALSE)+$Z$1</f>
        <v>125</v>
      </c>
      <c r="I452" s="20" t="s">
        <v>60</v>
      </c>
      <c r="J452" s="54">
        <f>VLOOKUP(I452,'Basic Moves'!B$2:H$43,3,FALSE)</f>
        <v>6</v>
      </c>
      <c r="K452" s="54">
        <f>IF(OR(VLOOKUP(I452,'Basic Moves'!B$2:C$43,2,FALSE)=D452,VLOOKUP(I452,'Basic Moves'!B$2:C$43,2,FALSE)=E452),1,0)</f>
        <v>1</v>
      </c>
      <c r="L452" s="54">
        <f>VLOOKUP(I452,'Basic Moves'!B$2:H$43,5,FALSE)</f>
        <v>500</v>
      </c>
      <c r="M452" s="54">
        <f>VLOOKUP(I452,'Basic Moves'!B$2:H$43,7,FALSE)</f>
        <v>7</v>
      </c>
      <c r="N452" s="54">
        <f t="shared" si="0"/>
        <v>937.5</v>
      </c>
      <c r="O452" s="20"/>
      <c r="P452" s="20" t="s">
        <v>196</v>
      </c>
      <c r="Q452" s="54">
        <f>VLOOKUP(P452,'Charged Moves'!B$2:I$96,3,FALSE)</f>
        <v>40</v>
      </c>
      <c r="R452" s="54">
        <f>IF(OR(VLOOKUP(P452,'Charged Moves'!B$2:C$96,2,FALSE)=D452,VLOOKUP(P452,'Charged Moves'!B$2:C$96,2,FALSE)=E452),1,0)</f>
        <v>1</v>
      </c>
      <c r="S452" s="54">
        <f>VLOOKUP(P452,'Charged Moves'!B$2:I$96,8,FALSE)*100</f>
        <v>5</v>
      </c>
      <c r="T452" s="54">
        <f>VLOOKUP(P452,'Charged Moves'!B$2:I$96,6,FALSE)</f>
        <v>2700</v>
      </c>
      <c r="U452" s="54">
        <f>VLOOKUP(P452,'Charged Moves'!B$2:J$96,9,FALSE)</f>
        <v>33</v>
      </c>
      <c r="V452" s="54">
        <f t="shared" si="1"/>
        <v>6406.2499999999991</v>
      </c>
      <c r="W452" s="54"/>
      <c r="X452" s="54"/>
      <c r="Y452" s="54"/>
      <c r="AB452" s="55"/>
      <c r="AD452" s="55"/>
    </row>
    <row r="453" spans="1:30" ht="14.25" customHeight="1">
      <c r="A453" s="10">
        <v>452</v>
      </c>
      <c r="B453" s="13">
        <f>VLOOKUP(C453,'Species Data'!A$2:E$152,2,FALSE)</f>
        <v>79</v>
      </c>
      <c r="C453" s="10" t="s">
        <v>220</v>
      </c>
      <c r="D453" s="28" t="s">
        <v>54</v>
      </c>
      <c r="E453" s="43" t="s">
        <v>73</v>
      </c>
      <c r="F453" s="13">
        <f>VLOOKUP($C453,'Species Data'!$A$2:$E$152,3,FALSE)+$Z$1</f>
        <v>195</v>
      </c>
      <c r="G453" s="13">
        <f>VLOOKUP($C453,'Species Data'!$A$2:$E$152,4,FALSE)+$Z$1</f>
        <v>125</v>
      </c>
      <c r="H453" s="13">
        <f>VLOOKUP($C453,'Species Data'!$A$2:$E$152,5,FALSE)+$Z$1</f>
        <v>125</v>
      </c>
      <c r="I453" s="20" t="s">
        <v>60</v>
      </c>
      <c r="J453" s="54">
        <f>VLOOKUP(I453,'Basic Moves'!B$2:H$43,3,FALSE)</f>
        <v>6</v>
      </c>
      <c r="K453" s="54">
        <f>IF(OR(VLOOKUP(I453,'Basic Moves'!B$2:C$43,2,FALSE)=D453,VLOOKUP(I453,'Basic Moves'!B$2:C$43,2,FALSE)=E453),1,0)</f>
        <v>1</v>
      </c>
      <c r="L453" s="54">
        <f>VLOOKUP(I453,'Basic Moves'!B$2:H$43,5,FALSE)</f>
        <v>500</v>
      </c>
      <c r="M453" s="54">
        <f>VLOOKUP(I453,'Basic Moves'!B$2:H$43,7,FALSE)</f>
        <v>7</v>
      </c>
      <c r="N453" s="54">
        <f t="shared" si="0"/>
        <v>937.5</v>
      </c>
      <c r="O453" s="20"/>
      <c r="P453" s="20" t="s">
        <v>73</v>
      </c>
      <c r="Q453" s="54">
        <f>VLOOKUP(P453,'Charged Moves'!B$2:I$96,3,FALSE)</f>
        <v>55</v>
      </c>
      <c r="R453" s="54">
        <f>IF(OR(VLOOKUP(P453,'Charged Moves'!B$2:C$96,2,FALSE)=D453,VLOOKUP(P453,'Charged Moves'!B$2:C$96,2,FALSE)=E453),1,0)</f>
        <v>1</v>
      </c>
      <c r="S453" s="54">
        <f>VLOOKUP(P453,'Charged Moves'!B$2:I$96,8,FALSE)*100</f>
        <v>5</v>
      </c>
      <c r="T453" s="54">
        <f>VLOOKUP(P453,'Charged Moves'!B$2:I$96,6,FALSE)</f>
        <v>2800</v>
      </c>
      <c r="U453" s="54">
        <f>VLOOKUP(P453,'Charged Moves'!B$2:J$96,9,FALSE)</f>
        <v>50</v>
      </c>
      <c r="V453" s="54">
        <f t="shared" si="1"/>
        <v>8808.59375</v>
      </c>
      <c r="W453" s="54"/>
      <c r="X453" s="54"/>
      <c r="Y453" s="54"/>
      <c r="AB453" s="55"/>
      <c r="AD453" s="55"/>
    </row>
    <row r="454" spans="1:30" ht="14.25" customHeight="1">
      <c r="A454" s="10">
        <v>453</v>
      </c>
      <c r="B454" s="13">
        <f>VLOOKUP(C454,'Species Data'!A$2:E$152,2,FALSE)</f>
        <v>79</v>
      </c>
      <c r="C454" s="10" t="s">
        <v>220</v>
      </c>
      <c r="D454" s="28" t="s">
        <v>54</v>
      </c>
      <c r="E454" s="43" t="s">
        <v>73</v>
      </c>
      <c r="F454" s="13">
        <f>VLOOKUP($C454,'Species Data'!$A$2:$E$152,3,FALSE)+$Z$1</f>
        <v>195</v>
      </c>
      <c r="G454" s="13">
        <f>VLOOKUP($C454,'Species Data'!$A$2:$E$152,4,FALSE)+$Z$1</f>
        <v>125</v>
      </c>
      <c r="H454" s="13">
        <f>VLOOKUP($C454,'Species Data'!$A$2:$E$152,5,FALSE)+$Z$1</f>
        <v>125</v>
      </c>
      <c r="I454" s="20" t="s">
        <v>75</v>
      </c>
      <c r="J454" s="54">
        <f>VLOOKUP(I454,'Basic Moves'!B$2:H$43,3,FALSE)</f>
        <v>15</v>
      </c>
      <c r="K454" s="54">
        <f>IF(OR(VLOOKUP(I454,'Basic Moves'!B$2:C$43,2,FALSE)=D454,VLOOKUP(I454,'Basic Moves'!B$2:C$43,2,FALSE)=E454),1,0)</f>
        <v>1</v>
      </c>
      <c r="L454" s="54">
        <f>VLOOKUP(I454,'Basic Moves'!B$2:H$43,5,FALSE)</f>
        <v>1510</v>
      </c>
      <c r="M454" s="54">
        <f>VLOOKUP(I454,'Basic Moves'!B$2:H$43,7,FALSE)</f>
        <v>14</v>
      </c>
      <c r="N454" s="54">
        <f t="shared" si="0"/>
        <v>2343.75</v>
      </c>
      <c r="O454" s="20"/>
      <c r="P454" s="20" t="s">
        <v>58</v>
      </c>
      <c r="Q454" s="54">
        <f>VLOOKUP(P454,'Charged Moves'!B$2:I$96,3,FALSE)</f>
        <v>35</v>
      </c>
      <c r="R454" s="54">
        <f>IF(OR(VLOOKUP(P454,'Charged Moves'!B$2:C$96,2,FALSE)=D454,VLOOKUP(P454,'Charged Moves'!B$2:C$96,2,FALSE)=E454),1,0)</f>
        <v>1</v>
      </c>
      <c r="S454" s="54">
        <f>VLOOKUP(P454,'Charged Moves'!B$2:I$96,8,FALSE)*100</f>
        <v>5</v>
      </c>
      <c r="T454" s="54">
        <f>VLOOKUP(P454,'Charged Moves'!B$2:I$96,6,FALSE)</f>
        <v>3300</v>
      </c>
      <c r="U454" s="54">
        <f>VLOOKUP(P454,'Charged Moves'!B$2:J$96,9,FALSE)</f>
        <v>25</v>
      </c>
      <c r="V454" s="54">
        <f t="shared" si="1"/>
        <v>5605.4687499999991</v>
      </c>
      <c r="W454" s="54"/>
      <c r="X454" s="54"/>
      <c r="Y454" s="54"/>
      <c r="AB454" s="55"/>
      <c r="AD454" s="55"/>
    </row>
    <row r="455" spans="1:30" ht="14.25" customHeight="1">
      <c r="A455" s="10">
        <v>454</v>
      </c>
      <c r="B455" s="13">
        <f>VLOOKUP(C455,'Species Data'!A$2:E$152,2,FALSE)</f>
        <v>79</v>
      </c>
      <c r="C455" s="10" t="s">
        <v>220</v>
      </c>
      <c r="D455" s="28" t="s">
        <v>54</v>
      </c>
      <c r="E455" s="43" t="s">
        <v>73</v>
      </c>
      <c r="F455" s="13">
        <f>VLOOKUP($C455,'Species Data'!$A$2:$E$152,3,FALSE)+$Z$1</f>
        <v>195</v>
      </c>
      <c r="G455" s="13">
        <f>VLOOKUP($C455,'Species Data'!$A$2:$E$152,4,FALSE)+$Z$1</f>
        <v>125</v>
      </c>
      <c r="H455" s="13">
        <f>VLOOKUP($C455,'Species Data'!$A$2:$E$152,5,FALSE)+$Z$1</f>
        <v>125</v>
      </c>
      <c r="I455" s="20" t="s">
        <v>75</v>
      </c>
      <c r="J455" s="54">
        <f>VLOOKUP(I455,'Basic Moves'!B$2:H$43,3,FALSE)</f>
        <v>15</v>
      </c>
      <c r="K455" s="54">
        <f>IF(OR(VLOOKUP(I455,'Basic Moves'!B$2:C$43,2,FALSE)=D455,VLOOKUP(I455,'Basic Moves'!B$2:C$43,2,FALSE)=E455),1,0)</f>
        <v>1</v>
      </c>
      <c r="L455" s="54">
        <f>VLOOKUP(I455,'Basic Moves'!B$2:H$43,5,FALSE)</f>
        <v>1510</v>
      </c>
      <c r="M455" s="54">
        <f>VLOOKUP(I455,'Basic Moves'!B$2:H$43,7,FALSE)</f>
        <v>14</v>
      </c>
      <c r="N455" s="54">
        <f t="shared" si="0"/>
        <v>2343.75</v>
      </c>
      <c r="O455" s="20"/>
      <c r="P455" s="20" t="s">
        <v>196</v>
      </c>
      <c r="Q455" s="54">
        <f>VLOOKUP(P455,'Charged Moves'!B$2:I$96,3,FALSE)</f>
        <v>40</v>
      </c>
      <c r="R455" s="54">
        <f>IF(OR(VLOOKUP(P455,'Charged Moves'!B$2:C$96,2,FALSE)=D455,VLOOKUP(P455,'Charged Moves'!B$2:C$96,2,FALSE)=E455),1,0)</f>
        <v>1</v>
      </c>
      <c r="S455" s="54">
        <f>VLOOKUP(P455,'Charged Moves'!B$2:I$96,8,FALSE)*100</f>
        <v>5</v>
      </c>
      <c r="T455" s="54">
        <f>VLOOKUP(P455,'Charged Moves'!B$2:I$96,6,FALSE)</f>
        <v>2700</v>
      </c>
      <c r="U455" s="54">
        <f>VLOOKUP(P455,'Charged Moves'!B$2:J$96,9,FALSE)</f>
        <v>33</v>
      </c>
      <c r="V455" s="54">
        <f t="shared" si="1"/>
        <v>6406.2499999999991</v>
      </c>
      <c r="W455" s="54"/>
      <c r="X455" s="54"/>
      <c r="Y455" s="54"/>
      <c r="AB455" s="55"/>
      <c r="AD455" s="55"/>
    </row>
    <row r="456" spans="1:30" ht="14.25" customHeight="1">
      <c r="A456" s="10">
        <v>455</v>
      </c>
      <c r="B456" s="13">
        <f>VLOOKUP(C456,'Species Data'!A$2:E$152,2,FALSE)</f>
        <v>79</v>
      </c>
      <c r="C456" s="10" t="s">
        <v>220</v>
      </c>
      <c r="D456" s="28" t="s">
        <v>54</v>
      </c>
      <c r="E456" s="43" t="s">
        <v>73</v>
      </c>
      <c r="F456" s="13">
        <f>VLOOKUP($C456,'Species Data'!$A$2:$E$152,3,FALSE)+$Z$1</f>
        <v>195</v>
      </c>
      <c r="G456" s="13">
        <f>VLOOKUP($C456,'Species Data'!$A$2:$E$152,4,FALSE)+$Z$1</f>
        <v>125</v>
      </c>
      <c r="H456" s="13">
        <f>VLOOKUP($C456,'Species Data'!$A$2:$E$152,5,FALSE)+$Z$1</f>
        <v>125</v>
      </c>
      <c r="I456" s="20" t="s">
        <v>75</v>
      </c>
      <c r="J456" s="54">
        <f>VLOOKUP(I456,'Basic Moves'!B$2:H$43,3,FALSE)</f>
        <v>15</v>
      </c>
      <c r="K456" s="54">
        <f>IF(OR(VLOOKUP(I456,'Basic Moves'!B$2:C$43,2,FALSE)=D456,VLOOKUP(I456,'Basic Moves'!B$2:C$43,2,FALSE)=E456),1,0)</f>
        <v>1</v>
      </c>
      <c r="L456" s="54">
        <f>VLOOKUP(I456,'Basic Moves'!B$2:H$43,5,FALSE)</f>
        <v>1510</v>
      </c>
      <c r="M456" s="54">
        <f>VLOOKUP(I456,'Basic Moves'!B$2:H$43,7,FALSE)</f>
        <v>14</v>
      </c>
      <c r="N456" s="54">
        <f t="shared" si="0"/>
        <v>2343.75</v>
      </c>
      <c r="O456" s="20"/>
      <c r="P456" s="20" t="s">
        <v>73</v>
      </c>
      <c r="Q456" s="54">
        <f>VLOOKUP(P456,'Charged Moves'!B$2:I$96,3,FALSE)</f>
        <v>55</v>
      </c>
      <c r="R456" s="54">
        <f>IF(OR(VLOOKUP(P456,'Charged Moves'!B$2:C$96,2,FALSE)=D456,VLOOKUP(P456,'Charged Moves'!B$2:C$96,2,FALSE)=E456),1,0)</f>
        <v>1</v>
      </c>
      <c r="S456" s="54">
        <f>VLOOKUP(P456,'Charged Moves'!B$2:I$96,8,FALSE)*100</f>
        <v>5</v>
      </c>
      <c r="T456" s="54">
        <f>VLOOKUP(P456,'Charged Moves'!B$2:I$96,6,FALSE)</f>
        <v>2800</v>
      </c>
      <c r="U456" s="54">
        <f>VLOOKUP(P456,'Charged Moves'!B$2:J$96,9,FALSE)</f>
        <v>50</v>
      </c>
      <c r="V456" s="54">
        <f t="shared" si="1"/>
        <v>8808.59375</v>
      </c>
      <c r="W456" s="54"/>
      <c r="X456" s="54"/>
      <c r="Y456" s="54"/>
      <c r="AB456" s="55"/>
      <c r="AD456" s="55"/>
    </row>
    <row r="457" spans="1:30" ht="14.25" customHeight="1">
      <c r="A457" s="10">
        <v>456</v>
      </c>
      <c r="B457" s="13">
        <f>VLOOKUP(C457,'Species Data'!A$2:E$152,2,FALSE)</f>
        <v>80</v>
      </c>
      <c r="C457" s="10" t="s">
        <v>221</v>
      </c>
      <c r="D457" s="28" t="s">
        <v>54</v>
      </c>
      <c r="E457" s="43" t="s">
        <v>73</v>
      </c>
      <c r="F457" s="13">
        <f>VLOOKUP($C457,'Species Data'!$A$2:$E$152,3,FALSE)+$Z$1</f>
        <v>205</v>
      </c>
      <c r="G457" s="13">
        <f>VLOOKUP($C457,'Species Data'!$A$2:$E$152,4,FALSE)+$Z$1</f>
        <v>199</v>
      </c>
      <c r="H457" s="13">
        <f>VLOOKUP($C457,'Species Data'!$A$2:$E$152,5,FALSE)+$Z$1</f>
        <v>213</v>
      </c>
      <c r="I457" s="20" t="s">
        <v>60</v>
      </c>
      <c r="J457" s="54">
        <f>VLOOKUP(I457,'Basic Moves'!B$2:H$43,3,FALSE)</f>
        <v>6</v>
      </c>
      <c r="K457" s="54">
        <f>IF(OR(VLOOKUP(I457,'Basic Moves'!B$2:C$43,2,FALSE)=D457,VLOOKUP(I457,'Basic Moves'!B$2:C$43,2,FALSE)=E457),1,0)</f>
        <v>1</v>
      </c>
      <c r="L457" s="54">
        <f>VLOOKUP(I457,'Basic Moves'!B$2:H$43,5,FALSE)</f>
        <v>500</v>
      </c>
      <c r="M457" s="54">
        <f>VLOOKUP(I457,'Basic Moves'!B$2:H$43,7,FALSE)</f>
        <v>7</v>
      </c>
      <c r="N457" s="54">
        <f t="shared" si="0"/>
        <v>1492.5</v>
      </c>
      <c r="O457" s="20"/>
      <c r="P457" s="20" t="s">
        <v>58</v>
      </c>
      <c r="Q457" s="54">
        <f>VLOOKUP(P457,'Charged Moves'!B$2:I$96,3,FALSE)</f>
        <v>35</v>
      </c>
      <c r="R457" s="54">
        <f>IF(OR(VLOOKUP(P457,'Charged Moves'!B$2:C$96,2,FALSE)=D457,VLOOKUP(P457,'Charged Moves'!B$2:C$96,2,FALSE)=E457),1,0)</f>
        <v>1</v>
      </c>
      <c r="S457" s="54">
        <f>VLOOKUP(P457,'Charged Moves'!B$2:I$96,8,FALSE)*100</f>
        <v>5</v>
      </c>
      <c r="T457" s="54">
        <f>VLOOKUP(P457,'Charged Moves'!B$2:I$96,6,FALSE)</f>
        <v>3300</v>
      </c>
      <c r="U457" s="54">
        <f>VLOOKUP(P457,'Charged Moves'!B$2:J$96,9,FALSE)</f>
        <v>25</v>
      </c>
      <c r="V457" s="54">
        <f t="shared" si="1"/>
        <v>8923.90625</v>
      </c>
      <c r="W457" s="54"/>
      <c r="X457" s="54"/>
      <c r="Y457" s="54"/>
      <c r="AB457" s="55"/>
      <c r="AD457" s="55"/>
    </row>
    <row r="458" spans="1:30" ht="14.25" customHeight="1">
      <c r="A458" s="10">
        <v>457</v>
      </c>
      <c r="B458" s="13">
        <f>VLOOKUP(C458,'Species Data'!A$2:E$152,2,FALSE)</f>
        <v>80</v>
      </c>
      <c r="C458" s="10" t="s">
        <v>221</v>
      </c>
      <c r="D458" s="28" t="s">
        <v>54</v>
      </c>
      <c r="E458" s="43" t="s">
        <v>73</v>
      </c>
      <c r="F458" s="13">
        <f>VLOOKUP($C458,'Species Data'!$A$2:$E$152,3,FALSE)+$Z$1</f>
        <v>205</v>
      </c>
      <c r="G458" s="13">
        <f>VLOOKUP($C458,'Species Data'!$A$2:$E$152,4,FALSE)+$Z$1</f>
        <v>199</v>
      </c>
      <c r="H458" s="13">
        <f>VLOOKUP($C458,'Species Data'!$A$2:$E$152,5,FALSE)+$Z$1</f>
        <v>213</v>
      </c>
      <c r="I458" s="20" t="s">
        <v>60</v>
      </c>
      <c r="J458" s="54">
        <f>VLOOKUP(I458,'Basic Moves'!B$2:H$43,3,FALSE)</f>
        <v>6</v>
      </c>
      <c r="K458" s="54">
        <f>IF(OR(VLOOKUP(I458,'Basic Moves'!B$2:C$43,2,FALSE)=D458,VLOOKUP(I458,'Basic Moves'!B$2:C$43,2,FALSE)=E458),1,0)</f>
        <v>1</v>
      </c>
      <c r="L458" s="54">
        <f>VLOOKUP(I458,'Basic Moves'!B$2:H$43,5,FALSE)</f>
        <v>500</v>
      </c>
      <c r="M458" s="54">
        <f>VLOOKUP(I458,'Basic Moves'!B$2:H$43,7,FALSE)</f>
        <v>7</v>
      </c>
      <c r="N458" s="54">
        <f t="shared" si="0"/>
        <v>1492.5</v>
      </c>
      <c r="O458" s="20"/>
      <c r="P458" s="20" t="s">
        <v>73</v>
      </c>
      <c r="Q458" s="54">
        <f>VLOOKUP(P458,'Charged Moves'!B$2:I$96,3,FALSE)</f>
        <v>55</v>
      </c>
      <c r="R458" s="54">
        <f>IF(OR(VLOOKUP(P458,'Charged Moves'!B$2:C$96,2,FALSE)=D458,VLOOKUP(P458,'Charged Moves'!B$2:C$96,2,FALSE)=E458),1,0)</f>
        <v>1</v>
      </c>
      <c r="S458" s="54">
        <f>VLOOKUP(P458,'Charged Moves'!B$2:I$96,8,FALSE)*100</f>
        <v>5</v>
      </c>
      <c r="T458" s="54">
        <f>VLOOKUP(P458,'Charged Moves'!B$2:I$96,6,FALSE)</f>
        <v>2800</v>
      </c>
      <c r="U458" s="54">
        <f>VLOOKUP(P458,'Charged Moves'!B$2:J$96,9,FALSE)</f>
        <v>50</v>
      </c>
      <c r="V458" s="54">
        <f t="shared" si="1"/>
        <v>14023.281249999998</v>
      </c>
      <c r="W458" s="54"/>
      <c r="X458" s="54"/>
      <c r="Y458" s="54"/>
      <c r="AB458" s="55"/>
      <c r="AD458" s="55"/>
    </row>
    <row r="459" spans="1:30" ht="14.25" customHeight="1">
      <c r="A459" s="10">
        <v>458</v>
      </c>
      <c r="B459" s="13">
        <f>VLOOKUP(C459,'Species Data'!A$2:E$152,2,FALSE)</f>
        <v>80</v>
      </c>
      <c r="C459" s="10" t="s">
        <v>221</v>
      </c>
      <c r="D459" s="28" t="s">
        <v>54</v>
      </c>
      <c r="E459" s="43" t="s">
        <v>73</v>
      </c>
      <c r="F459" s="13">
        <f>VLOOKUP($C459,'Species Data'!$A$2:$E$152,3,FALSE)+$Z$1</f>
        <v>205</v>
      </c>
      <c r="G459" s="13">
        <f>VLOOKUP($C459,'Species Data'!$A$2:$E$152,4,FALSE)+$Z$1</f>
        <v>199</v>
      </c>
      <c r="H459" s="13">
        <f>VLOOKUP($C459,'Species Data'!$A$2:$E$152,5,FALSE)+$Z$1</f>
        <v>213</v>
      </c>
      <c r="I459" s="20" t="s">
        <v>60</v>
      </c>
      <c r="J459" s="54">
        <f>VLOOKUP(I459,'Basic Moves'!B$2:H$43,3,FALSE)</f>
        <v>6</v>
      </c>
      <c r="K459" s="54">
        <f>IF(OR(VLOOKUP(I459,'Basic Moves'!B$2:C$43,2,FALSE)=D459,VLOOKUP(I459,'Basic Moves'!B$2:C$43,2,FALSE)=E459),1,0)</f>
        <v>1</v>
      </c>
      <c r="L459" s="54">
        <f>VLOOKUP(I459,'Basic Moves'!B$2:H$43,5,FALSE)</f>
        <v>500</v>
      </c>
      <c r="M459" s="54">
        <f>VLOOKUP(I459,'Basic Moves'!B$2:H$43,7,FALSE)</f>
        <v>7</v>
      </c>
      <c r="N459" s="54">
        <f t="shared" si="0"/>
        <v>1492.5</v>
      </c>
      <c r="O459" s="20"/>
      <c r="P459" s="20" t="s">
        <v>63</v>
      </c>
      <c r="Q459" s="54">
        <f>VLOOKUP(P459,'Charged Moves'!B$2:I$96,3,FALSE)</f>
        <v>65</v>
      </c>
      <c r="R459" s="54">
        <f>IF(OR(VLOOKUP(P459,'Charged Moves'!B$2:C$96,2,FALSE)=D459,VLOOKUP(P459,'Charged Moves'!B$2:C$96,2,FALSE)=E459),1,0)</f>
        <v>0</v>
      </c>
      <c r="S459" s="54">
        <f>VLOOKUP(P459,'Charged Moves'!B$2:I$96,8,FALSE)*100</f>
        <v>5</v>
      </c>
      <c r="T459" s="54">
        <f>VLOOKUP(P459,'Charged Moves'!B$2:I$96,6,FALSE)</f>
        <v>3650</v>
      </c>
      <c r="U459" s="54">
        <f>VLOOKUP(P459,'Charged Moves'!B$2:J$96,9,FALSE)</f>
        <v>50</v>
      </c>
      <c r="V459" s="54">
        <f t="shared" si="1"/>
        <v>13258.374999999998</v>
      </c>
      <c r="W459" s="54"/>
      <c r="X459" s="54"/>
      <c r="Y459" s="54"/>
      <c r="AB459" s="55"/>
      <c r="AD459" s="55"/>
    </row>
    <row r="460" spans="1:30" ht="14.25" customHeight="1">
      <c r="A460" s="10">
        <v>459</v>
      </c>
      <c r="B460" s="13">
        <f>VLOOKUP(C460,'Species Data'!A$2:E$152,2,FALSE)</f>
        <v>80</v>
      </c>
      <c r="C460" s="10" t="s">
        <v>221</v>
      </c>
      <c r="D460" s="28" t="s">
        <v>54</v>
      </c>
      <c r="E460" s="43" t="s">
        <v>73</v>
      </c>
      <c r="F460" s="13">
        <f>VLOOKUP($C460,'Species Data'!$A$2:$E$152,3,FALSE)+$Z$1</f>
        <v>205</v>
      </c>
      <c r="G460" s="13">
        <f>VLOOKUP($C460,'Species Data'!$A$2:$E$152,4,FALSE)+$Z$1</f>
        <v>199</v>
      </c>
      <c r="H460" s="13">
        <f>VLOOKUP($C460,'Species Data'!$A$2:$E$152,5,FALSE)+$Z$1</f>
        <v>213</v>
      </c>
      <c r="I460" s="20" t="s">
        <v>75</v>
      </c>
      <c r="J460" s="54">
        <f>VLOOKUP(I460,'Basic Moves'!B$2:H$43,3,FALSE)</f>
        <v>15</v>
      </c>
      <c r="K460" s="54">
        <f>IF(OR(VLOOKUP(I460,'Basic Moves'!B$2:C$43,2,FALSE)=D460,VLOOKUP(I460,'Basic Moves'!B$2:C$43,2,FALSE)=E460),1,0)</f>
        <v>1</v>
      </c>
      <c r="L460" s="54">
        <f>VLOOKUP(I460,'Basic Moves'!B$2:H$43,5,FALSE)</f>
        <v>1510</v>
      </c>
      <c r="M460" s="54">
        <f>VLOOKUP(I460,'Basic Moves'!B$2:H$43,7,FALSE)</f>
        <v>14</v>
      </c>
      <c r="N460" s="54">
        <f t="shared" si="0"/>
        <v>3731.25</v>
      </c>
      <c r="O460" s="20"/>
      <c r="P460" s="20" t="s">
        <v>58</v>
      </c>
      <c r="Q460" s="54">
        <f>VLOOKUP(P460,'Charged Moves'!B$2:I$96,3,FALSE)</f>
        <v>35</v>
      </c>
      <c r="R460" s="54">
        <f>IF(OR(VLOOKUP(P460,'Charged Moves'!B$2:C$96,2,FALSE)=D460,VLOOKUP(P460,'Charged Moves'!B$2:C$96,2,FALSE)=E460),1,0)</f>
        <v>1</v>
      </c>
      <c r="S460" s="54">
        <f>VLOOKUP(P460,'Charged Moves'!B$2:I$96,8,FALSE)*100</f>
        <v>5</v>
      </c>
      <c r="T460" s="54">
        <f>VLOOKUP(P460,'Charged Moves'!B$2:I$96,6,FALSE)</f>
        <v>3300</v>
      </c>
      <c r="U460" s="54">
        <f>VLOOKUP(P460,'Charged Moves'!B$2:J$96,9,FALSE)</f>
        <v>25</v>
      </c>
      <c r="V460" s="54">
        <f t="shared" si="1"/>
        <v>8923.90625</v>
      </c>
      <c r="W460" s="54"/>
      <c r="X460" s="54"/>
      <c r="Y460" s="54"/>
      <c r="AB460" s="55"/>
      <c r="AD460" s="55"/>
    </row>
    <row r="461" spans="1:30" ht="14.25" customHeight="1">
      <c r="A461" s="10">
        <v>460</v>
      </c>
      <c r="B461" s="13">
        <f>VLOOKUP(C461,'Species Data'!A$2:E$152,2,FALSE)</f>
        <v>80</v>
      </c>
      <c r="C461" s="10" t="s">
        <v>221</v>
      </c>
      <c r="D461" s="28" t="s">
        <v>54</v>
      </c>
      <c r="E461" s="43" t="s">
        <v>73</v>
      </c>
      <c r="F461" s="13">
        <f>VLOOKUP($C461,'Species Data'!$A$2:$E$152,3,FALSE)+$Z$1</f>
        <v>205</v>
      </c>
      <c r="G461" s="13">
        <f>VLOOKUP($C461,'Species Data'!$A$2:$E$152,4,FALSE)+$Z$1</f>
        <v>199</v>
      </c>
      <c r="H461" s="13">
        <f>VLOOKUP($C461,'Species Data'!$A$2:$E$152,5,FALSE)+$Z$1</f>
        <v>213</v>
      </c>
      <c r="I461" s="20" t="s">
        <v>75</v>
      </c>
      <c r="J461" s="54">
        <f>VLOOKUP(I461,'Basic Moves'!B$2:H$43,3,FALSE)</f>
        <v>15</v>
      </c>
      <c r="K461" s="54">
        <f>IF(OR(VLOOKUP(I461,'Basic Moves'!B$2:C$43,2,FALSE)=D461,VLOOKUP(I461,'Basic Moves'!B$2:C$43,2,FALSE)=E461),1,0)</f>
        <v>1</v>
      </c>
      <c r="L461" s="54">
        <f>VLOOKUP(I461,'Basic Moves'!B$2:H$43,5,FALSE)</f>
        <v>1510</v>
      </c>
      <c r="M461" s="54">
        <f>VLOOKUP(I461,'Basic Moves'!B$2:H$43,7,FALSE)</f>
        <v>14</v>
      </c>
      <c r="N461" s="54">
        <f t="shared" si="0"/>
        <v>3731.25</v>
      </c>
      <c r="O461" s="20"/>
      <c r="P461" s="20" t="s">
        <v>73</v>
      </c>
      <c r="Q461" s="54">
        <f>VLOOKUP(P461,'Charged Moves'!B$2:I$96,3,FALSE)</f>
        <v>55</v>
      </c>
      <c r="R461" s="54">
        <f>IF(OR(VLOOKUP(P461,'Charged Moves'!B$2:C$96,2,FALSE)=D461,VLOOKUP(P461,'Charged Moves'!B$2:C$96,2,FALSE)=E461),1,0)</f>
        <v>1</v>
      </c>
      <c r="S461" s="54">
        <f>VLOOKUP(P461,'Charged Moves'!B$2:I$96,8,FALSE)*100</f>
        <v>5</v>
      </c>
      <c r="T461" s="54">
        <f>VLOOKUP(P461,'Charged Moves'!B$2:I$96,6,FALSE)</f>
        <v>2800</v>
      </c>
      <c r="U461" s="54">
        <f>VLOOKUP(P461,'Charged Moves'!B$2:J$96,9,FALSE)</f>
        <v>50</v>
      </c>
      <c r="V461" s="54">
        <f t="shared" si="1"/>
        <v>14023.281249999998</v>
      </c>
      <c r="W461" s="54"/>
      <c r="X461" s="54"/>
      <c r="Y461" s="54"/>
      <c r="AB461" s="55"/>
      <c r="AD461" s="55"/>
    </row>
    <row r="462" spans="1:30" ht="14.25" customHeight="1">
      <c r="A462" s="10">
        <v>461</v>
      </c>
      <c r="B462" s="13">
        <f>VLOOKUP(C462,'Species Data'!A$2:E$152,2,FALSE)</f>
        <v>80</v>
      </c>
      <c r="C462" s="10" t="s">
        <v>221</v>
      </c>
      <c r="D462" s="28" t="s">
        <v>54</v>
      </c>
      <c r="E462" s="43" t="s">
        <v>73</v>
      </c>
      <c r="F462" s="13">
        <f>VLOOKUP($C462,'Species Data'!$A$2:$E$152,3,FALSE)+$Z$1</f>
        <v>205</v>
      </c>
      <c r="G462" s="13">
        <f>VLOOKUP($C462,'Species Data'!$A$2:$E$152,4,FALSE)+$Z$1</f>
        <v>199</v>
      </c>
      <c r="H462" s="13">
        <f>VLOOKUP($C462,'Species Data'!$A$2:$E$152,5,FALSE)+$Z$1</f>
        <v>213</v>
      </c>
      <c r="I462" s="20" t="s">
        <v>75</v>
      </c>
      <c r="J462" s="54">
        <f>VLOOKUP(I462,'Basic Moves'!B$2:H$43,3,FALSE)</f>
        <v>15</v>
      </c>
      <c r="K462" s="54">
        <f>IF(OR(VLOOKUP(I462,'Basic Moves'!B$2:C$43,2,FALSE)=D462,VLOOKUP(I462,'Basic Moves'!B$2:C$43,2,FALSE)=E462),1,0)</f>
        <v>1</v>
      </c>
      <c r="L462" s="54">
        <f>VLOOKUP(I462,'Basic Moves'!B$2:H$43,5,FALSE)</f>
        <v>1510</v>
      </c>
      <c r="M462" s="54">
        <f>VLOOKUP(I462,'Basic Moves'!B$2:H$43,7,FALSE)</f>
        <v>14</v>
      </c>
      <c r="N462" s="54">
        <f t="shared" si="0"/>
        <v>3731.25</v>
      </c>
      <c r="O462" s="20"/>
      <c r="P462" s="20" t="s">
        <v>63</v>
      </c>
      <c r="Q462" s="54">
        <f>VLOOKUP(P462,'Charged Moves'!B$2:I$96,3,FALSE)</f>
        <v>65</v>
      </c>
      <c r="R462" s="54">
        <f>IF(OR(VLOOKUP(P462,'Charged Moves'!B$2:C$96,2,FALSE)=D462,VLOOKUP(P462,'Charged Moves'!B$2:C$96,2,FALSE)=E462),1,0)</f>
        <v>0</v>
      </c>
      <c r="S462" s="54">
        <f>VLOOKUP(P462,'Charged Moves'!B$2:I$96,8,FALSE)*100</f>
        <v>5</v>
      </c>
      <c r="T462" s="54">
        <f>VLOOKUP(P462,'Charged Moves'!B$2:I$96,6,FALSE)</f>
        <v>3650</v>
      </c>
      <c r="U462" s="54">
        <f>VLOOKUP(P462,'Charged Moves'!B$2:J$96,9,FALSE)</f>
        <v>50</v>
      </c>
      <c r="V462" s="54">
        <f t="shared" si="1"/>
        <v>13258.374999999998</v>
      </c>
      <c r="W462" s="54"/>
      <c r="X462" s="54"/>
      <c r="Y462" s="54"/>
      <c r="AB462" s="55"/>
      <c r="AD462" s="55"/>
    </row>
    <row r="463" spans="1:30" ht="14.25" customHeight="1">
      <c r="A463" s="10">
        <v>462</v>
      </c>
      <c r="B463" s="13">
        <f>VLOOKUP(C463,'Species Data'!A$2:E$152,2,FALSE)</f>
        <v>81</v>
      </c>
      <c r="C463" s="10" t="s">
        <v>222</v>
      </c>
      <c r="D463" s="35" t="s">
        <v>111</v>
      </c>
      <c r="E463" s="46" t="s">
        <v>223</v>
      </c>
      <c r="F463" s="13">
        <f>VLOOKUP($C463,'Species Data'!$A$2:$E$152,3,FALSE)+$Z$1</f>
        <v>65</v>
      </c>
      <c r="G463" s="13">
        <f>VLOOKUP($C463,'Species Data'!$A$2:$E$152,4,FALSE)+$Z$1</f>
        <v>143</v>
      </c>
      <c r="H463" s="13">
        <f>VLOOKUP($C463,'Species Data'!$A$2:$E$152,5,FALSE)+$Z$1</f>
        <v>153</v>
      </c>
      <c r="I463" s="20" t="s">
        <v>117</v>
      </c>
      <c r="J463" s="54">
        <f>VLOOKUP(I463,'Basic Moves'!B$2:H$43,3,FALSE)</f>
        <v>7</v>
      </c>
      <c r="K463" s="54">
        <f>IF(OR(VLOOKUP(I463,'Basic Moves'!B$2:C$43,2,FALSE)=D463,VLOOKUP(I463,'Basic Moves'!B$2:C$43,2,FALSE)=E463),1,0)</f>
        <v>1</v>
      </c>
      <c r="L463" s="54">
        <f>VLOOKUP(I463,'Basic Moves'!B$2:H$43,5,FALSE)</f>
        <v>700</v>
      </c>
      <c r="M463" s="54">
        <f>VLOOKUP(I463,'Basic Moves'!B$2:H$43,7,FALSE)</f>
        <v>8</v>
      </c>
      <c r="N463" s="54">
        <f t="shared" si="0"/>
        <v>1251.25</v>
      </c>
      <c r="O463" s="20"/>
      <c r="P463" s="20" t="s">
        <v>115</v>
      </c>
      <c r="Q463" s="54">
        <f>VLOOKUP(P463,'Charged Moves'!B$2:I$96,3,FALSE)</f>
        <v>35</v>
      </c>
      <c r="R463" s="54">
        <f>IF(OR(VLOOKUP(P463,'Charged Moves'!B$2:C$96,2,FALSE)=D463,VLOOKUP(P463,'Charged Moves'!B$2:C$96,2,FALSE)=E463),1,0)</f>
        <v>1</v>
      </c>
      <c r="S463" s="54">
        <f>VLOOKUP(P463,'Charged Moves'!B$2:I$96,8,FALSE)*100</f>
        <v>5</v>
      </c>
      <c r="T463" s="54">
        <f>VLOOKUP(P463,'Charged Moves'!B$2:I$96,6,FALSE)</f>
        <v>2500</v>
      </c>
      <c r="U463" s="54">
        <f>VLOOKUP(P463,'Charged Moves'!B$2:J$96,9,FALSE)</f>
        <v>33</v>
      </c>
      <c r="V463" s="54">
        <f t="shared" si="1"/>
        <v>6412.6562499999991</v>
      </c>
      <c r="W463" s="54"/>
      <c r="X463" s="54"/>
      <c r="Y463" s="54"/>
      <c r="AB463" s="55"/>
      <c r="AD463" s="55"/>
    </row>
    <row r="464" spans="1:30" ht="14.25" customHeight="1">
      <c r="A464" s="10">
        <v>463</v>
      </c>
      <c r="B464" s="13">
        <f>VLOOKUP(C464,'Species Data'!A$2:E$152,2,FALSE)</f>
        <v>81</v>
      </c>
      <c r="C464" s="10" t="s">
        <v>222</v>
      </c>
      <c r="D464" s="35" t="s">
        <v>111</v>
      </c>
      <c r="E464" s="46" t="s">
        <v>223</v>
      </c>
      <c r="F464" s="13">
        <f>VLOOKUP($C464,'Species Data'!$A$2:$E$152,3,FALSE)+$Z$1</f>
        <v>65</v>
      </c>
      <c r="G464" s="13">
        <f>VLOOKUP($C464,'Species Data'!$A$2:$E$152,4,FALSE)+$Z$1</f>
        <v>143</v>
      </c>
      <c r="H464" s="13">
        <f>VLOOKUP($C464,'Species Data'!$A$2:$E$152,5,FALSE)+$Z$1</f>
        <v>153</v>
      </c>
      <c r="I464" s="20" t="s">
        <v>117</v>
      </c>
      <c r="J464" s="54">
        <f>VLOOKUP(I464,'Basic Moves'!B$2:H$43,3,FALSE)</f>
        <v>7</v>
      </c>
      <c r="K464" s="54">
        <f>IF(OR(VLOOKUP(I464,'Basic Moves'!B$2:C$43,2,FALSE)=D464,VLOOKUP(I464,'Basic Moves'!B$2:C$43,2,FALSE)=E464),1,0)</f>
        <v>1</v>
      </c>
      <c r="L464" s="54">
        <f>VLOOKUP(I464,'Basic Moves'!B$2:H$43,5,FALSE)</f>
        <v>700</v>
      </c>
      <c r="M464" s="54">
        <f>VLOOKUP(I464,'Basic Moves'!B$2:H$43,7,FALSE)</f>
        <v>8</v>
      </c>
      <c r="N464" s="54">
        <f t="shared" si="0"/>
        <v>1251.25</v>
      </c>
      <c r="O464" s="20"/>
      <c r="P464" s="20" t="s">
        <v>224</v>
      </c>
      <c r="Q464" s="54">
        <f>VLOOKUP(P464,'Charged Moves'!B$2:I$96,3,FALSE)</f>
        <v>30</v>
      </c>
      <c r="R464" s="54">
        <f>IF(OR(VLOOKUP(P464,'Charged Moves'!B$2:C$96,2,FALSE)=D464,VLOOKUP(P464,'Charged Moves'!B$2:C$96,2,FALSE)=E464),1,0)</f>
        <v>1</v>
      </c>
      <c r="S464" s="54">
        <f>VLOOKUP(P464,'Charged Moves'!B$2:I$96,8,FALSE)*100</f>
        <v>5</v>
      </c>
      <c r="T464" s="54">
        <f>VLOOKUP(P464,'Charged Moves'!B$2:I$96,6,FALSE)</f>
        <v>2800</v>
      </c>
      <c r="U464" s="54">
        <f>VLOOKUP(P464,'Charged Moves'!B$2:J$96,9,FALSE)</f>
        <v>25</v>
      </c>
      <c r="V464" s="54">
        <f t="shared" si="1"/>
        <v>5496.5624999999991</v>
      </c>
      <c r="W464" s="54"/>
      <c r="X464" s="54"/>
      <c r="Y464" s="54"/>
      <c r="AB464" s="55"/>
      <c r="AD464" s="55"/>
    </row>
    <row r="465" spans="1:30" ht="14.25" customHeight="1">
      <c r="A465" s="10">
        <v>464</v>
      </c>
      <c r="B465" s="13">
        <f>VLOOKUP(C465,'Species Data'!A$2:E$152,2,FALSE)</f>
        <v>81</v>
      </c>
      <c r="C465" s="10" t="s">
        <v>222</v>
      </c>
      <c r="D465" s="35" t="s">
        <v>111</v>
      </c>
      <c r="E465" s="46" t="s">
        <v>223</v>
      </c>
      <c r="F465" s="13">
        <f>VLOOKUP($C465,'Species Data'!$A$2:$E$152,3,FALSE)+$Z$1</f>
        <v>65</v>
      </c>
      <c r="G465" s="13">
        <f>VLOOKUP($C465,'Species Data'!$A$2:$E$152,4,FALSE)+$Z$1</f>
        <v>143</v>
      </c>
      <c r="H465" s="13">
        <f>VLOOKUP($C465,'Species Data'!$A$2:$E$152,5,FALSE)+$Z$1</f>
        <v>153</v>
      </c>
      <c r="I465" s="20" t="s">
        <v>117</v>
      </c>
      <c r="J465" s="54">
        <f>VLOOKUP(I465,'Basic Moves'!B$2:H$43,3,FALSE)</f>
        <v>7</v>
      </c>
      <c r="K465" s="54">
        <f>IF(OR(VLOOKUP(I465,'Basic Moves'!B$2:C$43,2,FALSE)=D465,VLOOKUP(I465,'Basic Moves'!B$2:C$43,2,FALSE)=E465),1,0)</f>
        <v>1</v>
      </c>
      <c r="L465" s="54">
        <f>VLOOKUP(I465,'Basic Moves'!B$2:H$43,5,FALSE)</f>
        <v>700</v>
      </c>
      <c r="M465" s="54">
        <f>VLOOKUP(I465,'Basic Moves'!B$2:H$43,7,FALSE)</f>
        <v>8</v>
      </c>
      <c r="N465" s="54">
        <f t="shared" si="0"/>
        <v>1251.25</v>
      </c>
      <c r="O465" s="20"/>
      <c r="P465" s="20" t="s">
        <v>114</v>
      </c>
      <c r="Q465" s="54">
        <f>VLOOKUP(P465,'Charged Moves'!B$2:I$96,3,FALSE)</f>
        <v>55</v>
      </c>
      <c r="R465" s="54">
        <f>IF(OR(VLOOKUP(P465,'Charged Moves'!B$2:C$96,2,FALSE)=D465,VLOOKUP(P465,'Charged Moves'!B$2:C$96,2,FALSE)=E465),1,0)</f>
        <v>1</v>
      </c>
      <c r="S465" s="54">
        <f>VLOOKUP(P465,'Charged Moves'!B$2:I$96,8,FALSE)*100</f>
        <v>5</v>
      </c>
      <c r="T465" s="54">
        <f>VLOOKUP(P465,'Charged Moves'!B$2:I$96,6,FALSE)</f>
        <v>2700</v>
      </c>
      <c r="U465" s="54">
        <f>VLOOKUP(P465,'Charged Moves'!B$2:J$96,9,FALSE)</f>
        <v>50</v>
      </c>
      <c r="V465" s="54">
        <f t="shared" si="1"/>
        <v>10077.03125</v>
      </c>
      <c r="W465" s="54"/>
      <c r="X465" s="54"/>
      <c r="Y465" s="54"/>
      <c r="AB465" s="55"/>
      <c r="AD465" s="55"/>
    </row>
    <row r="466" spans="1:30" ht="14.25" customHeight="1">
      <c r="A466" s="10">
        <v>465</v>
      </c>
      <c r="B466" s="13">
        <f>VLOOKUP(C466,'Species Data'!A$2:E$152,2,FALSE)</f>
        <v>81</v>
      </c>
      <c r="C466" s="10" t="s">
        <v>222</v>
      </c>
      <c r="D466" s="35" t="s">
        <v>111</v>
      </c>
      <c r="E466" s="46" t="s">
        <v>223</v>
      </c>
      <c r="F466" s="13">
        <f>VLOOKUP($C466,'Species Data'!$A$2:$E$152,3,FALSE)+$Z$1</f>
        <v>65</v>
      </c>
      <c r="G466" s="13">
        <f>VLOOKUP($C466,'Species Data'!$A$2:$E$152,4,FALSE)+$Z$1</f>
        <v>143</v>
      </c>
      <c r="H466" s="13">
        <f>VLOOKUP($C466,'Species Data'!$A$2:$E$152,5,FALSE)+$Z$1</f>
        <v>153</v>
      </c>
      <c r="I466" s="20" t="s">
        <v>112</v>
      </c>
      <c r="J466" s="54">
        <f>VLOOKUP(I466,'Basic Moves'!B$2:H$43,3,FALSE)</f>
        <v>5</v>
      </c>
      <c r="K466" s="54">
        <f>IF(OR(VLOOKUP(I466,'Basic Moves'!B$2:C$43,2,FALSE)=D466,VLOOKUP(I466,'Basic Moves'!B$2:C$43,2,FALSE)=E466),1,0)</f>
        <v>1</v>
      </c>
      <c r="L466" s="54">
        <f>VLOOKUP(I466,'Basic Moves'!B$2:H$43,5,FALSE)</f>
        <v>600</v>
      </c>
      <c r="M466" s="54">
        <f>VLOOKUP(I466,'Basic Moves'!B$2:H$43,7,FALSE)</f>
        <v>8</v>
      </c>
      <c r="N466" s="54">
        <f t="shared" si="0"/>
        <v>893.75</v>
      </c>
      <c r="O466" s="20"/>
      <c r="P466" s="20" t="s">
        <v>115</v>
      </c>
      <c r="Q466" s="54">
        <f>VLOOKUP(P466,'Charged Moves'!B$2:I$96,3,FALSE)</f>
        <v>35</v>
      </c>
      <c r="R466" s="54">
        <f>IF(OR(VLOOKUP(P466,'Charged Moves'!B$2:C$96,2,FALSE)=D466,VLOOKUP(P466,'Charged Moves'!B$2:C$96,2,FALSE)=E466),1,0)</f>
        <v>1</v>
      </c>
      <c r="S466" s="54">
        <f>VLOOKUP(P466,'Charged Moves'!B$2:I$96,8,FALSE)*100</f>
        <v>5</v>
      </c>
      <c r="T466" s="54">
        <f>VLOOKUP(P466,'Charged Moves'!B$2:I$96,6,FALSE)</f>
        <v>2500</v>
      </c>
      <c r="U466" s="54">
        <f>VLOOKUP(P466,'Charged Moves'!B$2:J$96,9,FALSE)</f>
        <v>33</v>
      </c>
      <c r="V466" s="54">
        <f t="shared" si="1"/>
        <v>6412.6562499999991</v>
      </c>
      <c r="W466" s="54"/>
      <c r="X466" s="54"/>
      <c r="Y466" s="54"/>
      <c r="AB466" s="55"/>
      <c r="AD466" s="55"/>
    </row>
    <row r="467" spans="1:30" ht="14.25" customHeight="1">
      <c r="A467" s="10">
        <v>466</v>
      </c>
      <c r="B467" s="13">
        <f>VLOOKUP(C467,'Species Data'!A$2:E$152,2,FALSE)</f>
        <v>81</v>
      </c>
      <c r="C467" s="10" t="s">
        <v>222</v>
      </c>
      <c r="D467" s="35" t="s">
        <v>111</v>
      </c>
      <c r="E467" s="46" t="s">
        <v>223</v>
      </c>
      <c r="F467" s="13">
        <f>VLOOKUP($C467,'Species Data'!$A$2:$E$152,3,FALSE)+$Z$1</f>
        <v>65</v>
      </c>
      <c r="G467" s="13">
        <f>VLOOKUP($C467,'Species Data'!$A$2:$E$152,4,FALSE)+$Z$1</f>
        <v>143</v>
      </c>
      <c r="H467" s="13">
        <f>VLOOKUP($C467,'Species Data'!$A$2:$E$152,5,FALSE)+$Z$1</f>
        <v>153</v>
      </c>
      <c r="I467" s="20" t="s">
        <v>112</v>
      </c>
      <c r="J467" s="54">
        <f>VLOOKUP(I467,'Basic Moves'!B$2:H$43,3,FALSE)</f>
        <v>5</v>
      </c>
      <c r="K467" s="54">
        <f>IF(OR(VLOOKUP(I467,'Basic Moves'!B$2:C$43,2,FALSE)=D467,VLOOKUP(I467,'Basic Moves'!B$2:C$43,2,FALSE)=E467),1,0)</f>
        <v>1</v>
      </c>
      <c r="L467" s="54">
        <f>VLOOKUP(I467,'Basic Moves'!B$2:H$43,5,FALSE)</f>
        <v>600</v>
      </c>
      <c r="M467" s="54">
        <f>VLOOKUP(I467,'Basic Moves'!B$2:H$43,7,FALSE)</f>
        <v>8</v>
      </c>
      <c r="N467" s="54">
        <f t="shared" si="0"/>
        <v>893.75</v>
      </c>
      <c r="O467" s="20"/>
      <c r="P467" s="20" t="s">
        <v>224</v>
      </c>
      <c r="Q467" s="54">
        <f>VLOOKUP(P467,'Charged Moves'!B$2:I$96,3,FALSE)</f>
        <v>30</v>
      </c>
      <c r="R467" s="54">
        <f>IF(OR(VLOOKUP(P467,'Charged Moves'!B$2:C$96,2,FALSE)=D467,VLOOKUP(P467,'Charged Moves'!B$2:C$96,2,FALSE)=E467),1,0)</f>
        <v>1</v>
      </c>
      <c r="S467" s="54">
        <f>VLOOKUP(P467,'Charged Moves'!B$2:I$96,8,FALSE)*100</f>
        <v>5</v>
      </c>
      <c r="T467" s="54">
        <f>VLOOKUP(P467,'Charged Moves'!B$2:I$96,6,FALSE)</f>
        <v>2800</v>
      </c>
      <c r="U467" s="54">
        <f>VLOOKUP(P467,'Charged Moves'!B$2:J$96,9,FALSE)</f>
        <v>25</v>
      </c>
      <c r="V467" s="54">
        <f t="shared" si="1"/>
        <v>5496.5624999999991</v>
      </c>
      <c r="W467" s="54"/>
      <c r="X467" s="54"/>
      <c r="Y467" s="54"/>
      <c r="AB467" s="55"/>
      <c r="AD467" s="55"/>
    </row>
    <row r="468" spans="1:30" ht="14.25" customHeight="1">
      <c r="A468" s="10">
        <v>467</v>
      </c>
      <c r="B468" s="13">
        <f>VLOOKUP(C468,'Species Data'!A$2:E$152,2,FALSE)</f>
        <v>81</v>
      </c>
      <c r="C468" s="10" t="s">
        <v>222</v>
      </c>
      <c r="D468" s="35" t="s">
        <v>111</v>
      </c>
      <c r="E468" s="46" t="s">
        <v>223</v>
      </c>
      <c r="F468" s="13">
        <f>VLOOKUP($C468,'Species Data'!$A$2:$E$152,3,FALSE)+$Z$1</f>
        <v>65</v>
      </c>
      <c r="G468" s="13">
        <f>VLOOKUP($C468,'Species Data'!$A$2:$E$152,4,FALSE)+$Z$1</f>
        <v>143</v>
      </c>
      <c r="H468" s="13">
        <f>VLOOKUP($C468,'Species Data'!$A$2:$E$152,5,FALSE)+$Z$1</f>
        <v>153</v>
      </c>
      <c r="I468" s="20" t="s">
        <v>112</v>
      </c>
      <c r="J468" s="54">
        <f>VLOOKUP(I468,'Basic Moves'!B$2:H$43,3,FALSE)</f>
        <v>5</v>
      </c>
      <c r="K468" s="54">
        <f>IF(OR(VLOOKUP(I468,'Basic Moves'!B$2:C$43,2,FALSE)=D468,VLOOKUP(I468,'Basic Moves'!B$2:C$43,2,FALSE)=E468),1,0)</f>
        <v>1</v>
      </c>
      <c r="L468" s="54">
        <f>VLOOKUP(I468,'Basic Moves'!B$2:H$43,5,FALSE)</f>
        <v>600</v>
      </c>
      <c r="M468" s="54">
        <f>VLOOKUP(I468,'Basic Moves'!B$2:H$43,7,FALSE)</f>
        <v>8</v>
      </c>
      <c r="N468" s="54">
        <f t="shared" si="0"/>
        <v>893.75</v>
      </c>
      <c r="O468" s="20"/>
      <c r="P468" s="20" t="s">
        <v>114</v>
      </c>
      <c r="Q468" s="54">
        <f>VLOOKUP(P468,'Charged Moves'!B$2:I$96,3,FALSE)</f>
        <v>55</v>
      </c>
      <c r="R468" s="54">
        <f>IF(OR(VLOOKUP(P468,'Charged Moves'!B$2:C$96,2,FALSE)=D468,VLOOKUP(P468,'Charged Moves'!B$2:C$96,2,FALSE)=E468),1,0)</f>
        <v>1</v>
      </c>
      <c r="S468" s="54">
        <f>VLOOKUP(P468,'Charged Moves'!B$2:I$96,8,FALSE)*100</f>
        <v>5</v>
      </c>
      <c r="T468" s="54">
        <f>VLOOKUP(P468,'Charged Moves'!B$2:I$96,6,FALSE)</f>
        <v>2700</v>
      </c>
      <c r="U468" s="54">
        <f>VLOOKUP(P468,'Charged Moves'!B$2:J$96,9,FALSE)</f>
        <v>50</v>
      </c>
      <c r="V468" s="54">
        <f t="shared" si="1"/>
        <v>10077.03125</v>
      </c>
      <c r="W468" s="54"/>
      <c r="X468" s="54"/>
      <c r="Y468" s="54"/>
      <c r="AB468" s="55"/>
      <c r="AD468" s="55"/>
    </row>
    <row r="469" spans="1:30" ht="14.25" customHeight="1">
      <c r="A469" s="10">
        <v>468</v>
      </c>
      <c r="B469" s="13">
        <f>VLOOKUP(C469,'Species Data'!A$2:E$152,2,FALSE)</f>
        <v>82</v>
      </c>
      <c r="C469" s="10" t="s">
        <v>225</v>
      </c>
      <c r="D469" s="35" t="s">
        <v>111</v>
      </c>
      <c r="E469" s="46" t="s">
        <v>223</v>
      </c>
      <c r="F469" s="13">
        <f>VLOOKUP($C469,'Species Data'!$A$2:$E$152,3,FALSE)+$Z$1</f>
        <v>115</v>
      </c>
      <c r="G469" s="13">
        <f>VLOOKUP($C469,'Species Data'!$A$2:$E$152,4,FALSE)+$Z$1</f>
        <v>201</v>
      </c>
      <c r="H469" s="13">
        <f>VLOOKUP($C469,'Species Data'!$A$2:$E$152,5,FALSE)+$Z$1</f>
        <v>195</v>
      </c>
      <c r="I469" s="20" t="s">
        <v>117</v>
      </c>
      <c r="J469" s="54">
        <f>VLOOKUP(I469,'Basic Moves'!B$2:H$43,3,FALSE)</f>
        <v>7</v>
      </c>
      <c r="K469" s="54">
        <f>IF(OR(VLOOKUP(I469,'Basic Moves'!B$2:C$43,2,FALSE)=D469,VLOOKUP(I469,'Basic Moves'!B$2:C$43,2,FALSE)=E469),1,0)</f>
        <v>1</v>
      </c>
      <c r="L469" s="54">
        <f>VLOOKUP(I469,'Basic Moves'!B$2:H$43,5,FALSE)</f>
        <v>700</v>
      </c>
      <c r="M469" s="54">
        <f>VLOOKUP(I469,'Basic Moves'!B$2:H$43,7,FALSE)</f>
        <v>8</v>
      </c>
      <c r="N469" s="54">
        <f t="shared" si="0"/>
        <v>1758.75</v>
      </c>
      <c r="O469" s="20"/>
      <c r="P469" s="20" t="s">
        <v>115</v>
      </c>
      <c r="Q469" s="54">
        <f>VLOOKUP(P469,'Charged Moves'!B$2:I$96,3,FALSE)</f>
        <v>35</v>
      </c>
      <c r="R469" s="54">
        <f>IF(OR(VLOOKUP(P469,'Charged Moves'!B$2:C$96,2,FALSE)=D469,VLOOKUP(P469,'Charged Moves'!B$2:C$96,2,FALSE)=E469),1,0)</f>
        <v>1</v>
      </c>
      <c r="S469" s="54">
        <f>VLOOKUP(P469,'Charged Moves'!B$2:I$96,8,FALSE)*100</f>
        <v>5</v>
      </c>
      <c r="T469" s="54">
        <f>VLOOKUP(P469,'Charged Moves'!B$2:I$96,6,FALSE)</f>
        <v>2500</v>
      </c>
      <c r="U469" s="54">
        <f>VLOOKUP(P469,'Charged Moves'!B$2:J$96,9,FALSE)</f>
        <v>33</v>
      </c>
      <c r="V469" s="54">
        <f t="shared" si="1"/>
        <v>9013.59375</v>
      </c>
      <c r="W469" s="54"/>
      <c r="X469" s="54"/>
      <c r="Y469" s="54"/>
      <c r="AB469" s="55"/>
      <c r="AD469" s="55"/>
    </row>
    <row r="470" spans="1:30" ht="14.25" customHeight="1">
      <c r="A470" s="10">
        <v>469</v>
      </c>
      <c r="B470" s="13">
        <f>VLOOKUP(C470,'Species Data'!A$2:E$152,2,FALSE)</f>
        <v>82</v>
      </c>
      <c r="C470" s="10" t="s">
        <v>225</v>
      </c>
      <c r="D470" s="35" t="s">
        <v>111</v>
      </c>
      <c r="E470" s="46" t="s">
        <v>223</v>
      </c>
      <c r="F470" s="13">
        <f>VLOOKUP($C470,'Species Data'!$A$2:$E$152,3,FALSE)+$Z$1</f>
        <v>115</v>
      </c>
      <c r="G470" s="13">
        <f>VLOOKUP($C470,'Species Data'!$A$2:$E$152,4,FALSE)+$Z$1</f>
        <v>201</v>
      </c>
      <c r="H470" s="13">
        <f>VLOOKUP($C470,'Species Data'!$A$2:$E$152,5,FALSE)+$Z$1</f>
        <v>195</v>
      </c>
      <c r="I470" s="20" t="s">
        <v>117</v>
      </c>
      <c r="J470" s="54">
        <f>VLOOKUP(I470,'Basic Moves'!B$2:H$43,3,FALSE)</f>
        <v>7</v>
      </c>
      <c r="K470" s="54">
        <f>IF(OR(VLOOKUP(I470,'Basic Moves'!B$2:C$43,2,FALSE)=D470,VLOOKUP(I470,'Basic Moves'!B$2:C$43,2,FALSE)=E470),1,0)</f>
        <v>1</v>
      </c>
      <c r="L470" s="54">
        <f>VLOOKUP(I470,'Basic Moves'!B$2:H$43,5,FALSE)</f>
        <v>700</v>
      </c>
      <c r="M470" s="54">
        <f>VLOOKUP(I470,'Basic Moves'!B$2:H$43,7,FALSE)</f>
        <v>8</v>
      </c>
      <c r="N470" s="54">
        <f t="shared" si="0"/>
        <v>1758.75</v>
      </c>
      <c r="O470" s="20"/>
      <c r="P470" s="20" t="s">
        <v>224</v>
      </c>
      <c r="Q470" s="54">
        <f>VLOOKUP(P470,'Charged Moves'!B$2:I$96,3,FALSE)</f>
        <v>30</v>
      </c>
      <c r="R470" s="54">
        <f>IF(OR(VLOOKUP(P470,'Charged Moves'!B$2:C$96,2,FALSE)=D470,VLOOKUP(P470,'Charged Moves'!B$2:C$96,2,FALSE)=E470),1,0)</f>
        <v>1</v>
      </c>
      <c r="S470" s="54">
        <f>VLOOKUP(P470,'Charged Moves'!B$2:I$96,8,FALSE)*100</f>
        <v>5</v>
      </c>
      <c r="T470" s="54">
        <f>VLOOKUP(P470,'Charged Moves'!B$2:I$96,6,FALSE)</f>
        <v>2800</v>
      </c>
      <c r="U470" s="54">
        <f>VLOOKUP(P470,'Charged Moves'!B$2:J$96,9,FALSE)</f>
        <v>25</v>
      </c>
      <c r="V470" s="54">
        <f t="shared" si="1"/>
        <v>7725.9374999999991</v>
      </c>
      <c r="W470" s="54"/>
      <c r="X470" s="54"/>
      <c r="Y470" s="54"/>
      <c r="AB470" s="55"/>
      <c r="AD470" s="55"/>
    </row>
    <row r="471" spans="1:30" ht="14.25" customHeight="1">
      <c r="A471" s="10">
        <v>470</v>
      </c>
      <c r="B471" s="13">
        <f>VLOOKUP(C471,'Species Data'!A$2:E$152,2,FALSE)</f>
        <v>82</v>
      </c>
      <c r="C471" s="10" t="s">
        <v>225</v>
      </c>
      <c r="D471" s="35" t="s">
        <v>111</v>
      </c>
      <c r="E471" s="46" t="s">
        <v>223</v>
      </c>
      <c r="F471" s="13">
        <f>VLOOKUP($C471,'Species Data'!$A$2:$E$152,3,FALSE)+$Z$1</f>
        <v>115</v>
      </c>
      <c r="G471" s="13">
        <f>VLOOKUP($C471,'Species Data'!$A$2:$E$152,4,FALSE)+$Z$1</f>
        <v>201</v>
      </c>
      <c r="H471" s="13">
        <f>VLOOKUP($C471,'Species Data'!$A$2:$E$152,5,FALSE)+$Z$1</f>
        <v>195</v>
      </c>
      <c r="I471" s="20" t="s">
        <v>117</v>
      </c>
      <c r="J471" s="54">
        <f>VLOOKUP(I471,'Basic Moves'!B$2:H$43,3,FALSE)</f>
        <v>7</v>
      </c>
      <c r="K471" s="54">
        <f>IF(OR(VLOOKUP(I471,'Basic Moves'!B$2:C$43,2,FALSE)=D471,VLOOKUP(I471,'Basic Moves'!B$2:C$43,2,FALSE)=E471),1,0)</f>
        <v>1</v>
      </c>
      <c r="L471" s="54">
        <f>VLOOKUP(I471,'Basic Moves'!B$2:H$43,5,FALSE)</f>
        <v>700</v>
      </c>
      <c r="M471" s="54">
        <f>VLOOKUP(I471,'Basic Moves'!B$2:H$43,7,FALSE)</f>
        <v>8</v>
      </c>
      <c r="N471" s="54">
        <f t="shared" si="0"/>
        <v>1758.75</v>
      </c>
      <c r="O471" s="20"/>
      <c r="P471" s="20" t="s">
        <v>65</v>
      </c>
      <c r="Q471" s="54">
        <f>VLOOKUP(P471,'Charged Moves'!B$2:I$96,3,FALSE)</f>
        <v>60</v>
      </c>
      <c r="R471" s="54">
        <f>IF(OR(VLOOKUP(P471,'Charged Moves'!B$2:C$96,2,FALSE)=D471,VLOOKUP(P471,'Charged Moves'!B$2:C$96,2,FALSE)=E471),1,0)</f>
        <v>1</v>
      </c>
      <c r="S471" s="54">
        <f>VLOOKUP(P471,'Charged Moves'!B$2:I$96,8,FALSE)*100</f>
        <v>5</v>
      </c>
      <c r="T471" s="54">
        <f>VLOOKUP(P471,'Charged Moves'!B$2:I$96,6,FALSE)</f>
        <v>3900</v>
      </c>
      <c r="U471" s="54">
        <f>VLOOKUP(P471,'Charged Moves'!B$2:J$96,9,FALSE)</f>
        <v>33</v>
      </c>
      <c r="V471" s="54">
        <f t="shared" si="1"/>
        <v>15451.874999999998</v>
      </c>
      <c r="W471" s="54"/>
      <c r="X471" s="54"/>
      <c r="Y471" s="54"/>
      <c r="AB471" s="55"/>
      <c r="AD471" s="55"/>
    </row>
    <row r="472" spans="1:30" ht="14.25" customHeight="1">
      <c r="A472" s="10">
        <v>471</v>
      </c>
      <c r="B472" s="13">
        <f>VLOOKUP(C472,'Species Data'!A$2:E$152,2,FALSE)</f>
        <v>82</v>
      </c>
      <c r="C472" s="10" t="s">
        <v>225</v>
      </c>
      <c r="D472" s="35" t="s">
        <v>111</v>
      </c>
      <c r="E472" s="46" t="s">
        <v>223</v>
      </c>
      <c r="F472" s="13">
        <f>VLOOKUP($C472,'Species Data'!$A$2:$E$152,3,FALSE)+$Z$1</f>
        <v>115</v>
      </c>
      <c r="G472" s="13">
        <f>VLOOKUP($C472,'Species Data'!$A$2:$E$152,4,FALSE)+$Z$1</f>
        <v>201</v>
      </c>
      <c r="H472" s="13">
        <f>VLOOKUP($C472,'Species Data'!$A$2:$E$152,5,FALSE)+$Z$1</f>
        <v>195</v>
      </c>
      <c r="I472" s="20" t="s">
        <v>112</v>
      </c>
      <c r="J472" s="54">
        <f>VLOOKUP(I472,'Basic Moves'!B$2:H$43,3,FALSE)</f>
        <v>5</v>
      </c>
      <c r="K472" s="54">
        <f>IF(OR(VLOOKUP(I472,'Basic Moves'!B$2:C$43,2,FALSE)=D472,VLOOKUP(I472,'Basic Moves'!B$2:C$43,2,FALSE)=E472),1,0)</f>
        <v>1</v>
      </c>
      <c r="L472" s="54">
        <f>VLOOKUP(I472,'Basic Moves'!B$2:H$43,5,FALSE)</f>
        <v>600</v>
      </c>
      <c r="M472" s="54">
        <f>VLOOKUP(I472,'Basic Moves'!B$2:H$43,7,FALSE)</f>
        <v>8</v>
      </c>
      <c r="N472" s="54">
        <f t="shared" si="0"/>
        <v>1256.25</v>
      </c>
      <c r="O472" s="20"/>
      <c r="P472" s="20" t="s">
        <v>115</v>
      </c>
      <c r="Q472" s="54">
        <f>VLOOKUP(P472,'Charged Moves'!B$2:I$96,3,FALSE)</f>
        <v>35</v>
      </c>
      <c r="R472" s="54">
        <f>IF(OR(VLOOKUP(P472,'Charged Moves'!B$2:C$96,2,FALSE)=D472,VLOOKUP(P472,'Charged Moves'!B$2:C$96,2,FALSE)=E472),1,0)</f>
        <v>1</v>
      </c>
      <c r="S472" s="54">
        <f>VLOOKUP(P472,'Charged Moves'!B$2:I$96,8,FALSE)*100</f>
        <v>5</v>
      </c>
      <c r="T472" s="54">
        <f>VLOOKUP(P472,'Charged Moves'!B$2:I$96,6,FALSE)</f>
        <v>2500</v>
      </c>
      <c r="U472" s="54">
        <f>VLOOKUP(P472,'Charged Moves'!B$2:J$96,9,FALSE)</f>
        <v>33</v>
      </c>
      <c r="V472" s="54">
        <f t="shared" si="1"/>
        <v>9013.59375</v>
      </c>
      <c r="W472" s="54"/>
      <c r="X472" s="54"/>
      <c r="Y472" s="54"/>
      <c r="AB472" s="55"/>
      <c r="AD472" s="55"/>
    </row>
    <row r="473" spans="1:30" ht="14.25" customHeight="1">
      <c r="A473" s="10">
        <v>472</v>
      </c>
      <c r="B473" s="13">
        <f>VLOOKUP(C473,'Species Data'!A$2:E$152,2,FALSE)</f>
        <v>82</v>
      </c>
      <c r="C473" s="10" t="s">
        <v>225</v>
      </c>
      <c r="D473" s="35" t="s">
        <v>111</v>
      </c>
      <c r="E473" s="46" t="s">
        <v>223</v>
      </c>
      <c r="F473" s="13">
        <f>VLOOKUP($C473,'Species Data'!$A$2:$E$152,3,FALSE)+$Z$1</f>
        <v>115</v>
      </c>
      <c r="G473" s="13">
        <f>VLOOKUP($C473,'Species Data'!$A$2:$E$152,4,FALSE)+$Z$1</f>
        <v>201</v>
      </c>
      <c r="H473" s="13">
        <f>VLOOKUP($C473,'Species Data'!$A$2:$E$152,5,FALSE)+$Z$1</f>
        <v>195</v>
      </c>
      <c r="I473" s="20" t="s">
        <v>112</v>
      </c>
      <c r="J473" s="54">
        <f>VLOOKUP(I473,'Basic Moves'!B$2:H$43,3,FALSE)</f>
        <v>5</v>
      </c>
      <c r="K473" s="54">
        <f>IF(OR(VLOOKUP(I473,'Basic Moves'!B$2:C$43,2,FALSE)=D473,VLOOKUP(I473,'Basic Moves'!B$2:C$43,2,FALSE)=E473),1,0)</f>
        <v>1</v>
      </c>
      <c r="L473" s="54">
        <f>VLOOKUP(I473,'Basic Moves'!B$2:H$43,5,FALSE)</f>
        <v>600</v>
      </c>
      <c r="M473" s="54">
        <f>VLOOKUP(I473,'Basic Moves'!B$2:H$43,7,FALSE)</f>
        <v>8</v>
      </c>
      <c r="N473" s="54">
        <f t="shared" si="0"/>
        <v>1256.25</v>
      </c>
      <c r="O473" s="20"/>
      <c r="P473" s="20" t="s">
        <v>224</v>
      </c>
      <c r="Q473" s="54">
        <f>VLOOKUP(P473,'Charged Moves'!B$2:I$96,3,FALSE)</f>
        <v>30</v>
      </c>
      <c r="R473" s="54">
        <f>IF(OR(VLOOKUP(P473,'Charged Moves'!B$2:C$96,2,FALSE)=D473,VLOOKUP(P473,'Charged Moves'!B$2:C$96,2,FALSE)=E473),1,0)</f>
        <v>1</v>
      </c>
      <c r="S473" s="54">
        <f>VLOOKUP(P473,'Charged Moves'!B$2:I$96,8,FALSE)*100</f>
        <v>5</v>
      </c>
      <c r="T473" s="54">
        <f>VLOOKUP(P473,'Charged Moves'!B$2:I$96,6,FALSE)</f>
        <v>2800</v>
      </c>
      <c r="U473" s="54">
        <f>VLOOKUP(P473,'Charged Moves'!B$2:J$96,9,FALSE)</f>
        <v>25</v>
      </c>
      <c r="V473" s="54">
        <f t="shared" si="1"/>
        <v>7725.9374999999991</v>
      </c>
      <c r="W473" s="54"/>
      <c r="X473" s="54"/>
      <c r="Y473" s="54"/>
      <c r="AB473" s="55"/>
      <c r="AD473" s="55"/>
    </row>
    <row r="474" spans="1:30" ht="14.25" customHeight="1">
      <c r="A474" s="10">
        <v>473</v>
      </c>
      <c r="B474" s="13">
        <f>VLOOKUP(C474,'Species Data'!A$2:E$152,2,FALSE)</f>
        <v>82</v>
      </c>
      <c r="C474" s="10" t="s">
        <v>225</v>
      </c>
      <c r="D474" s="35" t="s">
        <v>111</v>
      </c>
      <c r="E474" s="46" t="s">
        <v>223</v>
      </c>
      <c r="F474" s="13">
        <f>VLOOKUP($C474,'Species Data'!$A$2:$E$152,3,FALSE)+$Z$1</f>
        <v>115</v>
      </c>
      <c r="G474" s="13">
        <f>VLOOKUP($C474,'Species Data'!$A$2:$E$152,4,FALSE)+$Z$1</f>
        <v>201</v>
      </c>
      <c r="H474" s="13">
        <f>VLOOKUP($C474,'Species Data'!$A$2:$E$152,5,FALSE)+$Z$1</f>
        <v>195</v>
      </c>
      <c r="I474" s="20" t="s">
        <v>112</v>
      </c>
      <c r="J474" s="54">
        <f>VLOOKUP(I474,'Basic Moves'!B$2:H$43,3,FALSE)</f>
        <v>5</v>
      </c>
      <c r="K474" s="54">
        <f>IF(OR(VLOOKUP(I474,'Basic Moves'!B$2:C$43,2,FALSE)=D474,VLOOKUP(I474,'Basic Moves'!B$2:C$43,2,FALSE)=E474),1,0)</f>
        <v>1</v>
      </c>
      <c r="L474" s="54">
        <f>VLOOKUP(I474,'Basic Moves'!B$2:H$43,5,FALSE)</f>
        <v>600</v>
      </c>
      <c r="M474" s="54">
        <f>VLOOKUP(I474,'Basic Moves'!B$2:H$43,7,FALSE)</f>
        <v>8</v>
      </c>
      <c r="N474" s="54">
        <f t="shared" si="0"/>
        <v>1256.25</v>
      </c>
      <c r="O474" s="20"/>
      <c r="P474" s="20" t="s">
        <v>65</v>
      </c>
      <c r="Q474" s="54">
        <f>VLOOKUP(P474,'Charged Moves'!B$2:I$96,3,FALSE)</f>
        <v>60</v>
      </c>
      <c r="R474" s="54">
        <f>IF(OR(VLOOKUP(P474,'Charged Moves'!B$2:C$96,2,FALSE)=D474,VLOOKUP(P474,'Charged Moves'!B$2:C$96,2,FALSE)=E474),1,0)</f>
        <v>1</v>
      </c>
      <c r="S474" s="54">
        <f>VLOOKUP(P474,'Charged Moves'!B$2:I$96,8,FALSE)*100</f>
        <v>5</v>
      </c>
      <c r="T474" s="54">
        <f>VLOOKUP(P474,'Charged Moves'!B$2:I$96,6,FALSE)</f>
        <v>3900</v>
      </c>
      <c r="U474" s="54">
        <f>VLOOKUP(P474,'Charged Moves'!B$2:J$96,9,FALSE)</f>
        <v>33</v>
      </c>
      <c r="V474" s="54">
        <f t="shared" si="1"/>
        <v>15451.874999999998</v>
      </c>
      <c r="W474" s="54"/>
      <c r="X474" s="54"/>
      <c r="Y474" s="54"/>
      <c r="AB474" s="55"/>
      <c r="AD474" s="55"/>
    </row>
    <row r="475" spans="1:30" ht="14.25" customHeight="1">
      <c r="A475" s="10">
        <v>474</v>
      </c>
      <c r="B475" s="13">
        <f>VLOOKUP(C475,'Species Data'!A$2:E$152,2,FALSE)</f>
        <v>83</v>
      </c>
      <c r="C475" s="10" t="s">
        <v>226</v>
      </c>
      <c r="D475" s="32" t="s">
        <v>84</v>
      </c>
      <c r="E475" s="27" t="s">
        <v>49</v>
      </c>
      <c r="F475" s="13">
        <f>VLOOKUP($C475,'Species Data'!$A$2:$E$152,3,FALSE)+$Z$1</f>
        <v>119</v>
      </c>
      <c r="G475" s="13">
        <f>VLOOKUP($C475,'Species Data'!$A$2:$E$152,4,FALSE)+$Z$1</f>
        <v>153</v>
      </c>
      <c r="H475" s="13">
        <f>VLOOKUP($C475,'Species Data'!$A$2:$E$152,5,FALSE)+$Z$1</f>
        <v>147</v>
      </c>
      <c r="I475" s="20" t="s">
        <v>227</v>
      </c>
      <c r="J475" s="54">
        <f>VLOOKUP(I475,'Basic Moves'!B$2:H$43,3,FALSE)</f>
        <v>12</v>
      </c>
      <c r="K475" s="54">
        <f>IF(OR(VLOOKUP(I475,'Basic Moves'!B$2:C$43,2,FALSE)=D475,VLOOKUP(I475,'Basic Moves'!B$2:C$43,2,FALSE)=E475),1,0)</f>
        <v>1</v>
      </c>
      <c r="L475" s="54">
        <f>VLOOKUP(I475,'Basic Moves'!B$2:H$43,5,FALSE)</f>
        <v>1130</v>
      </c>
      <c r="M475" s="54">
        <f>VLOOKUP(I475,'Basic Moves'!B$2:H$43,7,FALSE)</f>
        <v>10</v>
      </c>
      <c r="N475" s="54">
        <f t="shared" si="0"/>
        <v>2295</v>
      </c>
      <c r="O475" s="20"/>
      <c r="P475" s="20" t="s">
        <v>82</v>
      </c>
      <c r="Q475" s="54">
        <f>VLOOKUP(P475,'Charged Moves'!B$2:I$96,3,FALSE)</f>
        <v>30</v>
      </c>
      <c r="R475" s="54">
        <f>IF(OR(VLOOKUP(P475,'Charged Moves'!B$2:C$96,2,FALSE)=D475,VLOOKUP(P475,'Charged Moves'!B$2:C$96,2,FALSE)=E475),1,0)</f>
        <v>1</v>
      </c>
      <c r="S475" s="54">
        <f>VLOOKUP(P475,'Charged Moves'!B$2:I$96,8,FALSE)*100</f>
        <v>5</v>
      </c>
      <c r="T475" s="54">
        <f>VLOOKUP(P475,'Charged Moves'!B$2:I$96,6,FALSE)</f>
        <v>2900</v>
      </c>
      <c r="U475" s="54">
        <f>VLOOKUP(P475,'Charged Moves'!B$2:J$96,9,FALSE)</f>
        <v>25</v>
      </c>
      <c r="V475" s="54">
        <f t="shared" si="1"/>
        <v>5880.9374999999991</v>
      </c>
      <c r="W475" s="54"/>
      <c r="X475" s="54"/>
      <c r="Y475" s="54"/>
      <c r="AB475" s="55"/>
      <c r="AD475" s="55"/>
    </row>
    <row r="476" spans="1:30" ht="14.25" customHeight="1">
      <c r="A476" s="10">
        <v>475</v>
      </c>
      <c r="B476" s="13">
        <f>VLOOKUP(C476,'Species Data'!A$2:E$152,2,FALSE)</f>
        <v>83</v>
      </c>
      <c r="C476" s="10" t="s">
        <v>226</v>
      </c>
      <c r="D476" s="32" t="s">
        <v>84</v>
      </c>
      <c r="E476" s="27" t="s">
        <v>49</v>
      </c>
      <c r="F476" s="13">
        <f>VLOOKUP($C476,'Species Data'!$A$2:$E$152,3,FALSE)+$Z$1</f>
        <v>119</v>
      </c>
      <c r="G476" s="13">
        <f>VLOOKUP($C476,'Species Data'!$A$2:$E$152,4,FALSE)+$Z$1</f>
        <v>153</v>
      </c>
      <c r="H476" s="13">
        <f>VLOOKUP($C476,'Species Data'!$A$2:$E$152,5,FALSE)+$Z$1</f>
        <v>147</v>
      </c>
      <c r="I476" s="20" t="s">
        <v>227</v>
      </c>
      <c r="J476" s="54">
        <f>VLOOKUP(I476,'Basic Moves'!B$2:H$43,3,FALSE)</f>
        <v>12</v>
      </c>
      <c r="K476" s="54">
        <f>IF(OR(VLOOKUP(I476,'Basic Moves'!B$2:C$43,2,FALSE)=D476,VLOOKUP(I476,'Basic Moves'!B$2:C$43,2,FALSE)=E476),1,0)</f>
        <v>1</v>
      </c>
      <c r="L476" s="54">
        <f>VLOOKUP(I476,'Basic Moves'!B$2:H$43,5,FALSE)</f>
        <v>1130</v>
      </c>
      <c r="M476" s="54">
        <f>VLOOKUP(I476,'Basic Moves'!B$2:H$43,7,FALSE)</f>
        <v>10</v>
      </c>
      <c r="N476" s="54">
        <f t="shared" si="0"/>
        <v>2295</v>
      </c>
      <c r="O476" s="20"/>
      <c r="P476" s="20" t="s">
        <v>86</v>
      </c>
      <c r="Q476" s="54">
        <f>VLOOKUP(P476,'Charged Moves'!B$2:I$96,3,FALSE)</f>
        <v>30</v>
      </c>
      <c r="R476" s="54">
        <f>IF(OR(VLOOKUP(P476,'Charged Moves'!B$2:C$96,2,FALSE)=D476,VLOOKUP(P476,'Charged Moves'!B$2:C$96,2,FALSE)=E476),1,0)</f>
        <v>1</v>
      </c>
      <c r="S476" s="54">
        <f>VLOOKUP(P476,'Charged Moves'!B$2:I$96,8,FALSE)*100</f>
        <v>25</v>
      </c>
      <c r="T476" s="54">
        <f>VLOOKUP(P476,'Charged Moves'!B$2:I$96,6,FALSE)</f>
        <v>3300</v>
      </c>
      <c r="U476" s="54">
        <f>VLOOKUP(P476,'Charged Moves'!B$2:J$96,9,FALSE)</f>
        <v>25</v>
      </c>
      <c r="V476" s="54">
        <f t="shared" si="1"/>
        <v>6454.6875</v>
      </c>
      <c r="W476" s="54"/>
      <c r="X476" s="54"/>
      <c r="Y476" s="54"/>
      <c r="AB476" s="55"/>
      <c r="AD476" s="55"/>
    </row>
    <row r="477" spans="1:30" ht="14.25" customHeight="1">
      <c r="A477" s="10">
        <v>476</v>
      </c>
      <c r="B477" s="13">
        <f>VLOOKUP(C477,'Species Data'!A$2:E$152,2,FALSE)</f>
        <v>83</v>
      </c>
      <c r="C477" s="10" t="s">
        <v>226</v>
      </c>
      <c r="D477" s="32" t="s">
        <v>84</v>
      </c>
      <c r="E477" s="27" t="s">
        <v>49</v>
      </c>
      <c r="F477" s="13">
        <f>VLOOKUP($C477,'Species Data'!$A$2:$E$152,3,FALSE)+$Z$1</f>
        <v>119</v>
      </c>
      <c r="G477" s="13">
        <f>VLOOKUP($C477,'Species Data'!$A$2:$E$152,4,FALSE)+$Z$1</f>
        <v>153</v>
      </c>
      <c r="H477" s="13">
        <f>VLOOKUP($C477,'Species Data'!$A$2:$E$152,5,FALSE)+$Z$1</f>
        <v>147</v>
      </c>
      <c r="I477" s="20" t="s">
        <v>227</v>
      </c>
      <c r="J477" s="54">
        <f>VLOOKUP(I477,'Basic Moves'!B$2:H$43,3,FALSE)</f>
        <v>12</v>
      </c>
      <c r="K477" s="54">
        <f>IF(OR(VLOOKUP(I477,'Basic Moves'!B$2:C$43,2,FALSE)=D477,VLOOKUP(I477,'Basic Moves'!B$2:C$43,2,FALSE)=E477),1,0)</f>
        <v>1</v>
      </c>
      <c r="L477" s="54">
        <f>VLOOKUP(I477,'Basic Moves'!B$2:H$43,5,FALSE)</f>
        <v>1130</v>
      </c>
      <c r="M477" s="54">
        <f>VLOOKUP(I477,'Basic Moves'!B$2:H$43,7,FALSE)</f>
        <v>10</v>
      </c>
      <c r="N477" s="54">
        <f t="shared" si="0"/>
        <v>2295</v>
      </c>
      <c r="O477" s="20"/>
      <c r="P477" s="20" t="s">
        <v>208</v>
      </c>
      <c r="Q477" s="54">
        <f>VLOOKUP(P477,'Charged Moves'!B$2:I$96,3,FALSE)</f>
        <v>55</v>
      </c>
      <c r="R477" s="54">
        <f>IF(OR(VLOOKUP(P477,'Charged Moves'!B$2:C$96,2,FALSE)=D477,VLOOKUP(P477,'Charged Moves'!B$2:C$96,2,FALSE)=E477),1,0)</f>
        <v>0</v>
      </c>
      <c r="S477" s="54">
        <f>VLOOKUP(P477,'Charged Moves'!B$2:I$96,8,FALSE)*100</f>
        <v>25</v>
      </c>
      <c r="T477" s="54">
        <f>VLOOKUP(P477,'Charged Moves'!B$2:I$96,6,FALSE)</f>
        <v>2800</v>
      </c>
      <c r="U477" s="54">
        <f>VLOOKUP(P477,'Charged Moves'!B$2:J$96,9,FALSE)</f>
        <v>50</v>
      </c>
      <c r="V477" s="54">
        <f t="shared" si="1"/>
        <v>9466.875</v>
      </c>
      <c r="W477" s="54"/>
      <c r="X477" s="54"/>
      <c r="Y477" s="54"/>
      <c r="AB477" s="55"/>
      <c r="AD477" s="55"/>
    </row>
    <row r="478" spans="1:30" ht="14.25" customHeight="1">
      <c r="A478" s="10">
        <v>477</v>
      </c>
      <c r="B478" s="13">
        <f>VLOOKUP(C478,'Species Data'!A$2:E$152,2,FALSE)</f>
        <v>83</v>
      </c>
      <c r="C478" s="10" t="s">
        <v>226</v>
      </c>
      <c r="D478" s="32" t="s">
        <v>84</v>
      </c>
      <c r="E478" s="27" t="s">
        <v>49</v>
      </c>
      <c r="F478" s="13">
        <f>VLOOKUP($C478,'Species Data'!$A$2:$E$152,3,FALSE)+$Z$1</f>
        <v>119</v>
      </c>
      <c r="G478" s="13">
        <f>VLOOKUP($C478,'Species Data'!$A$2:$E$152,4,FALSE)+$Z$1</f>
        <v>153</v>
      </c>
      <c r="H478" s="13">
        <f>VLOOKUP($C478,'Species Data'!$A$2:$E$152,5,FALSE)+$Z$1</f>
        <v>147</v>
      </c>
      <c r="I478" s="20" t="s">
        <v>139</v>
      </c>
      <c r="J478" s="54">
        <f>VLOOKUP(I478,'Basic Moves'!B$2:H$43,3,FALSE)</f>
        <v>3</v>
      </c>
      <c r="K478" s="54">
        <f>IF(OR(VLOOKUP(I478,'Basic Moves'!B$2:C$43,2,FALSE)=D478,VLOOKUP(I478,'Basic Moves'!B$2:C$43,2,FALSE)=E478),1,0)</f>
        <v>0</v>
      </c>
      <c r="L478" s="54">
        <f>VLOOKUP(I478,'Basic Moves'!B$2:H$43,5,FALSE)</f>
        <v>400</v>
      </c>
      <c r="M478" s="54">
        <f>VLOOKUP(I478,'Basic Moves'!B$2:H$43,7,FALSE)</f>
        <v>6</v>
      </c>
      <c r="N478" s="54">
        <f t="shared" si="0"/>
        <v>459</v>
      </c>
      <c r="O478" s="20"/>
      <c r="P478" s="20" t="s">
        <v>82</v>
      </c>
      <c r="Q478" s="54">
        <f>VLOOKUP(P478,'Charged Moves'!B$2:I$96,3,FALSE)</f>
        <v>30</v>
      </c>
      <c r="R478" s="54">
        <f>IF(OR(VLOOKUP(P478,'Charged Moves'!B$2:C$96,2,FALSE)=D478,VLOOKUP(P478,'Charged Moves'!B$2:C$96,2,FALSE)=E478),1,0)</f>
        <v>1</v>
      </c>
      <c r="S478" s="54">
        <f>VLOOKUP(P478,'Charged Moves'!B$2:I$96,8,FALSE)*100</f>
        <v>5</v>
      </c>
      <c r="T478" s="54">
        <f>VLOOKUP(P478,'Charged Moves'!B$2:I$96,6,FALSE)</f>
        <v>2900</v>
      </c>
      <c r="U478" s="54">
        <f>VLOOKUP(P478,'Charged Moves'!B$2:J$96,9,FALSE)</f>
        <v>25</v>
      </c>
      <c r="V478" s="54">
        <f t="shared" si="1"/>
        <v>5880.9374999999991</v>
      </c>
      <c r="W478" s="54"/>
      <c r="X478" s="54"/>
      <c r="Y478" s="54"/>
      <c r="AB478" s="55"/>
      <c r="AD478" s="55"/>
    </row>
    <row r="479" spans="1:30" ht="14.25" customHeight="1">
      <c r="A479" s="10">
        <v>478</v>
      </c>
      <c r="B479" s="13">
        <f>VLOOKUP(C479,'Species Data'!A$2:E$152,2,FALSE)</f>
        <v>83</v>
      </c>
      <c r="C479" s="10" t="s">
        <v>226</v>
      </c>
      <c r="D479" s="32" t="s">
        <v>84</v>
      </c>
      <c r="E479" s="27" t="s">
        <v>49</v>
      </c>
      <c r="F479" s="13">
        <f>VLOOKUP($C479,'Species Data'!$A$2:$E$152,3,FALSE)+$Z$1</f>
        <v>119</v>
      </c>
      <c r="G479" s="13">
        <f>VLOOKUP($C479,'Species Data'!$A$2:$E$152,4,FALSE)+$Z$1</f>
        <v>153</v>
      </c>
      <c r="H479" s="13">
        <f>VLOOKUP($C479,'Species Data'!$A$2:$E$152,5,FALSE)+$Z$1</f>
        <v>147</v>
      </c>
      <c r="I479" s="20" t="s">
        <v>139</v>
      </c>
      <c r="J479" s="54">
        <f>VLOOKUP(I479,'Basic Moves'!B$2:H$43,3,FALSE)</f>
        <v>3</v>
      </c>
      <c r="K479" s="54">
        <f>IF(OR(VLOOKUP(I479,'Basic Moves'!B$2:C$43,2,FALSE)=D479,VLOOKUP(I479,'Basic Moves'!B$2:C$43,2,FALSE)=E479),1,0)</f>
        <v>0</v>
      </c>
      <c r="L479" s="54">
        <f>VLOOKUP(I479,'Basic Moves'!B$2:H$43,5,FALSE)</f>
        <v>400</v>
      </c>
      <c r="M479" s="54">
        <f>VLOOKUP(I479,'Basic Moves'!B$2:H$43,7,FALSE)</f>
        <v>6</v>
      </c>
      <c r="N479" s="54">
        <f t="shared" si="0"/>
        <v>459</v>
      </c>
      <c r="O479" s="20"/>
      <c r="P479" s="20" t="s">
        <v>86</v>
      </c>
      <c r="Q479" s="54">
        <f>VLOOKUP(P479,'Charged Moves'!B$2:I$96,3,FALSE)</f>
        <v>30</v>
      </c>
      <c r="R479" s="54">
        <f>IF(OR(VLOOKUP(P479,'Charged Moves'!B$2:C$96,2,FALSE)=D479,VLOOKUP(P479,'Charged Moves'!B$2:C$96,2,FALSE)=E479),1,0)</f>
        <v>1</v>
      </c>
      <c r="S479" s="54">
        <f>VLOOKUP(P479,'Charged Moves'!B$2:I$96,8,FALSE)*100</f>
        <v>25</v>
      </c>
      <c r="T479" s="54">
        <f>VLOOKUP(P479,'Charged Moves'!B$2:I$96,6,FALSE)</f>
        <v>3300</v>
      </c>
      <c r="U479" s="54">
        <f>VLOOKUP(P479,'Charged Moves'!B$2:J$96,9,FALSE)</f>
        <v>25</v>
      </c>
      <c r="V479" s="54">
        <f t="shared" si="1"/>
        <v>6454.6875</v>
      </c>
      <c r="W479" s="54"/>
      <c r="X479" s="54"/>
      <c r="Y479" s="54"/>
      <c r="AB479" s="55"/>
      <c r="AD479" s="55"/>
    </row>
    <row r="480" spans="1:30" ht="14.25" customHeight="1">
      <c r="A480" s="10">
        <v>479</v>
      </c>
      <c r="B480" s="13">
        <f>VLOOKUP(C480,'Species Data'!A$2:E$152,2,FALSE)</f>
        <v>83</v>
      </c>
      <c r="C480" s="10" t="s">
        <v>226</v>
      </c>
      <c r="D480" s="32" t="s">
        <v>84</v>
      </c>
      <c r="E480" s="27" t="s">
        <v>49</v>
      </c>
      <c r="F480" s="13">
        <f>VLOOKUP($C480,'Species Data'!$A$2:$E$152,3,FALSE)+$Z$1</f>
        <v>119</v>
      </c>
      <c r="G480" s="13">
        <f>VLOOKUP($C480,'Species Data'!$A$2:$E$152,4,FALSE)+$Z$1</f>
        <v>153</v>
      </c>
      <c r="H480" s="13">
        <f>VLOOKUP($C480,'Species Data'!$A$2:$E$152,5,FALSE)+$Z$1</f>
        <v>147</v>
      </c>
      <c r="I480" s="20" t="s">
        <v>139</v>
      </c>
      <c r="J480" s="54">
        <f>VLOOKUP(I480,'Basic Moves'!B$2:H$43,3,FALSE)</f>
        <v>3</v>
      </c>
      <c r="K480" s="54">
        <f>IF(OR(VLOOKUP(I480,'Basic Moves'!B$2:C$43,2,FALSE)=D480,VLOOKUP(I480,'Basic Moves'!B$2:C$43,2,FALSE)=E480),1,0)</f>
        <v>0</v>
      </c>
      <c r="L480" s="54">
        <f>VLOOKUP(I480,'Basic Moves'!B$2:H$43,5,FALSE)</f>
        <v>400</v>
      </c>
      <c r="M480" s="54">
        <f>VLOOKUP(I480,'Basic Moves'!B$2:H$43,7,FALSE)</f>
        <v>6</v>
      </c>
      <c r="N480" s="54">
        <f t="shared" si="0"/>
        <v>459</v>
      </c>
      <c r="O480" s="20"/>
      <c r="P480" s="20" t="s">
        <v>208</v>
      </c>
      <c r="Q480" s="54">
        <f>VLOOKUP(P480,'Charged Moves'!B$2:I$96,3,FALSE)</f>
        <v>55</v>
      </c>
      <c r="R480" s="54">
        <f>IF(OR(VLOOKUP(P480,'Charged Moves'!B$2:C$96,2,FALSE)=D480,VLOOKUP(P480,'Charged Moves'!B$2:C$96,2,FALSE)=E480),1,0)</f>
        <v>0</v>
      </c>
      <c r="S480" s="54">
        <f>VLOOKUP(P480,'Charged Moves'!B$2:I$96,8,FALSE)*100</f>
        <v>25</v>
      </c>
      <c r="T480" s="54">
        <f>VLOOKUP(P480,'Charged Moves'!B$2:I$96,6,FALSE)</f>
        <v>2800</v>
      </c>
      <c r="U480" s="54">
        <f>VLOOKUP(P480,'Charged Moves'!B$2:J$96,9,FALSE)</f>
        <v>50</v>
      </c>
      <c r="V480" s="54">
        <f t="shared" si="1"/>
        <v>9466.875</v>
      </c>
      <c r="W480" s="54"/>
      <c r="X480" s="54"/>
      <c r="Y480" s="54"/>
      <c r="AB480" s="55"/>
      <c r="AD480" s="55"/>
    </row>
    <row r="481" spans="1:30" ht="14.25" customHeight="1">
      <c r="A481" s="10">
        <v>480</v>
      </c>
      <c r="B481" s="13">
        <f>VLOOKUP(C481,'Species Data'!A$2:E$152,2,FALSE)</f>
        <v>84</v>
      </c>
      <c r="C481" s="10" t="s">
        <v>228</v>
      </c>
      <c r="D481" s="32" t="s">
        <v>84</v>
      </c>
      <c r="E481" s="27" t="s">
        <v>49</v>
      </c>
      <c r="F481" s="13">
        <f>VLOOKUP($C481,'Species Data'!$A$2:$E$152,3,FALSE)+$Z$1</f>
        <v>85</v>
      </c>
      <c r="G481" s="13">
        <f>VLOOKUP($C481,'Species Data'!$A$2:$E$152,4,FALSE)+$Z$1</f>
        <v>141</v>
      </c>
      <c r="H481" s="13">
        <f>VLOOKUP($C481,'Species Data'!$A$2:$E$152,5,FALSE)+$Z$1</f>
        <v>111</v>
      </c>
      <c r="I481" s="20" t="s">
        <v>99</v>
      </c>
      <c r="J481" s="54">
        <f>VLOOKUP(I481,'Basic Moves'!B$2:H$43,3,FALSE)</f>
        <v>10</v>
      </c>
      <c r="K481" s="54">
        <f>IF(OR(VLOOKUP(I481,'Basic Moves'!B$2:C$43,2,FALSE)=D481,VLOOKUP(I481,'Basic Moves'!B$2:C$43,2,FALSE)=E481),1,0)</f>
        <v>1</v>
      </c>
      <c r="L481" s="54">
        <f>VLOOKUP(I481,'Basic Moves'!B$2:H$43,5,FALSE)</f>
        <v>1150</v>
      </c>
      <c r="M481" s="54">
        <f>VLOOKUP(I481,'Basic Moves'!B$2:H$43,7,FALSE)</f>
        <v>10</v>
      </c>
      <c r="N481" s="54">
        <f t="shared" si="0"/>
        <v>1762.5</v>
      </c>
      <c r="O481" s="20"/>
      <c r="P481" s="20" t="s">
        <v>100</v>
      </c>
      <c r="Q481" s="54">
        <f>VLOOKUP(P481,'Charged Moves'!B$2:I$96,3,FALSE)</f>
        <v>40</v>
      </c>
      <c r="R481" s="54">
        <f>IF(OR(VLOOKUP(P481,'Charged Moves'!B$2:C$96,2,FALSE)=D481,VLOOKUP(P481,'Charged Moves'!B$2:C$96,2,FALSE)=E481),1,0)</f>
        <v>1</v>
      </c>
      <c r="S481" s="54">
        <f>VLOOKUP(P481,'Charged Moves'!B$2:I$96,8,FALSE)*100</f>
        <v>5</v>
      </c>
      <c r="T481" s="54">
        <f>VLOOKUP(P481,'Charged Moves'!B$2:I$96,6,FALSE)</f>
        <v>2700</v>
      </c>
      <c r="U481" s="54">
        <f>VLOOKUP(P481,'Charged Moves'!B$2:J$96,9,FALSE)</f>
        <v>33</v>
      </c>
      <c r="V481" s="54">
        <f t="shared" si="1"/>
        <v>7226.2499999999991</v>
      </c>
      <c r="W481" s="54"/>
      <c r="X481" s="54"/>
      <c r="Y481" s="54"/>
      <c r="AB481" s="55"/>
      <c r="AD481" s="55"/>
    </row>
    <row r="482" spans="1:30" ht="14.25" customHeight="1">
      <c r="A482" s="10">
        <v>481</v>
      </c>
      <c r="B482" s="13">
        <f>VLOOKUP(C482,'Species Data'!A$2:E$152,2,FALSE)</f>
        <v>84</v>
      </c>
      <c r="C482" s="10" t="s">
        <v>228</v>
      </c>
      <c r="D482" s="32" t="s">
        <v>84</v>
      </c>
      <c r="E482" s="27" t="s">
        <v>49</v>
      </c>
      <c r="F482" s="13">
        <f>VLOOKUP($C482,'Species Data'!$A$2:$E$152,3,FALSE)+$Z$1</f>
        <v>85</v>
      </c>
      <c r="G482" s="13">
        <f>VLOOKUP($C482,'Species Data'!$A$2:$E$152,4,FALSE)+$Z$1</f>
        <v>141</v>
      </c>
      <c r="H482" s="13">
        <f>VLOOKUP($C482,'Species Data'!$A$2:$E$152,5,FALSE)+$Z$1</f>
        <v>111</v>
      </c>
      <c r="I482" s="20" t="s">
        <v>99</v>
      </c>
      <c r="J482" s="54">
        <f>VLOOKUP(I482,'Basic Moves'!B$2:H$43,3,FALSE)</f>
        <v>10</v>
      </c>
      <c r="K482" s="54">
        <f>IF(OR(VLOOKUP(I482,'Basic Moves'!B$2:C$43,2,FALSE)=D482,VLOOKUP(I482,'Basic Moves'!B$2:C$43,2,FALSE)=E482),1,0)</f>
        <v>1</v>
      </c>
      <c r="L482" s="54">
        <f>VLOOKUP(I482,'Basic Moves'!B$2:H$43,5,FALSE)</f>
        <v>1150</v>
      </c>
      <c r="M482" s="54">
        <f>VLOOKUP(I482,'Basic Moves'!B$2:H$43,7,FALSE)</f>
        <v>10</v>
      </c>
      <c r="N482" s="54">
        <f t="shared" si="0"/>
        <v>1762.5</v>
      </c>
      <c r="O482" s="20"/>
      <c r="P482" s="20" t="s">
        <v>82</v>
      </c>
      <c r="Q482" s="54">
        <f>VLOOKUP(P482,'Charged Moves'!B$2:I$96,3,FALSE)</f>
        <v>30</v>
      </c>
      <c r="R482" s="54">
        <f>IF(OR(VLOOKUP(P482,'Charged Moves'!B$2:C$96,2,FALSE)=D482,VLOOKUP(P482,'Charged Moves'!B$2:C$96,2,FALSE)=E482),1,0)</f>
        <v>1</v>
      </c>
      <c r="S482" s="54">
        <f>VLOOKUP(P482,'Charged Moves'!B$2:I$96,8,FALSE)*100</f>
        <v>5</v>
      </c>
      <c r="T482" s="54">
        <f>VLOOKUP(P482,'Charged Moves'!B$2:I$96,6,FALSE)</f>
        <v>2900</v>
      </c>
      <c r="U482" s="54">
        <f>VLOOKUP(P482,'Charged Moves'!B$2:J$96,9,FALSE)</f>
        <v>25</v>
      </c>
      <c r="V482" s="54">
        <f t="shared" si="1"/>
        <v>5419.6874999999991</v>
      </c>
      <c r="W482" s="54"/>
      <c r="X482" s="54"/>
      <c r="Y482" s="54"/>
      <c r="AB482" s="55"/>
      <c r="AD482" s="55"/>
    </row>
    <row r="483" spans="1:30" ht="14.25" customHeight="1">
      <c r="A483" s="10">
        <v>482</v>
      </c>
      <c r="B483" s="13">
        <f>VLOOKUP(C483,'Species Data'!A$2:E$152,2,FALSE)</f>
        <v>84</v>
      </c>
      <c r="C483" s="10" t="s">
        <v>228</v>
      </c>
      <c r="D483" s="32" t="s">
        <v>84</v>
      </c>
      <c r="E483" s="27" t="s">
        <v>49</v>
      </c>
      <c r="F483" s="13">
        <f>VLOOKUP($C483,'Species Data'!$A$2:$E$152,3,FALSE)+$Z$1</f>
        <v>85</v>
      </c>
      <c r="G483" s="13">
        <f>VLOOKUP($C483,'Species Data'!$A$2:$E$152,4,FALSE)+$Z$1</f>
        <v>141</v>
      </c>
      <c r="H483" s="13">
        <f>VLOOKUP($C483,'Species Data'!$A$2:$E$152,5,FALSE)+$Z$1</f>
        <v>111</v>
      </c>
      <c r="I483" s="20" t="s">
        <v>99</v>
      </c>
      <c r="J483" s="54">
        <f>VLOOKUP(I483,'Basic Moves'!B$2:H$43,3,FALSE)</f>
        <v>10</v>
      </c>
      <c r="K483" s="54">
        <f>IF(OR(VLOOKUP(I483,'Basic Moves'!B$2:C$43,2,FALSE)=D483,VLOOKUP(I483,'Basic Moves'!B$2:C$43,2,FALSE)=E483),1,0)</f>
        <v>1</v>
      </c>
      <c r="L483" s="54">
        <f>VLOOKUP(I483,'Basic Moves'!B$2:H$43,5,FALSE)</f>
        <v>1150</v>
      </c>
      <c r="M483" s="54">
        <f>VLOOKUP(I483,'Basic Moves'!B$2:H$43,7,FALSE)</f>
        <v>10</v>
      </c>
      <c r="N483" s="54">
        <f t="shared" si="0"/>
        <v>1762.5</v>
      </c>
      <c r="O483" s="20"/>
      <c r="P483" s="20" t="s">
        <v>229</v>
      </c>
      <c r="Q483" s="54">
        <f>VLOOKUP(P483,'Charged Moves'!B$2:I$96,3,FALSE)</f>
        <v>30</v>
      </c>
      <c r="R483" s="54">
        <f>IF(OR(VLOOKUP(P483,'Charged Moves'!B$2:C$96,2,FALSE)=D483,VLOOKUP(P483,'Charged Moves'!B$2:C$96,2,FALSE)=E483),1,0)</f>
        <v>1</v>
      </c>
      <c r="S483" s="54">
        <f>VLOOKUP(P483,'Charged Moves'!B$2:I$96,8,FALSE)*100</f>
        <v>5</v>
      </c>
      <c r="T483" s="54">
        <f>VLOOKUP(P483,'Charged Moves'!B$2:I$96,6,FALSE)</f>
        <v>3000</v>
      </c>
      <c r="U483" s="54">
        <f>VLOOKUP(P483,'Charged Moves'!B$2:J$96,9,FALSE)</f>
        <v>25</v>
      </c>
      <c r="V483" s="54">
        <f t="shared" si="1"/>
        <v>5419.6874999999991</v>
      </c>
      <c r="W483" s="54"/>
      <c r="X483" s="54"/>
      <c r="Y483" s="54"/>
      <c r="AB483" s="55"/>
      <c r="AD483" s="55"/>
    </row>
    <row r="484" spans="1:30" ht="14.25" customHeight="1">
      <c r="A484" s="10">
        <v>483</v>
      </c>
      <c r="B484" s="13">
        <f>VLOOKUP(C484,'Species Data'!A$2:E$152,2,FALSE)</f>
        <v>84</v>
      </c>
      <c r="C484" s="10" t="s">
        <v>228</v>
      </c>
      <c r="D484" s="32" t="s">
        <v>84</v>
      </c>
      <c r="E484" s="27" t="s">
        <v>49</v>
      </c>
      <c r="F484" s="13">
        <f>VLOOKUP($C484,'Species Data'!$A$2:$E$152,3,FALSE)+$Z$1</f>
        <v>85</v>
      </c>
      <c r="G484" s="13">
        <f>VLOOKUP($C484,'Species Data'!$A$2:$E$152,4,FALSE)+$Z$1</f>
        <v>141</v>
      </c>
      <c r="H484" s="13">
        <f>VLOOKUP($C484,'Species Data'!$A$2:$E$152,5,FALSE)+$Z$1</f>
        <v>111</v>
      </c>
      <c r="I484" s="20" t="s">
        <v>87</v>
      </c>
      <c r="J484" s="54">
        <f>VLOOKUP(I484,'Basic Moves'!B$2:H$43,3,FALSE)</f>
        <v>10</v>
      </c>
      <c r="K484" s="54">
        <f>IF(OR(VLOOKUP(I484,'Basic Moves'!B$2:C$43,2,FALSE)=D484,VLOOKUP(I484,'Basic Moves'!B$2:C$43,2,FALSE)=E484),1,0)</f>
        <v>1</v>
      </c>
      <c r="L484" s="54">
        <f>VLOOKUP(I484,'Basic Moves'!B$2:H$43,5,FALSE)</f>
        <v>1330</v>
      </c>
      <c r="M484" s="54">
        <f>VLOOKUP(I484,'Basic Moves'!B$2:H$43,7,FALSE)</f>
        <v>12</v>
      </c>
      <c r="N484" s="54">
        <f t="shared" si="0"/>
        <v>1762.5</v>
      </c>
      <c r="O484" s="20"/>
      <c r="P484" s="20" t="s">
        <v>100</v>
      </c>
      <c r="Q484" s="54">
        <f>VLOOKUP(P484,'Charged Moves'!B$2:I$96,3,FALSE)</f>
        <v>40</v>
      </c>
      <c r="R484" s="54">
        <f>IF(OR(VLOOKUP(P484,'Charged Moves'!B$2:C$96,2,FALSE)=D484,VLOOKUP(P484,'Charged Moves'!B$2:C$96,2,FALSE)=E484),1,0)</f>
        <v>1</v>
      </c>
      <c r="S484" s="54">
        <f>VLOOKUP(P484,'Charged Moves'!B$2:I$96,8,FALSE)*100</f>
        <v>5</v>
      </c>
      <c r="T484" s="54">
        <f>VLOOKUP(P484,'Charged Moves'!B$2:I$96,6,FALSE)</f>
        <v>2700</v>
      </c>
      <c r="U484" s="54">
        <f>VLOOKUP(P484,'Charged Moves'!B$2:J$96,9,FALSE)</f>
        <v>33</v>
      </c>
      <c r="V484" s="54">
        <f t="shared" si="1"/>
        <v>7226.2499999999991</v>
      </c>
      <c r="W484" s="54"/>
      <c r="X484" s="54"/>
      <c r="Y484" s="54"/>
      <c r="AB484" s="55"/>
      <c r="AD484" s="55"/>
    </row>
    <row r="485" spans="1:30" ht="14.25" customHeight="1">
      <c r="A485" s="10">
        <v>484</v>
      </c>
      <c r="B485" s="13">
        <f>VLOOKUP(C485,'Species Data'!A$2:E$152,2,FALSE)</f>
        <v>84</v>
      </c>
      <c r="C485" s="10" t="s">
        <v>228</v>
      </c>
      <c r="D485" s="32" t="s">
        <v>84</v>
      </c>
      <c r="E485" s="27" t="s">
        <v>49</v>
      </c>
      <c r="F485" s="13">
        <f>VLOOKUP($C485,'Species Data'!$A$2:$E$152,3,FALSE)+$Z$1</f>
        <v>85</v>
      </c>
      <c r="G485" s="13">
        <f>VLOOKUP($C485,'Species Data'!$A$2:$E$152,4,FALSE)+$Z$1</f>
        <v>141</v>
      </c>
      <c r="H485" s="13">
        <f>VLOOKUP($C485,'Species Data'!$A$2:$E$152,5,FALSE)+$Z$1</f>
        <v>111</v>
      </c>
      <c r="I485" s="20" t="s">
        <v>87</v>
      </c>
      <c r="J485" s="54">
        <f>VLOOKUP(I485,'Basic Moves'!B$2:H$43,3,FALSE)</f>
        <v>10</v>
      </c>
      <c r="K485" s="54">
        <f>IF(OR(VLOOKUP(I485,'Basic Moves'!B$2:C$43,2,FALSE)=D485,VLOOKUP(I485,'Basic Moves'!B$2:C$43,2,FALSE)=E485),1,0)</f>
        <v>1</v>
      </c>
      <c r="L485" s="54">
        <f>VLOOKUP(I485,'Basic Moves'!B$2:H$43,5,FALSE)</f>
        <v>1330</v>
      </c>
      <c r="M485" s="54">
        <f>VLOOKUP(I485,'Basic Moves'!B$2:H$43,7,FALSE)</f>
        <v>12</v>
      </c>
      <c r="N485" s="54">
        <f t="shared" si="0"/>
        <v>1762.5</v>
      </c>
      <c r="O485" s="20"/>
      <c r="P485" s="20" t="s">
        <v>82</v>
      </c>
      <c r="Q485" s="54">
        <f>VLOOKUP(P485,'Charged Moves'!B$2:I$96,3,FALSE)</f>
        <v>30</v>
      </c>
      <c r="R485" s="54">
        <f>IF(OR(VLOOKUP(P485,'Charged Moves'!B$2:C$96,2,FALSE)=D485,VLOOKUP(P485,'Charged Moves'!B$2:C$96,2,FALSE)=E485),1,0)</f>
        <v>1</v>
      </c>
      <c r="S485" s="54">
        <f>VLOOKUP(P485,'Charged Moves'!B$2:I$96,8,FALSE)*100</f>
        <v>5</v>
      </c>
      <c r="T485" s="54">
        <f>VLOOKUP(P485,'Charged Moves'!B$2:I$96,6,FALSE)</f>
        <v>2900</v>
      </c>
      <c r="U485" s="54">
        <f>VLOOKUP(P485,'Charged Moves'!B$2:J$96,9,FALSE)</f>
        <v>25</v>
      </c>
      <c r="V485" s="54">
        <f t="shared" si="1"/>
        <v>5419.6874999999991</v>
      </c>
      <c r="W485" s="54"/>
      <c r="X485" s="54"/>
      <c r="Y485" s="54"/>
      <c r="AB485" s="55"/>
      <c r="AD485" s="55"/>
    </row>
    <row r="486" spans="1:30" ht="14.25" customHeight="1">
      <c r="A486" s="10">
        <v>485</v>
      </c>
      <c r="B486" s="13">
        <f>VLOOKUP(C486,'Species Data'!A$2:E$152,2,FALSE)</f>
        <v>84</v>
      </c>
      <c r="C486" s="10" t="s">
        <v>228</v>
      </c>
      <c r="D486" s="32" t="s">
        <v>84</v>
      </c>
      <c r="E486" s="27" t="s">
        <v>49</v>
      </c>
      <c r="F486" s="13">
        <f>VLOOKUP($C486,'Species Data'!$A$2:$E$152,3,FALSE)+$Z$1</f>
        <v>85</v>
      </c>
      <c r="G486" s="13">
        <f>VLOOKUP($C486,'Species Data'!$A$2:$E$152,4,FALSE)+$Z$1</f>
        <v>141</v>
      </c>
      <c r="H486" s="13">
        <f>VLOOKUP($C486,'Species Data'!$A$2:$E$152,5,FALSE)+$Z$1</f>
        <v>111</v>
      </c>
      <c r="I486" s="20" t="s">
        <v>87</v>
      </c>
      <c r="J486" s="54">
        <f>VLOOKUP(I486,'Basic Moves'!B$2:H$43,3,FALSE)</f>
        <v>10</v>
      </c>
      <c r="K486" s="54">
        <f>IF(OR(VLOOKUP(I486,'Basic Moves'!B$2:C$43,2,FALSE)=D486,VLOOKUP(I486,'Basic Moves'!B$2:C$43,2,FALSE)=E486),1,0)</f>
        <v>1</v>
      </c>
      <c r="L486" s="54">
        <f>VLOOKUP(I486,'Basic Moves'!B$2:H$43,5,FALSE)</f>
        <v>1330</v>
      </c>
      <c r="M486" s="54">
        <f>VLOOKUP(I486,'Basic Moves'!B$2:H$43,7,FALSE)</f>
        <v>12</v>
      </c>
      <c r="N486" s="54">
        <f t="shared" si="0"/>
        <v>1762.5</v>
      </c>
      <c r="O486" s="20"/>
      <c r="P486" s="20" t="s">
        <v>229</v>
      </c>
      <c r="Q486" s="54">
        <f>VLOOKUP(P486,'Charged Moves'!B$2:I$96,3,FALSE)</f>
        <v>30</v>
      </c>
      <c r="R486" s="54">
        <f>IF(OR(VLOOKUP(P486,'Charged Moves'!B$2:C$96,2,FALSE)=D486,VLOOKUP(P486,'Charged Moves'!B$2:C$96,2,FALSE)=E486),1,0)</f>
        <v>1</v>
      </c>
      <c r="S486" s="54">
        <f>VLOOKUP(P486,'Charged Moves'!B$2:I$96,8,FALSE)*100</f>
        <v>5</v>
      </c>
      <c r="T486" s="54">
        <f>VLOOKUP(P486,'Charged Moves'!B$2:I$96,6,FALSE)</f>
        <v>3000</v>
      </c>
      <c r="U486" s="54">
        <f>VLOOKUP(P486,'Charged Moves'!B$2:J$96,9,FALSE)</f>
        <v>25</v>
      </c>
      <c r="V486" s="54">
        <f t="shared" si="1"/>
        <v>5419.6874999999991</v>
      </c>
      <c r="W486" s="54"/>
      <c r="X486" s="54"/>
      <c r="Y486" s="54"/>
      <c r="AB486" s="55"/>
      <c r="AD486" s="55"/>
    </row>
    <row r="487" spans="1:30" ht="14.25" customHeight="1">
      <c r="A487" s="10">
        <v>486</v>
      </c>
      <c r="B487" s="13">
        <f>VLOOKUP(C487,'Species Data'!A$2:E$152,2,FALSE)</f>
        <v>85</v>
      </c>
      <c r="C487" s="10" t="s">
        <v>230</v>
      </c>
      <c r="D487" s="32" t="s">
        <v>84</v>
      </c>
      <c r="E487" s="27" t="s">
        <v>49</v>
      </c>
      <c r="F487" s="13">
        <f>VLOOKUP($C487,'Species Data'!$A$2:$E$152,3,FALSE)+$Z$1</f>
        <v>135</v>
      </c>
      <c r="G487" s="13">
        <f>VLOOKUP($C487,'Species Data'!$A$2:$E$152,4,FALSE)+$Z$1</f>
        <v>197</v>
      </c>
      <c r="H487" s="13">
        <f>VLOOKUP($C487,'Species Data'!$A$2:$E$152,5,FALSE)+$Z$1</f>
        <v>165</v>
      </c>
      <c r="I487" s="20" t="s">
        <v>150</v>
      </c>
      <c r="J487" s="54">
        <f>VLOOKUP(I487,'Basic Moves'!B$2:H$43,3,FALSE)</f>
        <v>12</v>
      </c>
      <c r="K487" s="54">
        <f>IF(OR(VLOOKUP(I487,'Basic Moves'!B$2:C$43,2,FALSE)=D487,VLOOKUP(I487,'Basic Moves'!B$2:C$43,2,FALSE)=E487),1,0)</f>
        <v>0</v>
      </c>
      <c r="L487" s="54">
        <f>VLOOKUP(I487,'Basic Moves'!B$2:H$43,5,FALSE)</f>
        <v>1040</v>
      </c>
      <c r="M487" s="54">
        <f>VLOOKUP(I487,'Basic Moves'!B$2:H$43,7,FALSE)</f>
        <v>10</v>
      </c>
      <c r="N487" s="54">
        <f t="shared" si="0"/>
        <v>2364</v>
      </c>
      <c r="O487" s="20"/>
      <c r="P487" s="20" t="s">
        <v>100</v>
      </c>
      <c r="Q487" s="54">
        <f>VLOOKUP(P487,'Charged Moves'!B$2:I$96,3,FALSE)</f>
        <v>40</v>
      </c>
      <c r="R487" s="54">
        <f>IF(OR(VLOOKUP(P487,'Charged Moves'!B$2:C$96,2,FALSE)=D487,VLOOKUP(P487,'Charged Moves'!B$2:C$96,2,FALSE)=E487),1,0)</f>
        <v>1</v>
      </c>
      <c r="S487" s="54">
        <f>VLOOKUP(P487,'Charged Moves'!B$2:I$96,8,FALSE)*100</f>
        <v>5</v>
      </c>
      <c r="T487" s="54">
        <f>VLOOKUP(P487,'Charged Moves'!B$2:I$96,6,FALSE)</f>
        <v>2700</v>
      </c>
      <c r="U487" s="54">
        <f>VLOOKUP(P487,'Charged Moves'!B$2:J$96,9,FALSE)</f>
        <v>33</v>
      </c>
      <c r="V487" s="54">
        <f t="shared" si="1"/>
        <v>10096.25</v>
      </c>
      <c r="W487" s="54"/>
      <c r="X487" s="54"/>
      <c r="Y487" s="54"/>
      <c r="AB487" s="55"/>
      <c r="AD487" s="55"/>
    </row>
    <row r="488" spans="1:30" ht="14.25" customHeight="1">
      <c r="A488" s="10">
        <v>487</v>
      </c>
      <c r="B488" s="13">
        <f>VLOOKUP(C488,'Species Data'!A$2:E$152,2,FALSE)</f>
        <v>85</v>
      </c>
      <c r="C488" s="10" t="s">
        <v>230</v>
      </c>
      <c r="D488" s="32" t="s">
        <v>84</v>
      </c>
      <c r="E488" s="27" t="s">
        <v>49</v>
      </c>
      <c r="F488" s="13">
        <f>VLOOKUP($C488,'Species Data'!$A$2:$E$152,3,FALSE)+$Z$1</f>
        <v>135</v>
      </c>
      <c r="G488" s="13">
        <f>VLOOKUP($C488,'Species Data'!$A$2:$E$152,4,FALSE)+$Z$1</f>
        <v>197</v>
      </c>
      <c r="H488" s="13">
        <f>VLOOKUP($C488,'Species Data'!$A$2:$E$152,5,FALSE)+$Z$1</f>
        <v>165</v>
      </c>
      <c r="I488" s="20" t="s">
        <v>150</v>
      </c>
      <c r="J488" s="54">
        <f>VLOOKUP(I488,'Basic Moves'!B$2:H$43,3,FALSE)</f>
        <v>12</v>
      </c>
      <c r="K488" s="54">
        <f>IF(OR(VLOOKUP(I488,'Basic Moves'!B$2:C$43,2,FALSE)=D488,VLOOKUP(I488,'Basic Moves'!B$2:C$43,2,FALSE)=E488),1,0)</f>
        <v>0</v>
      </c>
      <c r="L488" s="54">
        <f>VLOOKUP(I488,'Basic Moves'!B$2:H$43,5,FALSE)</f>
        <v>1040</v>
      </c>
      <c r="M488" s="54">
        <f>VLOOKUP(I488,'Basic Moves'!B$2:H$43,7,FALSE)</f>
        <v>10</v>
      </c>
      <c r="N488" s="54">
        <f t="shared" si="0"/>
        <v>2364</v>
      </c>
      <c r="O488" s="20"/>
      <c r="P488" s="20" t="s">
        <v>82</v>
      </c>
      <c r="Q488" s="54">
        <f>VLOOKUP(P488,'Charged Moves'!B$2:I$96,3,FALSE)</f>
        <v>30</v>
      </c>
      <c r="R488" s="54">
        <f>IF(OR(VLOOKUP(P488,'Charged Moves'!B$2:C$96,2,FALSE)=D488,VLOOKUP(P488,'Charged Moves'!B$2:C$96,2,FALSE)=E488),1,0)</f>
        <v>1</v>
      </c>
      <c r="S488" s="54">
        <f>VLOOKUP(P488,'Charged Moves'!B$2:I$96,8,FALSE)*100</f>
        <v>5</v>
      </c>
      <c r="T488" s="54">
        <f>VLOOKUP(P488,'Charged Moves'!B$2:I$96,6,FALSE)</f>
        <v>2900</v>
      </c>
      <c r="U488" s="54">
        <f>VLOOKUP(P488,'Charged Moves'!B$2:J$96,9,FALSE)</f>
        <v>25</v>
      </c>
      <c r="V488" s="54">
        <f t="shared" si="1"/>
        <v>7572.1874999999991</v>
      </c>
      <c r="W488" s="54"/>
      <c r="X488" s="54"/>
      <c r="Y488" s="54"/>
      <c r="AB488" s="55"/>
      <c r="AD488" s="55"/>
    </row>
    <row r="489" spans="1:30" ht="14.25" customHeight="1">
      <c r="A489" s="10">
        <v>488</v>
      </c>
      <c r="B489" s="13">
        <f>VLOOKUP(C489,'Species Data'!A$2:E$152,2,FALSE)</f>
        <v>85</v>
      </c>
      <c r="C489" s="10" t="s">
        <v>230</v>
      </c>
      <c r="D489" s="32" t="s">
        <v>84</v>
      </c>
      <c r="E489" s="27" t="s">
        <v>49</v>
      </c>
      <c r="F489" s="13">
        <f>VLOOKUP($C489,'Species Data'!$A$2:$E$152,3,FALSE)+$Z$1</f>
        <v>135</v>
      </c>
      <c r="G489" s="13">
        <f>VLOOKUP($C489,'Species Data'!$A$2:$E$152,4,FALSE)+$Z$1</f>
        <v>197</v>
      </c>
      <c r="H489" s="13">
        <f>VLOOKUP($C489,'Species Data'!$A$2:$E$152,5,FALSE)+$Z$1</f>
        <v>165</v>
      </c>
      <c r="I489" s="20" t="s">
        <v>150</v>
      </c>
      <c r="J489" s="54">
        <f>VLOOKUP(I489,'Basic Moves'!B$2:H$43,3,FALSE)</f>
        <v>12</v>
      </c>
      <c r="K489" s="54">
        <f>IF(OR(VLOOKUP(I489,'Basic Moves'!B$2:C$43,2,FALSE)=D489,VLOOKUP(I489,'Basic Moves'!B$2:C$43,2,FALSE)=E489),1,0)</f>
        <v>0</v>
      </c>
      <c r="L489" s="54">
        <f>VLOOKUP(I489,'Basic Moves'!B$2:H$43,5,FALSE)</f>
        <v>1040</v>
      </c>
      <c r="M489" s="54">
        <f>VLOOKUP(I489,'Basic Moves'!B$2:H$43,7,FALSE)</f>
        <v>10</v>
      </c>
      <c r="N489" s="54">
        <f t="shared" si="0"/>
        <v>2364</v>
      </c>
      <c r="O489" s="20"/>
      <c r="P489" s="20" t="s">
        <v>86</v>
      </c>
      <c r="Q489" s="54">
        <f>VLOOKUP(P489,'Charged Moves'!B$2:I$96,3,FALSE)</f>
        <v>30</v>
      </c>
      <c r="R489" s="54">
        <f>IF(OR(VLOOKUP(P489,'Charged Moves'!B$2:C$96,2,FALSE)=D489,VLOOKUP(P489,'Charged Moves'!B$2:C$96,2,FALSE)=E489),1,0)</f>
        <v>1</v>
      </c>
      <c r="S489" s="54">
        <f>VLOOKUP(P489,'Charged Moves'!B$2:I$96,8,FALSE)*100</f>
        <v>25</v>
      </c>
      <c r="T489" s="54">
        <f>VLOOKUP(P489,'Charged Moves'!B$2:I$96,6,FALSE)</f>
        <v>3300</v>
      </c>
      <c r="U489" s="54">
        <f>VLOOKUP(P489,'Charged Moves'!B$2:J$96,9,FALSE)</f>
        <v>25</v>
      </c>
      <c r="V489" s="54">
        <f t="shared" si="1"/>
        <v>8310.9375</v>
      </c>
      <c r="W489" s="54"/>
      <c r="X489" s="54"/>
      <c r="Y489" s="54"/>
      <c r="AB489" s="55"/>
      <c r="AD489" s="55"/>
    </row>
    <row r="490" spans="1:30" ht="14.25" customHeight="1">
      <c r="A490" s="10">
        <v>489</v>
      </c>
      <c r="B490" s="13">
        <f>VLOOKUP(C490,'Species Data'!A$2:E$152,2,FALSE)</f>
        <v>85</v>
      </c>
      <c r="C490" s="10" t="s">
        <v>230</v>
      </c>
      <c r="D490" s="32" t="s">
        <v>84</v>
      </c>
      <c r="E490" s="27" t="s">
        <v>49</v>
      </c>
      <c r="F490" s="13">
        <f>VLOOKUP($C490,'Species Data'!$A$2:$E$152,3,FALSE)+$Z$1</f>
        <v>135</v>
      </c>
      <c r="G490" s="13">
        <f>VLOOKUP($C490,'Species Data'!$A$2:$E$152,4,FALSE)+$Z$1</f>
        <v>197</v>
      </c>
      <c r="H490" s="13">
        <f>VLOOKUP($C490,'Species Data'!$A$2:$E$152,5,FALSE)+$Z$1</f>
        <v>165</v>
      </c>
      <c r="I490" s="20" t="s">
        <v>89</v>
      </c>
      <c r="J490" s="54">
        <f>VLOOKUP(I490,'Basic Moves'!B$2:H$43,3,FALSE)</f>
        <v>15</v>
      </c>
      <c r="K490" s="54">
        <f>IF(OR(VLOOKUP(I490,'Basic Moves'!B$2:C$43,2,FALSE)=D490,VLOOKUP(I490,'Basic Moves'!B$2:C$43,2,FALSE)=E490),1,0)</f>
        <v>0</v>
      </c>
      <c r="L490" s="54">
        <f>VLOOKUP(I490,'Basic Moves'!B$2:H$43,5,FALSE)</f>
        <v>1330</v>
      </c>
      <c r="M490" s="54">
        <f>VLOOKUP(I490,'Basic Moves'!B$2:H$43,7,FALSE)</f>
        <v>12</v>
      </c>
      <c r="N490" s="54">
        <f t="shared" si="0"/>
        <v>2955</v>
      </c>
      <c r="O490" s="20"/>
      <c r="P490" s="20" t="s">
        <v>100</v>
      </c>
      <c r="Q490" s="54">
        <f>VLOOKUP(P490,'Charged Moves'!B$2:I$96,3,FALSE)</f>
        <v>40</v>
      </c>
      <c r="R490" s="54">
        <f>IF(OR(VLOOKUP(P490,'Charged Moves'!B$2:C$96,2,FALSE)=D490,VLOOKUP(P490,'Charged Moves'!B$2:C$96,2,FALSE)=E490),1,0)</f>
        <v>1</v>
      </c>
      <c r="S490" s="54">
        <f>VLOOKUP(P490,'Charged Moves'!B$2:I$96,8,FALSE)*100</f>
        <v>5</v>
      </c>
      <c r="T490" s="54">
        <f>VLOOKUP(P490,'Charged Moves'!B$2:I$96,6,FALSE)</f>
        <v>2700</v>
      </c>
      <c r="U490" s="54">
        <f>VLOOKUP(P490,'Charged Moves'!B$2:J$96,9,FALSE)</f>
        <v>33</v>
      </c>
      <c r="V490" s="54">
        <f t="shared" si="1"/>
        <v>10096.25</v>
      </c>
      <c r="W490" s="54"/>
      <c r="X490" s="54"/>
      <c r="Y490" s="54"/>
      <c r="AB490" s="55"/>
      <c r="AD490" s="55"/>
    </row>
    <row r="491" spans="1:30" ht="14.25" customHeight="1">
      <c r="A491" s="10">
        <v>490</v>
      </c>
      <c r="B491" s="13">
        <f>VLOOKUP(C491,'Species Data'!A$2:E$152,2,FALSE)</f>
        <v>85</v>
      </c>
      <c r="C491" s="10" t="s">
        <v>230</v>
      </c>
      <c r="D491" s="32" t="s">
        <v>84</v>
      </c>
      <c r="E491" s="27" t="s">
        <v>49</v>
      </c>
      <c r="F491" s="13">
        <f>VLOOKUP($C491,'Species Data'!$A$2:$E$152,3,FALSE)+$Z$1</f>
        <v>135</v>
      </c>
      <c r="G491" s="13">
        <f>VLOOKUP($C491,'Species Data'!$A$2:$E$152,4,FALSE)+$Z$1</f>
        <v>197</v>
      </c>
      <c r="H491" s="13">
        <f>VLOOKUP($C491,'Species Data'!$A$2:$E$152,5,FALSE)+$Z$1</f>
        <v>165</v>
      </c>
      <c r="I491" s="20" t="s">
        <v>89</v>
      </c>
      <c r="J491" s="54">
        <f>VLOOKUP(I491,'Basic Moves'!B$2:H$43,3,FALSE)</f>
        <v>15</v>
      </c>
      <c r="K491" s="54">
        <f>IF(OR(VLOOKUP(I491,'Basic Moves'!B$2:C$43,2,FALSE)=D491,VLOOKUP(I491,'Basic Moves'!B$2:C$43,2,FALSE)=E491),1,0)</f>
        <v>0</v>
      </c>
      <c r="L491" s="54">
        <f>VLOOKUP(I491,'Basic Moves'!B$2:H$43,5,FALSE)</f>
        <v>1330</v>
      </c>
      <c r="M491" s="54">
        <f>VLOOKUP(I491,'Basic Moves'!B$2:H$43,7,FALSE)</f>
        <v>12</v>
      </c>
      <c r="N491" s="54">
        <f t="shared" si="0"/>
        <v>2955</v>
      </c>
      <c r="O491" s="20"/>
      <c r="P491" s="20" t="s">
        <v>82</v>
      </c>
      <c r="Q491" s="54">
        <f>VLOOKUP(P491,'Charged Moves'!B$2:I$96,3,FALSE)</f>
        <v>30</v>
      </c>
      <c r="R491" s="54">
        <f>IF(OR(VLOOKUP(P491,'Charged Moves'!B$2:C$96,2,FALSE)=D491,VLOOKUP(P491,'Charged Moves'!B$2:C$96,2,FALSE)=E491),1,0)</f>
        <v>1</v>
      </c>
      <c r="S491" s="54">
        <f>VLOOKUP(P491,'Charged Moves'!B$2:I$96,8,FALSE)*100</f>
        <v>5</v>
      </c>
      <c r="T491" s="54">
        <f>VLOOKUP(P491,'Charged Moves'!B$2:I$96,6,FALSE)</f>
        <v>2900</v>
      </c>
      <c r="U491" s="54">
        <f>VLOOKUP(P491,'Charged Moves'!B$2:J$96,9,FALSE)</f>
        <v>25</v>
      </c>
      <c r="V491" s="54">
        <f t="shared" si="1"/>
        <v>7572.1874999999991</v>
      </c>
      <c r="W491" s="54"/>
      <c r="X491" s="54"/>
      <c r="Y491" s="54"/>
      <c r="AB491" s="55"/>
      <c r="AD491" s="55"/>
    </row>
    <row r="492" spans="1:30" ht="14.25" customHeight="1">
      <c r="A492" s="10">
        <v>491</v>
      </c>
      <c r="B492" s="13">
        <f>VLOOKUP(C492,'Species Data'!A$2:E$152,2,FALSE)</f>
        <v>85</v>
      </c>
      <c r="C492" s="10" t="s">
        <v>230</v>
      </c>
      <c r="D492" s="32" t="s">
        <v>84</v>
      </c>
      <c r="E492" s="27" t="s">
        <v>49</v>
      </c>
      <c r="F492" s="13">
        <f>VLOOKUP($C492,'Species Data'!$A$2:$E$152,3,FALSE)+$Z$1</f>
        <v>135</v>
      </c>
      <c r="G492" s="13">
        <f>VLOOKUP($C492,'Species Data'!$A$2:$E$152,4,FALSE)+$Z$1</f>
        <v>197</v>
      </c>
      <c r="H492" s="13">
        <f>VLOOKUP($C492,'Species Data'!$A$2:$E$152,5,FALSE)+$Z$1</f>
        <v>165</v>
      </c>
      <c r="I492" s="20" t="s">
        <v>89</v>
      </c>
      <c r="J492" s="54">
        <f>VLOOKUP(I492,'Basic Moves'!B$2:H$43,3,FALSE)</f>
        <v>15</v>
      </c>
      <c r="K492" s="54">
        <f>IF(OR(VLOOKUP(I492,'Basic Moves'!B$2:C$43,2,FALSE)=D492,VLOOKUP(I492,'Basic Moves'!B$2:C$43,2,FALSE)=E492),1,0)</f>
        <v>0</v>
      </c>
      <c r="L492" s="54">
        <f>VLOOKUP(I492,'Basic Moves'!B$2:H$43,5,FALSE)</f>
        <v>1330</v>
      </c>
      <c r="M492" s="54">
        <f>VLOOKUP(I492,'Basic Moves'!B$2:H$43,7,FALSE)</f>
        <v>12</v>
      </c>
      <c r="N492" s="54">
        <f t="shared" si="0"/>
        <v>2955</v>
      </c>
      <c r="O492" s="20"/>
      <c r="P492" s="20" t="s">
        <v>86</v>
      </c>
      <c r="Q492" s="54">
        <f>VLOOKUP(P492,'Charged Moves'!B$2:I$96,3,FALSE)</f>
        <v>30</v>
      </c>
      <c r="R492" s="54">
        <f>IF(OR(VLOOKUP(P492,'Charged Moves'!B$2:C$96,2,FALSE)=D492,VLOOKUP(P492,'Charged Moves'!B$2:C$96,2,FALSE)=E492),1,0)</f>
        <v>1</v>
      </c>
      <c r="S492" s="54">
        <f>VLOOKUP(P492,'Charged Moves'!B$2:I$96,8,FALSE)*100</f>
        <v>25</v>
      </c>
      <c r="T492" s="54">
        <f>VLOOKUP(P492,'Charged Moves'!B$2:I$96,6,FALSE)</f>
        <v>3300</v>
      </c>
      <c r="U492" s="54">
        <f>VLOOKUP(P492,'Charged Moves'!B$2:J$96,9,FALSE)</f>
        <v>25</v>
      </c>
      <c r="V492" s="54">
        <f t="shared" si="1"/>
        <v>8310.9375</v>
      </c>
      <c r="W492" s="54"/>
      <c r="X492" s="54"/>
      <c r="Y492" s="54"/>
      <c r="AB492" s="55"/>
      <c r="AD492" s="55"/>
    </row>
    <row r="493" spans="1:30" ht="14.25" customHeight="1">
      <c r="A493" s="10">
        <v>492</v>
      </c>
      <c r="B493" s="13">
        <f>VLOOKUP(C493,'Species Data'!A$2:E$152,2,FALSE)</f>
        <v>86</v>
      </c>
      <c r="C493" s="10" t="s">
        <v>231</v>
      </c>
      <c r="D493" s="28" t="s">
        <v>54</v>
      </c>
      <c r="E493" s="29"/>
      <c r="F493" s="13">
        <f>VLOOKUP($C493,'Species Data'!$A$2:$E$152,3,FALSE)+$Z$1</f>
        <v>145</v>
      </c>
      <c r="G493" s="13">
        <f>VLOOKUP($C493,'Species Data'!$A$2:$E$152,4,FALSE)+$Z$1</f>
        <v>119</v>
      </c>
      <c r="H493" s="13">
        <f>VLOOKUP($C493,'Species Data'!$A$2:$E$152,5,FALSE)+$Z$1</f>
        <v>153</v>
      </c>
      <c r="I493" s="20" t="s">
        <v>233</v>
      </c>
      <c r="J493" s="54">
        <f>VLOOKUP(I493,'Basic Moves'!B$2:H$43,3,FALSE)</f>
        <v>15</v>
      </c>
      <c r="K493" s="54">
        <f>IF(OR(VLOOKUP(I493,'Basic Moves'!B$2:C$43,2,FALSE)=D493,VLOOKUP(I493,'Basic Moves'!B$2:C$43,2,FALSE)=E493),1,0)</f>
        <v>0</v>
      </c>
      <c r="L493" s="54">
        <f>VLOOKUP(I493,'Basic Moves'!B$2:H$43,5,FALSE)</f>
        <v>1400</v>
      </c>
      <c r="M493" s="54">
        <f>VLOOKUP(I493,'Basic Moves'!B$2:H$43,7,FALSE)</f>
        <v>12</v>
      </c>
      <c r="N493" s="54">
        <f t="shared" si="0"/>
        <v>1785</v>
      </c>
      <c r="O493" s="20"/>
      <c r="P493" s="20" t="s">
        <v>57</v>
      </c>
      <c r="Q493" s="54">
        <f>VLOOKUP(P493,'Charged Moves'!B$2:I$96,3,FALSE)</f>
        <v>25</v>
      </c>
      <c r="R493" s="54">
        <f>IF(OR(VLOOKUP(P493,'Charged Moves'!B$2:C$96,2,FALSE)=D493,VLOOKUP(P493,'Charged Moves'!B$2:C$96,2,FALSE)=E493),1,0)</f>
        <v>1</v>
      </c>
      <c r="S493" s="54">
        <f>VLOOKUP(P493,'Charged Moves'!B$2:I$96,8,FALSE)*100</f>
        <v>5</v>
      </c>
      <c r="T493" s="54">
        <f>VLOOKUP(P493,'Charged Moves'!B$2:I$96,6,FALSE)</f>
        <v>2350</v>
      </c>
      <c r="U493" s="54">
        <f>VLOOKUP(P493,'Charged Moves'!B$2:J$96,9,FALSE)</f>
        <v>20</v>
      </c>
      <c r="V493" s="54">
        <f t="shared" si="1"/>
        <v>3811.7187499999995</v>
      </c>
      <c r="W493" s="54"/>
      <c r="X493" s="54"/>
      <c r="Y493" s="54"/>
      <c r="AB493" s="55"/>
      <c r="AD493" s="55"/>
    </row>
    <row r="494" spans="1:30" ht="14.25" customHeight="1">
      <c r="A494" s="10">
        <v>493</v>
      </c>
      <c r="B494" s="13">
        <f>VLOOKUP(C494,'Species Data'!A$2:E$152,2,FALSE)</f>
        <v>86</v>
      </c>
      <c r="C494" s="10" t="s">
        <v>231</v>
      </c>
      <c r="D494" s="28" t="s">
        <v>54</v>
      </c>
      <c r="E494" s="29"/>
      <c r="F494" s="13">
        <f>VLOOKUP($C494,'Species Data'!$A$2:$E$152,3,FALSE)+$Z$1</f>
        <v>145</v>
      </c>
      <c r="G494" s="13">
        <f>VLOOKUP($C494,'Species Data'!$A$2:$E$152,4,FALSE)+$Z$1</f>
        <v>119</v>
      </c>
      <c r="H494" s="13">
        <f>VLOOKUP($C494,'Species Data'!$A$2:$E$152,5,FALSE)+$Z$1</f>
        <v>153</v>
      </c>
      <c r="I494" s="20" t="s">
        <v>233</v>
      </c>
      <c r="J494" s="54">
        <f>VLOOKUP(I494,'Basic Moves'!B$2:H$43,3,FALSE)</f>
        <v>15</v>
      </c>
      <c r="K494" s="54">
        <f>IF(OR(VLOOKUP(I494,'Basic Moves'!B$2:C$43,2,FALSE)=D494,VLOOKUP(I494,'Basic Moves'!B$2:C$43,2,FALSE)=E494),1,0)</f>
        <v>0</v>
      </c>
      <c r="L494" s="54">
        <f>VLOOKUP(I494,'Basic Moves'!B$2:H$43,5,FALSE)</f>
        <v>1400</v>
      </c>
      <c r="M494" s="54">
        <f>VLOOKUP(I494,'Basic Moves'!B$2:H$43,7,FALSE)</f>
        <v>12</v>
      </c>
      <c r="N494" s="54">
        <f t="shared" si="0"/>
        <v>1785</v>
      </c>
      <c r="O494" s="20"/>
      <c r="P494" s="20" t="s">
        <v>232</v>
      </c>
      <c r="Q494" s="54">
        <f>VLOOKUP(P494,'Charged Moves'!B$2:I$96,3,FALSE)</f>
        <v>25</v>
      </c>
      <c r="R494" s="54">
        <f>IF(OR(VLOOKUP(P494,'Charged Moves'!B$2:C$96,2,FALSE)=D494,VLOOKUP(P494,'Charged Moves'!B$2:C$96,2,FALSE)=E494),1,0)</f>
        <v>0</v>
      </c>
      <c r="S494" s="54">
        <f>VLOOKUP(P494,'Charged Moves'!B$2:I$96,8,FALSE)*100</f>
        <v>5</v>
      </c>
      <c r="T494" s="54">
        <f>VLOOKUP(P494,'Charged Moves'!B$2:I$96,6,FALSE)</f>
        <v>3800</v>
      </c>
      <c r="U494" s="54">
        <f>VLOOKUP(P494,'Charged Moves'!B$2:J$96,9,FALSE)</f>
        <v>20</v>
      </c>
      <c r="V494" s="54">
        <f t="shared" si="1"/>
        <v>3049.3749999999995</v>
      </c>
      <c r="W494" s="54"/>
      <c r="X494" s="54"/>
      <c r="Y494" s="54"/>
      <c r="AB494" s="55"/>
      <c r="AD494" s="55"/>
    </row>
    <row r="495" spans="1:30" ht="14.25" customHeight="1">
      <c r="A495" s="10">
        <v>494</v>
      </c>
      <c r="B495" s="13">
        <f>VLOOKUP(C495,'Species Data'!A$2:E$152,2,FALSE)</f>
        <v>86</v>
      </c>
      <c r="C495" s="10" t="s">
        <v>231</v>
      </c>
      <c r="D495" s="28" t="s">
        <v>54</v>
      </c>
      <c r="E495" s="29"/>
      <c r="F495" s="13">
        <f>VLOOKUP($C495,'Species Data'!$A$2:$E$152,3,FALSE)+$Z$1</f>
        <v>145</v>
      </c>
      <c r="G495" s="13">
        <f>VLOOKUP($C495,'Species Data'!$A$2:$E$152,4,FALSE)+$Z$1</f>
        <v>119</v>
      </c>
      <c r="H495" s="13">
        <f>VLOOKUP($C495,'Species Data'!$A$2:$E$152,5,FALSE)+$Z$1</f>
        <v>153</v>
      </c>
      <c r="I495" s="20" t="s">
        <v>233</v>
      </c>
      <c r="J495" s="54">
        <f>VLOOKUP(I495,'Basic Moves'!B$2:H$43,3,FALSE)</f>
        <v>15</v>
      </c>
      <c r="K495" s="54">
        <f>IF(OR(VLOOKUP(I495,'Basic Moves'!B$2:C$43,2,FALSE)=D495,VLOOKUP(I495,'Basic Moves'!B$2:C$43,2,FALSE)=E495),1,0)</f>
        <v>0</v>
      </c>
      <c r="L495" s="54">
        <f>VLOOKUP(I495,'Basic Moves'!B$2:H$43,5,FALSE)</f>
        <v>1400</v>
      </c>
      <c r="M495" s="54">
        <f>VLOOKUP(I495,'Basic Moves'!B$2:H$43,7,FALSE)</f>
        <v>12</v>
      </c>
      <c r="N495" s="54">
        <f t="shared" si="0"/>
        <v>1785</v>
      </c>
      <c r="O495" s="20"/>
      <c r="P495" s="20" t="s">
        <v>56</v>
      </c>
      <c r="Q495" s="54">
        <f>VLOOKUP(P495,'Charged Moves'!B$2:I$96,3,FALSE)</f>
        <v>45</v>
      </c>
      <c r="R495" s="54">
        <f>IF(OR(VLOOKUP(P495,'Charged Moves'!B$2:C$96,2,FALSE)=D495,VLOOKUP(P495,'Charged Moves'!B$2:C$96,2,FALSE)=E495),1,0)</f>
        <v>1</v>
      </c>
      <c r="S495" s="54">
        <f>VLOOKUP(P495,'Charged Moves'!B$2:I$96,8,FALSE)*100</f>
        <v>5</v>
      </c>
      <c r="T495" s="54">
        <f>VLOOKUP(P495,'Charged Moves'!B$2:I$96,6,FALSE)</f>
        <v>2350</v>
      </c>
      <c r="U495" s="54">
        <f>VLOOKUP(P495,'Charged Moves'!B$2:J$96,9,FALSE)</f>
        <v>50</v>
      </c>
      <c r="V495" s="54">
        <f t="shared" si="1"/>
        <v>6861.0937499999991</v>
      </c>
      <c r="W495" s="54"/>
      <c r="X495" s="54"/>
      <c r="Y495" s="54"/>
      <c r="AB495" s="55"/>
      <c r="AD495" s="55"/>
    </row>
    <row r="496" spans="1:30" ht="14.25" customHeight="1">
      <c r="A496" s="10">
        <v>495</v>
      </c>
      <c r="B496" s="13">
        <f>VLOOKUP(C496,'Species Data'!A$2:E$152,2,FALSE)</f>
        <v>86</v>
      </c>
      <c r="C496" s="10" t="s">
        <v>231</v>
      </c>
      <c r="D496" s="28" t="s">
        <v>54</v>
      </c>
      <c r="E496" s="29"/>
      <c r="F496" s="13">
        <f>VLOOKUP($C496,'Species Data'!$A$2:$E$152,3,FALSE)+$Z$1</f>
        <v>145</v>
      </c>
      <c r="G496" s="13">
        <f>VLOOKUP($C496,'Species Data'!$A$2:$E$152,4,FALSE)+$Z$1</f>
        <v>119</v>
      </c>
      <c r="H496" s="13">
        <f>VLOOKUP($C496,'Species Data'!$A$2:$E$152,5,FALSE)+$Z$1</f>
        <v>153</v>
      </c>
      <c r="I496" s="20" t="s">
        <v>60</v>
      </c>
      <c r="J496" s="54">
        <f>VLOOKUP(I496,'Basic Moves'!B$2:H$43,3,FALSE)</f>
        <v>6</v>
      </c>
      <c r="K496" s="54">
        <f>IF(OR(VLOOKUP(I496,'Basic Moves'!B$2:C$43,2,FALSE)=D496,VLOOKUP(I496,'Basic Moves'!B$2:C$43,2,FALSE)=E496),1,0)</f>
        <v>1</v>
      </c>
      <c r="L496" s="54">
        <f>VLOOKUP(I496,'Basic Moves'!B$2:H$43,5,FALSE)</f>
        <v>500</v>
      </c>
      <c r="M496" s="54">
        <f>VLOOKUP(I496,'Basic Moves'!B$2:H$43,7,FALSE)</f>
        <v>7</v>
      </c>
      <c r="N496" s="54">
        <f t="shared" si="0"/>
        <v>892.5</v>
      </c>
      <c r="O496" s="20"/>
      <c r="P496" s="20" t="s">
        <v>57</v>
      </c>
      <c r="Q496" s="54">
        <f>VLOOKUP(P496,'Charged Moves'!B$2:I$96,3,FALSE)</f>
        <v>25</v>
      </c>
      <c r="R496" s="54">
        <f>IF(OR(VLOOKUP(P496,'Charged Moves'!B$2:C$96,2,FALSE)=D496,VLOOKUP(P496,'Charged Moves'!B$2:C$96,2,FALSE)=E496),1,0)</f>
        <v>1</v>
      </c>
      <c r="S496" s="54">
        <f>VLOOKUP(P496,'Charged Moves'!B$2:I$96,8,FALSE)*100</f>
        <v>5</v>
      </c>
      <c r="T496" s="54">
        <f>VLOOKUP(P496,'Charged Moves'!B$2:I$96,6,FALSE)</f>
        <v>2350</v>
      </c>
      <c r="U496" s="54">
        <f>VLOOKUP(P496,'Charged Moves'!B$2:J$96,9,FALSE)</f>
        <v>20</v>
      </c>
      <c r="V496" s="54">
        <f t="shared" si="1"/>
        <v>3811.7187499999995</v>
      </c>
      <c r="W496" s="54"/>
      <c r="X496" s="54"/>
      <c r="Y496" s="54"/>
      <c r="AB496" s="55"/>
      <c r="AD496" s="55"/>
    </row>
    <row r="497" spans="1:30" ht="14.25" customHeight="1">
      <c r="A497" s="10">
        <v>496</v>
      </c>
      <c r="B497" s="13">
        <f>VLOOKUP(C497,'Species Data'!A$2:E$152,2,FALSE)</f>
        <v>86</v>
      </c>
      <c r="C497" s="10" t="s">
        <v>231</v>
      </c>
      <c r="D497" s="28" t="s">
        <v>54</v>
      </c>
      <c r="E497" s="29"/>
      <c r="F497" s="13">
        <f>VLOOKUP($C497,'Species Data'!$A$2:$E$152,3,FALSE)+$Z$1</f>
        <v>145</v>
      </c>
      <c r="G497" s="13">
        <f>VLOOKUP($C497,'Species Data'!$A$2:$E$152,4,FALSE)+$Z$1</f>
        <v>119</v>
      </c>
      <c r="H497" s="13">
        <f>VLOOKUP($C497,'Species Data'!$A$2:$E$152,5,FALSE)+$Z$1</f>
        <v>153</v>
      </c>
      <c r="I497" s="20" t="s">
        <v>60</v>
      </c>
      <c r="J497" s="54">
        <f>VLOOKUP(I497,'Basic Moves'!B$2:H$43,3,FALSE)</f>
        <v>6</v>
      </c>
      <c r="K497" s="54">
        <f>IF(OR(VLOOKUP(I497,'Basic Moves'!B$2:C$43,2,FALSE)=D497,VLOOKUP(I497,'Basic Moves'!B$2:C$43,2,FALSE)=E497),1,0)</f>
        <v>1</v>
      </c>
      <c r="L497" s="54">
        <f>VLOOKUP(I497,'Basic Moves'!B$2:H$43,5,FALSE)</f>
        <v>500</v>
      </c>
      <c r="M497" s="54">
        <f>VLOOKUP(I497,'Basic Moves'!B$2:H$43,7,FALSE)</f>
        <v>7</v>
      </c>
      <c r="N497" s="54">
        <f t="shared" si="0"/>
        <v>892.5</v>
      </c>
      <c r="O497" s="20"/>
      <c r="P497" s="20" t="s">
        <v>232</v>
      </c>
      <c r="Q497" s="54">
        <f>VLOOKUP(P497,'Charged Moves'!B$2:I$96,3,FALSE)</f>
        <v>25</v>
      </c>
      <c r="R497" s="54">
        <f>IF(OR(VLOOKUP(P497,'Charged Moves'!B$2:C$96,2,FALSE)=D497,VLOOKUP(P497,'Charged Moves'!B$2:C$96,2,FALSE)=E497),1,0)</f>
        <v>0</v>
      </c>
      <c r="S497" s="54">
        <f>VLOOKUP(P497,'Charged Moves'!B$2:I$96,8,FALSE)*100</f>
        <v>5</v>
      </c>
      <c r="T497" s="54">
        <f>VLOOKUP(P497,'Charged Moves'!B$2:I$96,6,FALSE)</f>
        <v>3800</v>
      </c>
      <c r="U497" s="54">
        <f>VLOOKUP(P497,'Charged Moves'!B$2:J$96,9,FALSE)</f>
        <v>20</v>
      </c>
      <c r="V497" s="54">
        <f t="shared" si="1"/>
        <v>3049.3749999999995</v>
      </c>
      <c r="W497" s="54"/>
      <c r="X497" s="54"/>
      <c r="Y497" s="54"/>
      <c r="AB497" s="55"/>
      <c r="AD497" s="55"/>
    </row>
    <row r="498" spans="1:30" ht="14.25" customHeight="1">
      <c r="A498" s="10">
        <v>497</v>
      </c>
      <c r="B498" s="13">
        <f>VLOOKUP(C498,'Species Data'!A$2:E$152,2,FALSE)</f>
        <v>86</v>
      </c>
      <c r="C498" s="10" t="s">
        <v>231</v>
      </c>
      <c r="D498" s="28" t="s">
        <v>54</v>
      </c>
      <c r="E498" s="29"/>
      <c r="F498" s="13">
        <f>VLOOKUP($C498,'Species Data'!$A$2:$E$152,3,FALSE)+$Z$1</f>
        <v>145</v>
      </c>
      <c r="G498" s="13">
        <f>VLOOKUP($C498,'Species Data'!$A$2:$E$152,4,FALSE)+$Z$1</f>
        <v>119</v>
      </c>
      <c r="H498" s="13">
        <f>VLOOKUP($C498,'Species Data'!$A$2:$E$152,5,FALSE)+$Z$1</f>
        <v>153</v>
      </c>
      <c r="I498" s="20" t="s">
        <v>60</v>
      </c>
      <c r="J498" s="54">
        <f>VLOOKUP(I498,'Basic Moves'!B$2:H$43,3,FALSE)</f>
        <v>6</v>
      </c>
      <c r="K498" s="54">
        <f>IF(OR(VLOOKUP(I498,'Basic Moves'!B$2:C$43,2,FALSE)=D498,VLOOKUP(I498,'Basic Moves'!B$2:C$43,2,FALSE)=E498),1,0)</f>
        <v>1</v>
      </c>
      <c r="L498" s="54">
        <f>VLOOKUP(I498,'Basic Moves'!B$2:H$43,5,FALSE)</f>
        <v>500</v>
      </c>
      <c r="M498" s="54">
        <f>VLOOKUP(I498,'Basic Moves'!B$2:H$43,7,FALSE)</f>
        <v>7</v>
      </c>
      <c r="N498" s="54">
        <f t="shared" si="0"/>
        <v>892.5</v>
      </c>
      <c r="O498" s="20"/>
      <c r="P498" s="20" t="s">
        <v>56</v>
      </c>
      <c r="Q498" s="54">
        <f>VLOOKUP(P498,'Charged Moves'!B$2:I$96,3,FALSE)</f>
        <v>45</v>
      </c>
      <c r="R498" s="54">
        <f>IF(OR(VLOOKUP(P498,'Charged Moves'!B$2:C$96,2,FALSE)=D498,VLOOKUP(P498,'Charged Moves'!B$2:C$96,2,FALSE)=E498),1,0)</f>
        <v>1</v>
      </c>
      <c r="S498" s="54">
        <f>VLOOKUP(P498,'Charged Moves'!B$2:I$96,8,FALSE)*100</f>
        <v>5</v>
      </c>
      <c r="T498" s="54">
        <f>VLOOKUP(P498,'Charged Moves'!B$2:I$96,6,FALSE)</f>
        <v>2350</v>
      </c>
      <c r="U498" s="54">
        <f>VLOOKUP(P498,'Charged Moves'!B$2:J$96,9,FALSE)</f>
        <v>50</v>
      </c>
      <c r="V498" s="54">
        <f t="shared" si="1"/>
        <v>6861.0937499999991</v>
      </c>
      <c r="W498" s="54"/>
      <c r="X498" s="54"/>
      <c r="Y498" s="54"/>
      <c r="AB498" s="55"/>
      <c r="AD498" s="55"/>
    </row>
    <row r="499" spans="1:30" ht="14.25" customHeight="1">
      <c r="A499" s="10">
        <v>498</v>
      </c>
      <c r="B499" s="13">
        <f>VLOOKUP(C499,'Species Data'!A$2:E$152,2,FALSE)</f>
        <v>87</v>
      </c>
      <c r="C499" s="10" t="s">
        <v>234</v>
      </c>
      <c r="D499" s="28" t="s">
        <v>54</v>
      </c>
      <c r="E499" s="47" t="s">
        <v>235</v>
      </c>
      <c r="F499" s="13">
        <f>VLOOKUP($C499,'Species Data'!$A$2:$E$152,3,FALSE)+$Z$1</f>
        <v>195</v>
      </c>
      <c r="G499" s="13">
        <f>VLOOKUP($C499,'Species Data'!$A$2:$E$152,4,FALSE)+$Z$1</f>
        <v>171</v>
      </c>
      <c r="H499" s="13">
        <f>VLOOKUP($C499,'Species Data'!$A$2:$E$152,5,FALSE)+$Z$1</f>
        <v>207</v>
      </c>
      <c r="I499" s="20" t="s">
        <v>236</v>
      </c>
      <c r="J499" s="54">
        <f>VLOOKUP(I499,'Basic Moves'!B$2:H$43,3,FALSE)</f>
        <v>9</v>
      </c>
      <c r="K499" s="54">
        <f>IF(OR(VLOOKUP(I499,'Basic Moves'!B$2:C$43,2,FALSE)=D499,VLOOKUP(I499,'Basic Moves'!B$2:C$43,2,FALSE)=E499),1,0)</f>
        <v>1</v>
      </c>
      <c r="L499" s="54">
        <f>VLOOKUP(I499,'Basic Moves'!B$2:H$43,5,FALSE)</f>
        <v>810</v>
      </c>
      <c r="M499" s="54">
        <f>VLOOKUP(I499,'Basic Moves'!B$2:H$43,7,FALSE)</f>
        <v>7</v>
      </c>
      <c r="N499" s="54">
        <f t="shared" si="0"/>
        <v>1923.75</v>
      </c>
      <c r="O499" s="20"/>
      <c r="P499" s="20" t="s">
        <v>232</v>
      </c>
      <c r="Q499" s="54">
        <f>VLOOKUP(P499,'Charged Moves'!B$2:I$96,3,FALSE)</f>
        <v>25</v>
      </c>
      <c r="R499" s="54">
        <f>IF(OR(VLOOKUP(P499,'Charged Moves'!B$2:C$96,2,FALSE)=D499,VLOOKUP(P499,'Charged Moves'!B$2:C$96,2,FALSE)=E499),1,0)</f>
        <v>1</v>
      </c>
      <c r="S499" s="54">
        <f>VLOOKUP(P499,'Charged Moves'!B$2:I$96,8,FALSE)*100</f>
        <v>5</v>
      </c>
      <c r="T499" s="54">
        <f>VLOOKUP(P499,'Charged Moves'!B$2:I$96,6,FALSE)</f>
        <v>3800</v>
      </c>
      <c r="U499" s="54">
        <f>VLOOKUP(P499,'Charged Moves'!B$2:J$96,9,FALSE)</f>
        <v>20</v>
      </c>
      <c r="V499" s="54">
        <f t="shared" si="1"/>
        <v>5477.3437499999991</v>
      </c>
      <c r="W499" s="54"/>
      <c r="X499" s="54"/>
      <c r="Y499" s="54"/>
      <c r="AB499" s="55"/>
      <c r="AD499" s="55"/>
    </row>
    <row r="500" spans="1:30" ht="14.25" customHeight="1">
      <c r="A500" s="10">
        <v>499</v>
      </c>
      <c r="B500" s="13">
        <f>VLOOKUP(C500,'Species Data'!A$2:E$152,2,FALSE)</f>
        <v>87</v>
      </c>
      <c r="C500" s="10" t="s">
        <v>234</v>
      </c>
      <c r="D500" s="28" t="s">
        <v>54</v>
      </c>
      <c r="E500" s="47" t="s">
        <v>235</v>
      </c>
      <c r="F500" s="13">
        <f>VLOOKUP($C500,'Species Data'!$A$2:$E$152,3,FALSE)+$Z$1</f>
        <v>195</v>
      </c>
      <c r="G500" s="13">
        <f>VLOOKUP($C500,'Species Data'!$A$2:$E$152,4,FALSE)+$Z$1</f>
        <v>171</v>
      </c>
      <c r="H500" s="13">
        <f>VLOOKUP($C500,'Species Data'!$A$2:$E$152,5,FALSE)+$Z$1</f>
        <v>207</v>
      </c>
      <c r="I500" s="20" t="s">
        <v>236</v>
      </c>
      <c r="J500" s="54">
        <f>VLOOKUP(I500,'Basic Moves'!B$2:H$43,3,FALSE)</f>
        <v>9</v>
      </c>
      <c r="K500" s="54">
        <f>IF(OR(VLOOKUP(I500,'Basic Moves'!B$2:C$43,2,FALSE)=D500,VLOOKUP(I500,'Basic Moves'!B$2:C$43,2,FALSE)=E500),1,0)</f>
        <v>1</v>
      </c>
      <c r="L500" s="54">
        <f>VLOOKUP(I500,'Basic Moves'!B$2:H$43,5,FALSE)</f>
        <v>810</v>
      </c>
      <c r="M500" s="54">
        <f>VLOOKUP(I500,'Basic Moves'!B$2:H$43,7,FALSE)</f>
        <v>7</v>
      </c>
      <c r="N500" s="54">
        <f t="shared" si="0"/>
        <v>1923.75</v>
      </c>
      <c r="O500" s="20"/>
      <c r="P500" s="20" t="s">
        <v>57</v>
      </c>
      <c r="Q500" s="54">
        <f>VLOOKUP(P500,'Charged Moves'!B$2:I$96,3,FALSE)</f>
        <v>25</v>
      </c>
      <c r="R500" s="54">
        <f>IF(OR(VLOOKUP(P500,'Charged Moves'!B$2:C$96,2,FALSE)=D500,VLOOKUP(P500,'Charged Moves'!B$2:C$96,2,FALSE)=E500),1,0)</f>
        <v>1</v>
      </c>
      <c r="S500" s="54">
        <f>VLOOKUP(P500,'Charged Moves'!B$2:I$96,8,FALSE)*100</f>
        <v>5</v>
      </c>
      <c r="T500" s="54">
        <f>VLOOKUP(P500,'Charged Moves'!B$2:I$96,6,FALSE)</f>
        <v>2350</v>
      </c>
      <c r="U500" s="54">
        <f>VLOOKUP(P500,'Charged Moves'!B$2:J$96,9,FALSE)</f>
        <v>20</v>
      </c>
      <c r="V500" s="54">
        <f t="shared" si="1"/>
        <v>5477.3437499999991</v>
      </c>
      <c r="W500" s="54"/>
      <c r="X500" s="54"/>
      <c r="Y500" s="54"/>
      <c r="AB500" s="55"/>
      <c r="AD500" s="55"/>
    </row>
    <row r="501" spans="1:30" ht="14.25" customHeight="1">
      <c r="A501" s="10">
        <v>500</v>
      </c>
      <c r="B501" s="13">
        <f>VLOOKUP(C501,'Species Data'!A$2:E$152,2,FALSE)</f>
        <v>87</v>
      </c>
      <c r="C501" s="10" t="s">
        <v>234</v>
      </c>
      <c r="D501" s="28" t="s">
        <v>54</v>
      </c>
      <c r="E501" s="47" t="s">
        <v>235</v>
      </c>
      <c r="F501" s="13">
        <f>VLOOKUP($C501,'Species Data'!$A$2:$E$152,3,FALSE)+$Z$1</f>
        <v>195</v>
      </c>
      <c r="G501" s="13">
        <f>VLOOKUP($C501,'Species Data'!$A$2:$E$152,4,FALSE)+$Z$1</f>
        <v>171</v>
      </c>
      <c r="H501" s="13">
        <f>VLOOKUP($C501,'Species Data'!$A$2:$E$152,5,FALSE)+$Z$1</f>
        <v>207</v>
      </c>
      <c r="I501" s="20" t="s">
        <v>236</v>
      </c>
      <c r="J501" s="54">
        <f>VLOOKUP(I501,'Basic Moves'!B$2:H$43,3,FALSE)</f>
        <v>9</v>
      </c>
      <c r="K501" s="54">
        <f>IF(OR(VLOOKUP(I501,'Basic Moves'!B$2:C$43,2,FALSE)=D501,VLOOKUP(I501,'Basic Moves'!B$2:C$43,2,FALSE)=E501),1,0)</f>
        <v>1</v>
      </c>
      <c r="L501" s="54">
        <f>VLOOKUP(I501,'Basic Moves'!B$2:H$43,5,FALSE)</f>
        <v>810</v>
      </c>
      <c r="M501" s="54">
        <f>VLOOKUP(I501,'Basic Moves'!B$2:H$43,7,FALSE)</f>
        <v>7</v>
      </c>
      <c r="N501" s="54">
        <f t="shared" si="0"/>
        <v>1923.75</v>
      </c>
      <c r="O501" s="20"/>
      <c r="P501" s="20" t="s">
        <v>211</v>
      </c>
      <c r="Q501" s="54">
        <f>VLOOKUP(P501,'Charged Moves'!B$2:I$96,3,FALSE)</f>
        <v>100</v>
      </c>
      <c r="R501" s="54">
        <f>IF(OR(VLOOKUP(P501,'Charged Moves'!B$2:C$96,2,FALSE)=D501,VLOOKUP(P501,'Charged Moves'!B$2:C$96,2,FALSE)=E501),1,0)</f>
        <v>1</v>
      </c>
      <c r="S501" s="54">
        <f>VLOOKUP(P501,'Charged Moves'!B$2:I$96,8,FALSE)*100</f>
        <v>5</v>
      </c>
      <c r="T501" s="54">
        <f>VLOOKUP(P501,'Charged Moves'!B$2:I$96,6,FALSE)</f>
        <v>3900</v>
      </c>
      <c r="U501" s="54">
        <f>VLOOKUP(P501,'Charged Moves'!B$2:J$96,9,FALSE)</f>
        <v>100</v>
      </c>
      <c r="V501" s="54">
        <f t="shared" si="1"/>
        <v>21909.374999999996</v>
      </c>
      <c r="W501" s="54"/>
      <c r="X501" s="54"/>
      <c r="Y501" s="54"/>
      <c r="AB501" s="55"/>
      <c r="AD501" s="55"/>
    </row>
    <row r="502" spans="1:30" ht="14.25" customHeight="1">
      <c r="A502" s="10">
        <v>501</v>
      </c>
      <c r="B502" s="13">
        <f>VLOOKUP(C502,'Species Data'!A$2:E$152,2,FALSE)</f>
        <v>87</v>
      </c>
      <c r="C502" s="10" t="s">
        <v>234</v>
      </c>
      <c r="D502" s="28" t="s">
        <v>54</v>
      </c>
      <c r="E502" s="47" t="s">
        <v>235</v>
      </c>
      <c r="F502" s="13">
        <f>VLOOKUP($C502,'Species Data'!$A$2:$E$152,3,FALSE)+$Z$1</f>
        <v>195</v>
      </c>
      <c r="G502" s="13">
        <f>VLOOKUP($C502,'Species Data'!$A$2:$E$152,4,FALSE)+$Z$1</f>
        <v>171</v>
      </c>
      <c r="H502" s="13">
        <f>VLOOKUP($C502,'Species Data'!$A$2:$E$152,5,FALSE)+$Z$1</f>
        <v>207</v>
      </c>
      <c r="I502" s="20" t="s">
        <v>233</v>
      </c>
      <c r="J502" s="54">
        <f>VLOOKUP(I502,'Basic Moves'!B$2:H$43,3,FALSE)</f>
        <v>15</v>
      </c>
      <c r="K502" s="54">
        <f>IF(OR(VLOOKUP(I502,'Basic Moves'!B$2:C$43,2,FALSE)=D502,VLOOKUP(I502,'Basic Moves'!B$2:C$43,2,FALSE)=E502),1,0)</f>
        <v>1</v>
      </c>
      <c r="L502" s="54">
        <f>VLOOKUP(I502,'Basic Moves'!B$2:H$43,5,FALSE)</f>
        <v>1400</v>
      </c>
      <c r="M502" s="54">
        <f>VLOOKUP(I502,'Basic Moves'!B$2:H$43,7,FALSE)</f>
        <v>12</v>
      </c>
      <c r="N502" s="54">
        <f t="shared" si="0"/>
        <v>3206.25</v>
      </c>
      <c r="O502" s="20"/>
      <c r="P502" s="20" t="s">
        <v>232</v>
      </c>
      <c r="Q502" s="54">
        <f>VLOOKUP(P502,'Charged Moves'!B$2:I$96,3,FALSE)</f>
        <v>25</v>
      </c>
      <c r="R502" s="54">
        <f>IF(OR(VLOOKUP(P502,'Charged Moves'!B$2:C$96,2,FALSE)=D502,VLOOKUP(P502,'Charged Moves'!B$2:C$96,2,FALSE)=E502),1,0)</f>
        <v>1</v>
      </c>
      <c r="S502" s="54">
        <f>VLOOKUP(P502,'Charged Moves'!B$2:I$96,8,FALSE)*100</f>
        <v>5</v>
      </c>
      <c r="T502" s="54">
        <f>VLOOKUP(P502,'Charged Moves'!B$2:I$96,6,FALSE)</f>
        <v>3800</v>
      </c>
      <c r="U502" s="54">
        <f>VLOOKUP(P502,'Charged Moves'!B$2:J$96,9,FALSE)</f>
        <v>20</v>
      </c>
      <c r="V502" s="54">
        <f t="shared" si="1"/>
        <v>5477.3437499999991</v>
      </c>
      <c r="W502" s="54"/>
      <c r="X502" s="54"/>
      <c r="Y502" s="54"/>
      <c r="AB502" s="55"/>
      <c r="AD502" s="55"/>
    </row>
    <row r="503" spans="1:30" ht="14.25" customHeight="1">
      <c r="A503" s="10">
        <v>502</v>
      </c>
      <c r="B503" s="13">
        <f>VLOOKUP(C503,'Species Data'!A$2:E$152,2,FALSE)</f>
        <v>87</v>
      </c>
      <c r="C503" s="10" t="s">
        <v>234</v>
      </c>
      <c r="D503" s="28" t="s">
        <v>54</v>
      </c>
      <c r="E503" s="47" t="s">
        <v>235</v>
      </c>
      <c r="F503" s="13">
        <f>VLOOKUP($C503,'Species Data'!$A$2:$E$152,3,FALSE)+$Z$1</f>
        <v>195</v>
      </c>
      <c r="G503" s="13">
        <f>VLOOKUP($C503,'Species Data'!$A$2:$E$152,4,FALSE)+$Z$1</f>
        <v>171</v>
      </c>
      <c r="H503" s="13">
        <f>VLOOKUP($C503,'Species Data'!$A$2:$E$152,5,FALSE)+$Z$1</f>
        <v>207</v>
      </c>
      <c r="I503" s="20" t="s">
        <v>233</v>
      </c>
      <c r="J503" s="54">
        <f>VLOOKUP(I503,'Basic Moves'!B$2:H$43,3,FALSE)</f>
        <v>15</v>
      </c>
      <c r="K503" s="54">
        <f>IF(OR(VLOOKUP(I503,'Basic Moves'!B$2:C$43,2,FALSE)=D503,VLOOKUP(I503,'Basic Moves'!B$2:C$43,2,FALSE)=E503),1,0)</f>
        <v>1</v>
      </c>
      <c r="L503" s="54">
        <f>VLOOKUP(I503,'Basic Moves'!B$2:H$43,5,FALSE)</f>
        <v>1400</v>
      </c>
      <c r="M503" s="54">
        <f>VLOOKUP(I503,'Basic Moves'!B$2:H$43,7,FALSE)</f>
        <v>12</v>
      </c>
      <c r="N503" s="54">
        <f t="shared" si="0"/>
        <v>3206.25</v>
      </c>
      <c r="O503" s="20"/>
      <c r="P503" s="20" t="s">
        <v>57</v>
      </c>
      <c r="Q503" s="54">
        <f>VLOOKUP(P503,'Charged Moves'!B$2:I$96,3,FALSE)</f>
        <v>25</v>
      </c>
      <c r="R503" s="54">
        <f>IF(OR(VLOOKUP(P503,'Charged Moves'!B$2:C$96,2,FALSE)=D503,VLOOKUP(P503,'Charged Moves'!B$2:C$96,2,FALSE)=E503),1,0)</f>
        <v>1</v>
      </c>
      <c r="S503" s="54">
        <f>VLOOKUP(P503,'Charged Moves'!B$2:I$96,8,FALSE)*100</f>
        <v>5</v>
      </c>
      <c r="T503" s="54">
        <f>VLOOKUP(P503,'Charged Moves'!B$2:I$96,6,FALSE)</f>
        <v>2350</v>
      </c>
      <c r="U503" s="54">
        <f>VLOOKUP(P503,'Charged Moves'!B$2:J$96,9,FALSE)</f>
        <v>20</v>
      </c>
      <c r="V503" s="54">
        <f t="shared" si="1"/>
        <v>5477.3437499999991</v>
      </c>
      <c r="W503" s="54"/>
      <c r="X503" s="54"/>
      <c r="Y503" s="54"/>
      <c r="AB503" s="55"/>
      <c r="AD503" s="55"/>
    </row>
    <row r="504" spans="1:30" ht="14.25" customHeight="1">
      <c r="A504" s="10">
        <v>503</v>
      </c>
      <c r="B504" s="13">
        <f>VLOOKUP(C504,'Species Data'!A$2:E$152,2,FALSE)</f>
        <v>87</v>
      </c>
      <c r="C504" s="10" t="s">
        <v>234</v>
      </c>
      <c r="D504" s="28" t="s">
        <v>54</v>
      </c>
      <c r="E504" s="47" t="s">
        <v>235</v>
      </c>
      <c r="F504" s="13">
        <f>VLOOKUP($C504,'Species Data'!$A$2:$E$152,3,FALSE)+$Z$1</f>
        <v>195</v>
      </c>
      <c r="G504" s="13">
        <f>VLOOKUP($C504,'Species Data'!$A$2:$E$152,4,FALSE)+$Z$1</f>
        <v>171</v>
      </c>
      <c r="H504" s="13">
        <f>VLOOKUP($C504,'Species Data'!$A$2:$E$152,5,FALSE)+$Z$1</f>
        <v>207</v>
      </c>
      <c r="I504" s="20" t="s">
        <v>233</v>
      </c>
      <c r="J504" s="54">
        <f>VLOOKUP(I504,'Basic Moves'!B$2:H$43,3,FALSE)</f>
        <v>15</v>
      </c>
      <c r="K504" s="54">
        <f>IF(OR(VLOOKUP(I504,'Basic Moves'!B$2:C$43,2,FALSE)=D504,VLOOKUP(I504,'Basic Moves'!B$2:C$43,2,FALSE)=E504),1,0)</f>
        <v>1</v>
      </c>
      <c r="L504" s="54">
        <f>VLOOKUP(I504,'Basic Moves'!B$2:H$43,5,FALSE)</f>
        <v>1400</v>
      </c>
      <c r="M504" s="54">
        <f>VLOOKUP(I504,'Basic Moves'!B$2:H$43,7,FALSE)</f>
        <v>12</v>
      </c>
      <c r="N504" s="54">
        <f t="shared" si="0"/>
        <v>3206.25</v>
      </c>
      <c r="O504" s="20"/>
      <c r="P504" s="20" t="s">
        <v>211</v>
      </c>
      <c r="Q504" s="54">
        <f>VLOOKUP(P504,'Charged Moves'!B$2:I$96,3,FALSE)</f>
        <v>100</v>
      </c>
      <c r="R504" s="54">
        <f>IF(OR(VLOOKUP(P504,'Charged Moves'!B$2:C$96,2,FALSE)=D504,VLOOKUP(P504,'Charged Moves'!B$2:C$96,2,FALSE)=E504),1,0)</f>
        <v>1</v>
      </c>
      <c r="S504" s="54">
        <f>VLOOKUP(P504,'Charged Moves'!B$2:I$96,8,FALSE)*100</f>
        <v>5</v>
      </c>
      <c r="T504" s="54">
        <f>VLOOKUP(P504,'Charged Moves'!B$2:I$96,6,FALSE)</f>
        <v>3900</v>
      </c>
      <c r="U504" s="54">
        <f>VLOOKUP(P504,'Charged Moves'!B$2:J$96,9,FALSE)</f>
        <v>100</v>
      </c>
      <c r="V504" s="54">
        <f t="shared" si="1"/>
        <v>21909.374999999996</v>
      </c>
      <c r="W504" s="54"/>
      <c r="X504" s="54"/>
      <c r="Y504" s="54"/>
      <c r="AB504" s="55"/>
      <c r="AD504" s="55"/>
    </row>
    <row r="505" spans="1:30" ht="14.25" customHeight="1">
      <c r="A505" s="10">
        <v>504</v>
      </c>
      <c r="B505" s="13">
        <f>VLOOKUP(C505,'Species Data'!A$2:E$152,2,FALSE)</f>
        <v>88</v>
      </c>
      <c r="C505" s="10" t="s">
        <v>237</v>
      </c>
      <c r="D505" s="16" t="s">
        <v>28</v>
      </c>
      <c r="E505" s="34"/>
      <c r="F505" s="13">
        <f>VLOOKUP($C505,'Species Data'!$A$2:$E$152,3,FALSE)+$Z$1</f>
        <v>175</v>
      </c>
      <c r="G505" s="13">
        <f>VLOOKUP($C505,'Species Data'!$A$2:$E$152,4,FALSE)+$Z$1</f>
        <v>139</v>
      </c>
      <c r="H505" s="13">
        <f>VLOOKUP($C505,'Species Data'!$A$2:$E$152,5,FALSE)+$Z$1</f>
        <v>125</v>
      </c>
      <c r="I505" s="20" t="s">
        <v>105</v>
      </c>
      <c r="J505" s="54">
        <f>VLOOKUP(I505,'Basic Moves'!B$2:H$43,3,FALSE)</f>
        <v>10</v>
      </c>
      <c r="K505" s="54">
        <f>IF(OR(VLOOKUP(I505,'Basic Moves'!B$2:C$43,2,FALSE)=D505,VLOOKUP(I505,'Basic Moves'!B$2:C$43,2,FALSE)=E505),1,0)</f>
        <v>1</v>
      </c>
      <c r="L505" s="54">
        <f>VLOOKUP(I505,'Basic Moves'!B$2:H$43,5,FALSE)</f>
        <v>1050</v>
      </c>
      <c r="M505" s="54">
        <f>VLOOKUP(I505,'Basic Moves'!B$2:H$43,7,FALSE)</f>
        <v>10</v>
      </c>
      <c r="N505" s="54">
        <f t="shared" si="0"/>
        <v>1737.5</v>
      </c>
      <c r="O505" s="20"/>
      <c r="P505" s="20" t="s">
        <v>239</v>
      </c>
      <c r="Q505" s="54">
        <f>VLOOKUP(P505,'Charged Moves'!B$2:I$96,3,FALSE)</f>
        <v>30</v>
      </c>
      <c r="R505" s="54">
        <f>IF(OR(VLOOKUP(P505,'Charged Moves'!B$2:C$96,2,FALSE)=D505,VLOOKUP(P505,'Charged Moves'!B$2:C$96,2,FALSE)=E505),1,0)</f>
        <v>1</v>
      </c>
      <c r="S505" s="54">
        <f>VLOOKUP(P505,'Charged Moves'!B$2:I$96,8,FALSE)*100</f>
        <v>5</v>
      </c>
      <c r="T505" s="54">
        <f>VLOOKUP(P505,'Charged Moves'!B$2:I$96,6,FALSE)</f>
        <v>2600</v>
      </c>
      <c r="U505" s="54">
        <f>VLOOKUP(P505,'Charged Moves'!B$2:J$96,9,FALSE)</f>
        <v>25</v>
      </c>
      <c r="V505" s="54">
        <f t="shared" si="1"/>
        <v>5342.8124999999991</v>
      </c>
      <c r="W505" s="54"/>
      <c r="X505" s="54"/>
      <c r="Y505" s="54"/>
      <c r="AB505" s="55"/>
      <c r="AD505" s="55"/>
    </row>
    <row r="506" spans="1:30" ht="14.25" customHeight="1">
      <c r="A506" s="10">
        <v>505</v>
      </c>
      <c r="B506" s="13">
        <f>VLOOKUP(C506,'Species Data'!A$2:E$152,2,FALSE)</f>
        <v>88</v>
      </c>
      <c r="C506" s="10" t="s">
        <v>237</v>
      </c>
      <c r="D506" s="16" t="s">
        <v>28</v>
      </c>
      <c r="E506" s="34"/>
      <c r="F506" s="13">
        <f>VLOOKUP($C506,'Species Data'!$A$2:$E$152,3,FALSE)+$Z$1</f>
        <v>175</v>
      </c>
      <c r="G506" s="13">
        <f>VLOOKUP($C506,'Species Data'!$A$2:$E$152,4,FALSE)+$Z$1</f>
        <v>139</v>
      </c>
      <c r="H506" s="13">
        <f>VLOOKUP($C506,'Species Data'!$A$2:$E$152,5,FALSE)+$Z$1</f>
        <v>125</v>
      </c>
      <c r="I506" s="20" t="s">
        <v>105</v>
      </c>
      <c r="J506" s="54">
        <f>VLOOKUP(I506,'Basic Moves'!B$2:H$43,3,FALSE)</f>
        <v>10</v>
      </c>
      <c r="K506" s="54">
        <f>IF(OR(VLOOKUP(I506,'Basic Moves'!B$2:C$43,2,FALSE)=D506,VLOOKUP(I506,'Basic Moves'!B$2:C$43,2,FALSE)=E506),1,0)</f>
        <v>1</v>
      </c>
      <c r="L506" s="54">
        <f>VLOOKUP(I506,'Basic Moves'!B$2:H$43,5,FALSE)</f>
        <v>1050</v>
      </c>
      <c r="M506" s="54">
        <f>VLOOKUP(I506,'Basic Moves'!B$2:H$43,7,FALSE)</f>
        <v>10</v>
      </c>
      <c r="N506" s="54">
        <f t="shared" si="0"/>
        <v>1737.5</v>
      </c>
      <c r="O506" s="20"/>
      <c r="P506" s="20" t="s">
        <v>168</v>
      </c>
      <c r="Q506" s="54">
        <f>VLOOKUP(P506,'Charged Moves'!B$2:I$96,3,FALSE)</f>
        <v>30</v>
      </c>
      <c r="R506" s="54">
        <f>IF(OR(VLOOKUP(P506,'Charged Moves'!B$2:C$96,2,FALSE)=D506,VLOOKUP(P506,'Charged Moves'!B$2:C$96,2,FALSE)=E506),1,0)</f>
        <v>0</v>
      </c>
      <c r="S506" s="54">
        <f>VLOOKUP(P506,'Charged Moves'!B$2:I$96,8,FALSE)*100</f>
        <v>5</v>
      </c>
      <c r="T506" s="54">
        <f>VLOOKUP(P506,'Charged Moves'!B$2:I$96,6,FALSE)</f>
        <v>2600</v>
      </c>
      <c r="U506" s="54">
        <f>VLOOKUP(P506,'Charged Moves'!B$2:J$96,9,FALSE)</f>
        <v>25</v>
      </c>
      <c r="V506" s="54">
        <f t="shared" si="1"/>
        <v>4274.25</v>
      </c>
      <c r="W506" s="54"/>
      <c r="X506" s="54"/>
      <c r="Y506" s="54"/>
      <c r="AB506" s="55"/>
      <c r="AD506" s="55"/>
    </row>
    <row r="507" spans="1:30" ht="14.25" customHeight="1">
      <c r="A507" s="10">
        <v>506</v>
      </c>
      <c r="B507" s="13">
        <f>VLOOKUP(C507,'Species Data'!A$2:E$152,2,FALSE)</f>
        <v>88</v>
      </c>
      <c r="C507" s="10" t="s">
        <v>237</v>
      </c>
      <c r="D507" s="16" t="s">
        <v>28</v>
      </c>
      <c r="E507" s="34"/>
      <c r="F507" s="13">
        <f>VLOOKUP($C507,'Species Data'!$A$2:$E$152,3,FALSE)+$Z$1</f>
        <v>175</v>
      </c>
      <c r="G507" s="13">
        <f>VLOOKUP($C507,'Species Data'!$A$2:$E$152,4,FALSE)+$Z$1</f>
        <v>139</v>
      </c>
      <c r="H507" s="13">
        <f>VLOOKUP($C507,'Species Data'!$A$2:$E$152,5,FALSE)+$Z$1</f>
        <v>125</v>
      </c>
      <c r="I507" s="20" t="s">
        <v>105</v>
      </c>
      <c r="J507" s="54">
        <f>VLOOKUP(I507,'Basic Moves'!B$2:H$43,3,FALSE)</f>
        <v>10</v>
      </c>
      <c r="K507" s="54">
        <f>IF(OR(VLOOKUP(I507,'Basic Moves'!B$2:C$43,2,FALSE)=D507,VLOOKUP(I507,'Basic Moves'!B$2:C$43,2,FALSE)=E507),1,0)</f>
        <v>1</v>
      </c>
      <c r="L507" s="54">
        <f>VLOOKUP(I507,'Basic Moves'!B$2:H$43,5,FALSE)</f>
        <v>1050</v>
      </c>
      <c r="M507" s="54">
        <f>VLOOKUP(I507,'Basic Moves'!B$2:H$43,7,FALSE)</f>
        <v>10</v>
      </c>
      <c r="N507" s="54">
        <f t="shared" si="0"/>
        <v>1737.5</v>
      </c>
      <c r="O507" s="20"/>
      <c r="P507" s="20" t="s">
        <v>30</v>
      </c>
      <c r="Q507" s="54">
        <f>VLOOKUP(P507,'Charged Moves'!B$2:I$96,3,FALSE)</f>
        <v>55</v>
      </c>
      <c r="R507" s="54">
        <f>IF(OR(VLOOKUP(P507,'Charged Moves'!B$2:C$96,2,FALSE)=D507,VLOOKUP(P507,'Charged Moves'!B$2:C$96,2,FALSE)=E507),1,0)</f>
        <v>1</v>
      </c>
      <c r="S507" s="54">
        <f>VLOOKUP(P507,'Charged Moves'!B$2:I$96,8,FALSE)*100</f>
        <v>5</v>
      </c>
      <c r="T507" s="54">
        <f>VLOOKUP(P507,'Charged Moves'!B$2:I$96,6,FALSE)</f>
        <v>2600</v>
      </c>
      <c r="U507" s="54">
        <f>VLOOKUP(P507,'Charged Moves'!B$2:J$96,9,FALSE)</f>
        <v>50</v>
      </c>
      <c r="V507" s="54">
        <f t="shared" si="1"/>
        <v>9795.15625</v>
      </c>
      <c r="W507" s="54"/>
      <c r="X507" s="54"/>
      <c r="Y507" s="54"/>
      <c r="AB507" s="55"/>
      <c r="AD507" s="55"/>
    </row>
    <row r="508" spans="1:30" ht="14.25" customHeight="1">
      <c r="A508" s="10">
        <v>507</v>
      </c>
      <c r="B508" s="13">
        <f>VLOOKUP(C508,'Species Data'!A$2:E$152,2,FALSE)</f>
        <v>88</v>
      </c>
      <c r="C508" s="10" t="s">
        <v>237</v>
      </c>
      <c r="D508" s="16" t="s">
        <v>28</v>
      </c>
      <c r="E508" s="34"/>
      <c r="F508" s="13">
        <f>VLOOKUP($C508,'Species Data'!$A$2:$E$152,3,FALSE)+$Z$1</f>
        <v>175</v>
      </c>
      <c r="G508" s="13">
        <f>VLOOKUP($C508,'Species Data'!$A$2:$E$152,4,FALSE)+$Z$1</f>
        <v>139</v>
      </c>
      <c r="H508" s="13">
        <f>VLOOKUP($C508,'Species Data'!$A$2:$E$152,5,FALSE)+$Z$1</f>
        <v>125</v>
      </c>
      <c r="I508" s="20" t="s">
        <v>238</v>
      </c>
      <c r="J508" s="54">
        <f>VLOOKUP(I508,'Basic Moves'!B$2:H$43,3,FALSE)</f>
        <v>15</v>
      </c>
      <c r="K508" s="54">
        <f>IF(OR(VLOOKUP(I508,'Basic Moves'!B$2:C$43,2,FALSE)=D508,VLOOKUP(I508,'Basic Moves'!B$2:C$43,2,FALSE)=E508),1,0)</f>
        <v>0</v>
      </c>
      <c r="L508" s="54">
        <f>VLOOKUP(I508,'Basic Moves'!B$2:H$43,5,FALSE)</f>
        <v>1350</v>
      </c>
      <c r="M508" s="54">
        <f>VLOOKUP(I508,'Basic Moves'!B$2:H$43,7,FALSE)</f>
        <v>12</v>
      </c>
      <c r="N508" s="54">
        <f t="shared" si="0"/>
        <v>2085</v>
      </c>
      <c r="O508" s="20"/>
      <c r="P508" s="20" t="s">
        <v>239</v>
      </c>
      <c r="Q508" s="54">
        <f>VLOOKUP(P508,'Charged Moves'!B$2:I$96,3,FALSE)</f>
        <v>30</v>
      </c>
      <c r="R508" s="54">
        <f>IF(OR(VLOOKUP(P508,'Charged Moves'!B$2:C$96,2,FALSE)=D508,VLOOKUP(P508,'Charged Moves'!B$2:C$96,2,FALSE)=E508),1,0)</f>
        <v>1</v>
      </c>
      <c r="S508" s="54">
        <f>VLOOKUP(P508,'Charged Moves'!B$2:I$96,8,FALSE)*100</f>
        <v>5</v>
      </c>
      <c r="T508" s="54">
        <f>VLOOKUP(P508,'Charged Moves'!B$2:I$96,6,FALSE)</f>
        <v>2600</v>
      </c>
      <c r="U508" s="54">
        <f>VLOOKUP(P508,'Charged Moves'!B$2:J$96,9,FALSE)</f>
        <v>25</v>
      </c>
      <c r="V508" s="54">
        <f t="shared" si="1"/>
        <v>5342.8124999999991</v>
      </c>
      <c r="W508" s="54"/>
      <c r="X508" s="54"/>
      <c r="Y508" s="54"/>
      <c r="AB508" s="55"/>
      <c r="AD508" s="55"/>
    </row>
    <row r="509" spans="1:30" ht="14.25" customHeight="1">
      <c r="A509" s="10">
        <v>508</v>
      </c>
      <c r="B509" s="13">
        <f>VLOOKUP(C509,'Species Data'!A$2:E$152,2,FALSE)</f>
        <v>88</v>
      </c>
      <c r="C509" s="10" t="s">
        <v>237</v>
      </c>
      <c r="D509" s="16" t="s">
        <v>28</v>
      </c>
      <c r="E509" s="34"/>
      <c r="F509" s="13">
        <f>VLOOKUP($C509,'Species Data'!$A$2:$E$152,3,FALSE)+$Z$1</f>
        <v>175</v>
      </c>
      <c r="G509" s="13">
        <f>VLOOKUP($C509,'Species Data'!$A$2:$E$152,4,FALSE)+$Z$1</f>
        <v>139</v>
      </c>
      <c r="H509" s="13">
        <f>VLOOKUP($C509,'Species Data'!$A$2:$E$152,5,FALSE)+$Z$1</f>
        <v>125</v>
      </c>
      <c r="I509" s="20" t="s">
        <v>238</v>
      </c>
      <c r="J509" s="54">
        <f>VLOOKUP(I509,'Basic Moves'!B$2:H$43,3,FALSE)</f>
        <v>15</v>
      </c>
      <c r="K509" s="54">
        <f>IF(OR(VLOOKUP(I509,'Basic Moves'!B$2:C$43,2,FALSE)=D509,VLOOKUP(I509,'Basic Moves'!B$2:C$43,2,FALSE)=E509),1,0)</f>
        <v>0</v>
      </c>
      <c r="L509" s="54">
        <f>VLOOKUP(I509,'Basic Moves'!B$2:H$43,5,FALSE)</f>
        <v>1350</v>
      </c>
      <c r="M509" s="54">
        <f>VLOOKUP(I509,'Basic Moves'!B$2:H$43,7,FALSE)</f>
        <v>12</v>
      </c>
      <c r="N509" s="54">
        <f t="shared" si="0"/>
        <v>2085</v>
      </c>
      <c r="O509" s="20"/>
      <c r="P509" s="20" t="s">
        <v>168</v>
      </c>
      <c r="Q509" s="54">
        <f>VLOOKUP(P509,'Charged Moves'!B$2:I$96,3,FALSE)</f>
        <v>30</v>
      </c>
      <c r="R509" s="54">
        <f>IF(OR(VLOOKUP(P509,'Charged Moves'!B$2:C$96,2,FALSE)=D509,VLOOKUP(P509,'Charged Moves'!B$2:C$96,2,FALSE)=E509),1,0)</f>
        <v>0</v>
      </c>
      <c r="S509" s="54">
        <f>VLOOKUP(P509,'Charged Moves'!B$2:I$96,8,FALSE)*100</f>
        <v>5</v>
      </c>
      <c r="T509" s="54">
        <f>VLOOKUP(P509,'Charged Moves'!B$2:I$96,6,FALSE)</f>
        <v>2600</v>
      </c>
      <c r="U509" s="54">
        <f>VLOOKUP(P509,'Charged Moves'!B$2:J$96,9,FALSE)</f>
        <v>25</v>
      </c>
      <c r="V509" s="54">
        <f t="shared" si="1"/>
        <v>4274.25</v>
      </c>
      <c r="W509" s="54"/>
      <c r="X509" s="54"/>
      <c r="Y509" s="54"/>
      <c r="AB509" s="55"/>
      <c r="AD509" s="55"/>
    </row>
    <row r="510" spans="1:30" ht="14.25" customHeight="1">
      <c r="A510" s="10">
        <v>509</v>
      </c>
      <c r="B510" s="13">
        <f>VLOOKUP(C510,'Species Data'!A$2:E$152,2,FALSE)</f>
        <v>88</v>
      </c>
      <c r="C510" s="10" t="s">
        <v>237</v>
      </c>
      <c r="D510" s="16" t="s">
        <v>28</v>
      </c>
      <c r="E510" s="34"/>
      <c r="F510" s="13">
        <f>VLOOKUP($C510,'Species Data'!$A$2:$E$152,3,FALSE)+$Z$1</f>
        <v>175</v>
      </c>
      <c r="G510" s="13">
        <f>VLOOKUP($C510,'Species Data'!$A$2:$E$152,4,FALSE)+$Z$1</f>
        <v>139</v>
      </c>
      <c r="H510" s="13">
        <f>VLOOKUP($C510,'Species Data'!$A$2:$E$152,5,FALSE)+$Z$1</f>
        <v>125</v>
      </c>
      <c r="I510" s="20" t="s">
        <v>238</v>
      </c>
      <c r="J510" s="54">
        <f>VLOOKUP(I510,'Basic Moves'!B$2:H$43,3,FALSE)</f>
        <v>15</v>
      </c>
      <c r="K510" s="54">
        <f>IF(OR(VLOOKUP(I510,'Basic Moves'!B$2:C$43,2,FALSE)=D510,VLOOKUP(I510,'Basic Moves'!B$2:C$43,2,FALSE)=E510),1,0)</f>
        <v>0</v>
      </c>
      <c r="L510" s="54">
        <f>VLOOKUP(I510,'Basic Moves'!B$2:H$43,5,FALSE)</f>
        <v>1350</v>
      </c>
      <c r="M510" s="54">
        <f>VLOOKUP(I510,'Basic Moves'!B$2:H$43,7,FALSE)</f>
        <v>12</v>
      </c>
      <c r="N510" s="54">
        <f t="shared" si="0"/>
        <v>2085</v>
      </c>
      <c r="O510" s="20"/>
      <c r="P510" s="20" t="s">
        <v>30</v>
      </c>
      <c r="Q510" s="54">
        <f>VLOOKUP(P510,'Charged Moves'!B$2:I$96,3,FALSE)</f>
        <v>55</v>
      </c>
      <c r="R510" s="54">
        <f>IF(OR(VLOOKUP(P510,'Charged Moves'!B$2:C$96,2,FALSE)=D510,VLOOKUP(P510,'Charged Moves'!B$2:C$96,2,FALSE)=E510),1,0)</f>
        <v>1</v>
      </c>
      <c r="S510" s="54">
        <f>VLOOKUP(P510,'Charged Moves'!B$2:I$96,8,FALSE)*100</f>
        <v>5</v>
      </c>
      <c r="T510" s="54">
        <f>VLOOKUP(P510,'Charged Moves'!B$2:I$96,6,FALSE)</f>
        <v>2600</v>
      </c>
      <c r="U510" s="54">
        <f>VLOOKUP(P510,'Charged Moves'!B$2:J$96,9,FALSE)</f>
        <v>50</v>
      </c>
      <c r="V510" s="54">
        <f t="shared" si="1"/>
        <v>9795.15625</v>
      </c>
      <c r="W510" s="54"/>
      <c r="X510" s="54"/>
      <c r="Y510" s="54"/>
      <c r="AB510" s="55"/>
      <c r="AD510" s="55"/>
    </row>
    <row r="511" spans="1:30" ht="14.25" customHeight="1">
      <c r="A511" s="10">
        <v>510</v>
      </c>
      <c r="B511" s="13">
        <f>VLOOKUP(C511,'Species Data'!A$2:E$152,2,FALSE)</f>
        <v>89</v>
      </c>
      <c r="C511" s="10" t="s">
        <v>240</v>
      </c>
      <c r="D511" s="16" t="s">
        <v>28</v>
      </c>
      <c r="E511" s="34"/>
      <c r="F511" s="13">
        <f>VLOOKUP($C511,'Species Data'!$A$2:$E$152,3,FALSE)+$Z$1</f>
        <v>225</v>
      </c>
      <c r="G511" s="13">
        <f>VLOOKUP($C511,'Species Data'!$A$2:$E$152,4,FALSE)+$Z$1</f>
        <v>195</v>
      </c>
      <c r="H511" s="13">
        <f>VLOOKUP($C511,'Species Data'!$A$2:$E$152,5,FALSE)+$Z$1</f>
        <v>203</v>
      </c>
      <c r="I511" s="20" t="s">
        <v>105</v>
      </c>
      <c r="J511" s="54">
        <f>VLOOKUP(I511,'Basic Moves'!B$2:H$43,3,FALSE)</f>
        <v>10</v>
      </c>
      <c r="K511" s="54">
        <f>IF(OR(VLOOKUP(I511,'Basic Moves'!B$2:C$43,2,FALSE)=D511,VLOOKUP(I511,'Basic Moves'!B$2:C$43,2,FALSE)=E511),1,0)</f>
        <v>1</v>
      </c>
      <c r="L511" s="54">
        <f>VLOOKUP(I511,'Basic Moves'!B$2:H$43,5,FALSE)</f>
        <v>1050</v>
      </c>
      <c r="M511" s="54">
        <f>VLOOKUP(I511,'Basic Moves'!B$2:H$43,7,FALSE)</f>
        <v>10</v>
      </c>
      <c r="N511" s="54">
        <f t="shared" si="0"/>
        <v>2437.5</v>
      </c>
      <c r="O511" s="20"/>
      <c r="P511" s="20" t="s">
        <v>109</v>
      </c>
      <c r="Q511" s="54">
        <f>VLOOKUP(P511,'Charged Moves'!B$2:I$96,3,FALSE)</f>
        <v>45</v>
      </c>
      <c r="R511" s="54">
        <f>IF(OR(VLOOKUP(P511,'Charged Moves'!B$2:C$96,2,FALSE)=D511,VLOOKUP(P511,'Charged Moves'!B$2:C$96,2,FALSE)=E511),1,0)</f>
        <v>0</v>
      </c>
      <c r="S511" s="54">
        <f>VLOOKUP(P511,'Charged Moves'!B$2:I$96,8,FALSE)*100</f>
        <v>5</v>
      </c>
      <c r="T511" s="54">
        <f>VLOOKUP(P511,'Charged Moves'!B$2:I$96,6,FALSE)</f>
        <v>3500</v>
      </c>
      <c r="U511" s="54">
        <f>VLOOKUP(P511,'Charged Moves'!B$2:J$96,9,FALSE)</f>
        <v>33</v>
      </c>
      <c r="V511" s="54">
        <f t="shared" si="1"/>
        <v>8994.375</v>
      </c>
      <c r="W511" s="54"/>
      <c r="X511" s="54"/>
      <c r="Y511" s="54"/>
      <c r="AB511" s="55"/>
      <c r="AD511" s="55"/>
    </row>
    <row r="512" spans="1:30" ht="14.25" customHeight="1">
      <c r="A512" s="10">
        <v>511</v>
      </c>
      <c r="B512" s="13">
        <f>VLOOKUP(C512,'Species Data'!A$2:E$152,2,FALSE)</f>
        <v>89</v>
      </c>
      <c r="C512" s="10" t="s">
        <v>240</v>
      </c>
      <c r="D512" s="16" t="s">
        <v>28</v>
      </c>
      <c r="E512" s="34"/>
      <c r="F512" s="13">
        <f>VLOOKUP($C512,'Species Data'!$A$2:$E$152,3,FALSE)+$Z$1</f>
        <v>225</v>
      </c>
      <c r="G512" s="13">
        <f>VLOOKUP($C512,'Species Data'!$A$2:$E$152,4,FALSE)+$Z$1</f>
        <v>195</v>
      </c>
      <c r="H512" s="13">
        <f>VLOOKUP($C512,'Species Data'!$A$2:$E$152,5,FALSE)+$Z$1</f>
        <v>203</v>
      </c>
      <c r="I512" s="20" t="s">
        <v>105</v>
      </c>
      <c r="J512" s="54">
        <f>VLOOKUP(I512,'Basic Moves'!B$2:H$43,3,FALSE)</f>
        <v>10</v>
      </c>
      <c r="K512" s="54">
        <f>IF(OR(VLOOKUP(I512,'Basic Moves'!B$2:C$43,2,FALSE)=D512,VLOOKUP(I512,'Basic Moves'!B$2:C$43,2,FALSE)=E512),1,0)</f>
        <v>1</v>
      </c>
      <c r="L512" s="54">
        <f>VLOOKUP(I512,'Basic Moves'!B$2:H$43,5,FALSE)</f>
        <v>1050</v>
      </c>
      <c r="M512" s="54">
        <f>VLOOKUP(I512,'Basic Moves'!B$2:H$43,7,FALSE)</f>
        <v>10</v>
      </c>
      <c r="N512" s="54">
        <f t="shared" si="0"/>
        <v>2437.5</v>
      </c>
      <c r="O512" s="20"/>
      <c r="P512" s="20" t="s">
        <v>104</v>
      </c>
      <c r="Q512" s="54">
        <f>VLOOKUP(P512,'Charged Moves'!B$2:I$96,3,FALSE)</f>
        <v>65</v>
      </c>
      <c r="R512" s="54">
        <f>IF(OR(VLOOKUP(P512,'Charged Moves'!B$2:C$96,2,FALSE)=D512,VLOOKUP(P512,'Charged Moves'!B$2:C$96,2,FALSE)=E512),1,0)</f>
        <v>1</v>
      </c>
      <c r="S512" s="54">
        <f>VLOOKUP(P512,'Charged Moves'!B$2:I$96,8,FALSE)*100</f>
        <v>5</v>
      </c>
      <c r="T512" s="54">
        <f>VLOOKUP(P512,'Charged Moves'!B$2:I$96,6,FALSE)</f>
        <v>3000</v>
      </c>
      <c r="U512" s="54">
        <f>VLOOKUP(P512,'Charged Moves'!B$2:J$96,9,FALSE)</f>
        <v>100</v>
      </c>
      <c r="V512" s="54">
        <f t="shared" si="1"/>
        <v>16239.843749999998</v>
      </c>
      <c r="W512" s="54"/>
      <c r="X512" s="54"/>
      <c r="Y512" s="54"/>
      <c r="AB512" s="55"/>
      <c r="AD512" s="55"/>
    </row>
    <row r="513" spans="1:30" ht="14.25" customHeight="1">
      <c r="A513" s="10">
        <v>512</v>
      </c>
      <c r="B513" s="13">
        <f>VLOOKUP(C513,'Species Data'!A$2:E$152,2,FALSE)</f>
        <v>89</v>
      </c>
      <c r="C513" s="10" t="s">
        <v>240</v>
      </c>
      <c r="D513" s="16" t="s">
        <v>28</v>
      </c>
      <c r="E513" s="34"/>
      <c r="F513" s="13">
        <f>VLOOKUP($C513,'Species Data'!$A$2:$E$152,3,FALSE)+$Z$1</f>
        <v>225</v>
      </c>
      <c r="G513" s="13">
        <f>VLOOKUP($C513,'Species Data'!$A$2:$E$152,4,FALSE)+$Z$1</f>
        <v>195</v>
      </c>
      <c r="H513" s="13">
        <f>VLOOKUP($C513,'Species Data'!$A$2:$E$152,5,FALSE)+$Z$1</f>
        <v>203</v>
      </c>
      <c r="I513" s="20" t="s">
        <v>105</v>
      </c>
      <c r="J513" s="54">
        <f>VLOOKUP(I513,'Basic Moves'!B$2:H$43,3,FALSE)</f>
        <v>10</v>
      </c>
      <c r="K513" s="54">
        <f>IF(OR(VLOOKUP(I513,'Basic Moves'!B$2:C$43,2,FALSE)=D513,VLOOKUP(I513,'Basic Moves'!B$2:C$43,2,FALSE)=E513),1,0)</f>
        <v>1</v>
      </c>
      <c r="L513" s="54">
        <f>VLOOKUP(I513,'Basic Moves'!B$2:H$43,5,FALSE)</f>
        <v>1050</v>
      </c>
      <c r="M513" s="54">
        <f>VLOOKUP(I513,'Basic Moves'!B$2:H$43,7,FALSE)</f>
        <v>10</v>
      </c>
      <c r="N513" s="54">
        <f t="shared" si="0"/>
        <v>2437.5</v>
      </c>
      <c r="O513" s="20"/>
      <c r="P513" s="20" t="s">
        <v>108</v>
      </c>
      <c r="Q513" s="54">
        <f>VLOOKUP(P513,'Charged Moves'!B$2:I$96,3,FALSE)</f>
        <v>70</v>
      </c>
      <c r="R513" s="54">
        <f>IF(OR(VLOOKUP(P513,'Charged Moves'!B$2:C$96,2,FALSE)=D513,VLOOKUP(P513,'Charged Moves'!B$2:C$96,2,FALSE)=E513),1,0)</f>
        <v>1</v>
      </c>
      <c r="S513" s="54">
        <f>VLOOKUP(P513,'Charged Moves'!B$2:I$96,8,FALSE)*100</f>
        <v>5</v>
      </c>
      <c r="T513" s="54">
        <f>VLOOKUP(P513,'Charged Moves'!B$2:I$96,6,FALSE)</f>
        <v>3400</v>
      </c>
      <c r="U513" s="54">
        <f>VLOOKUP(P513,'Charged Moves'!B$2:J$96,9,FALSE)</f>
        <v>100</v>
      </c>
      <c r="V513" s="54">
        <f t="shared" si="1"/>
        <v>17489.0625</v>
      </c>
      <c r="W513" s="54"/>
      <c r="X513" s="54"/>
      <c r="Y513" s="54"/>
      <c r="AB513" s="55"/>
      <c r="AD513" s="55"/>
    </row>
    <row r="514" spans="1:30" ht="14.25" customHeight="1">
      <c r="A514" s="10">
        <v>513</v>
      </c>
      <c r="B514" s="13">
        <f>VLOOKUP(C514,'Species Data'!A$2:E$152,2,FALSE)</f>
        <v>89</v>
      </c>
      <c r="C514" s="10" t="s">
        <v>240</v>
      </c>
      <c r="D514" s="16" t="s">
        <v>28</v>
      </c>
      <c r="E514" s="34"/>
      <c r="F514" s="13">
        <f>VLOOKUP($C514,'Species Data'!$A$2:$E$152,3,FALSE)+$Z$1</f>
        <v>225</v>
      </c>
      <c r="G514" s="13">
        <f>VLOOKUP($C514,'Species Data'!$A$2:$E$152,4,FALSE)+$Z$1</f>
        <v>195</v>
      </c>
      <c r="H514" s="13">
        <f>VLOOKUP($C514,'Species Data'!$A$2:$E$152,5,FALSE)+$Z$1</f>
        <v>203</v>
      </c>
      <c r="I514" s="20" t="s">
        <v>80</v>
      </c>
      <c r="J514" s="54">
        <f>VLOOKUP(I514,'Basic Moves'!B$2:H$43,3,FALSE)</f>
        <v>12</v>
      </c>
      <c r="K514" s="54">
        <f>IF(OR(VLOOKUP(I514,'Basic Moves'!B$2:C$43,2,FALSE)=D514,VLOOKUP(I514,'Basic Moves'!B$2:C$43,2,FALSE)=E514),1,0)</f>
        <v>1</v>
      </c>
      <c r="L514" s="54">
        <f>VLOOKUP(I514,'Basic Moves'!B$2:H$43,5,FALSE)</f>
        <v>1050</v>
      </c>
      <c r="M514" s="54">
        <f>VLOOKUP(I514,'Basic Moves'!B$2:H$43,7,FALSE)</f>
        <v>10</v>
      </c>
      <c r="N514" s="54">
        <f t="shared" si="0"/>
        <v>2925</v>
      </c>
      <c r="O514" s="20"/>
      <c r="P514" s="20" t="s">
        <v>109</v>
      </c>
      <c r="Q514" s="54">
        <f>VLOOKUP(P514,'Charged Moves'!B$2:I$96,3,FALSE)</f>
        <v>45</v>
      </c>
      <c r="R514" s="54">
        <f>IF(OR(VLOOKUP(P514,'Charged Moves'!B$2:C$96,2,FALSE)=D514,VLOOKUP(P514,'Charged Moves'!B$2:C$96,2,FALSE)=E514),1,0)</f>
        <v>0</v>
      </c>
      <c r="S514" s="54">
        <f>VLOOKUP(P514,'Charged Moves'!B$2:I$96,8,FALSE)*100</f>
        <v>5</v>
      </c>
      <c r="T514" s="54">
        <f>VLOOKUP(P514,'Charged Moves'!B$2:I$96,6,FALSE)</f>
        <v>3500</v>
      </c>
      <c r="U514" s="54">
        <f>VLOOKUP(P514,'Charged Moves'!B$2:J$96,9,FALSE)</f>
        <v>33</v>
      </c>
      <c r="V514" s="54">
        <f t="shared" si="1"/>
        <v>8994.375</v>
      </c>
      <c r="W514" s="54"/>
      <c r="X514" s="54"/>
      <c r="Y514" s="54"/>
      <c r="AB514" s="55"/>
      <c r="AD514" s="55"/>
    </row>
    <row r="515" spans="1:30" ht="14.25" customHeight="1">
      <c r="A515" s="10">
        <v>514</v>
      </c>
      <c r="B515" s="13">
        <f>VLOOKUP(C515,'Species Data'!A$2:E$152,2,FALSE)</f>
        <v>89</v>
      </c>
      <c r="C515" s="10" t="s">
        <v>240</v>
      </c>
      <c r="D515" s="16" t="s">
        <v>28</v>
      </c>
      <c r="E515" s="34"/>
      <c r="F515" s="13">
        <f>VLOOKUP($C515,'Species Data'!$A$2:$E$152,3,FALSE)+$Z$1</f>
        <v>225</v>
      </c>
      <c r="G515" s="13">
        <f>VLOOKUP($C515,'Species Data'!$A$2:$E$152,4,FALSE)+$Z$1</f>
        <v>195</v>
      </c>
      <c r="H515" s="13">
        <f>VLOOKUP($C515,'Species Data'!$A$2:$E$152,5,FALSE)+$Z$1</f>
        <v>203</v>
      </c>
      <c r="I515" s="20" t="s">
        <v>80</v>
      </c>
      <c r="J515" s="54">
        <f>VLOOKUP(I515,'Basic Moves'!B$2:H$43,3,FALSE)</f>
        <v>12</v>
      </c>
      <c r="K515" s="54">
        <f>IF(OR(VLOOKUP(I515,'Basic Moves'!B$2:C$43,2,FALSE)=D515,VLOOKUP(I515,'Basic Moves'!B$2:C$43,2,FALSE)=E515),1,0)</f>
        <v>1</v>
      </c>
      <c r="L515" s="54">
        <f>VLOOKUP(I515,'Basic Moves'!B$2:H$43,5,FALSE)</f>
        <v>1050</v>
      </c>
      <c r="M515" s="54">
        <f>VLOOKUP(I515,'Basic Moves'!B$2:H$43,7,FALSE)</f>
        <v>10</v>
      </c>
      <c r="N515" s="54">
        <f t="shared" si="0"/>
        <v>2925</v>
      </c>
      <c r="O515" s="20"/>
      <c r="P515" s="20" t="s">
        <v>104</v>
      </c>
      <c r="Q515" s="54">
        <f>VLOOKUP(P515,'Charged Moves'!B$2:I$96,3,FALSE)</f>
        <v>65</v>
      </c>
      <c r="R515" s="54">
        <f>IF(OR(VLOOKUP(P515,'Charged Moves'!B$2:C$96,2,FALSE)=D515,VLOOKUP(P515,'Charged Moves'!B$2:C$96,2,FALSE)=E515),1,0)</f>
        <v>1</v>
      </c>
      <c r="S515" s="54">
        <f>VLOOKUP(P515,'Charged Moves'!B$2:I$96,8,FALSE)*100</f>
        <v>5</v>
      </c>
      <c r="T515" s="54">
        <f>VLOOKUP(P515,'Charged Moves'!B$2:I$96,6,FALSE)</f>
        <v>3000</v>
      </c>
      <c r="U515" s="54">
        <f>VLOOKUP(P515,'Charged Moves'!B$2:J$96,9,FALSE)</f>
        <v>100</v>
      </c>
      <c r="V515" s="54">
        <f t="shared" si="1"/>
        <v>16239.843749999998</v>
      </c>
      <c r="W515" s="54"/>
      <c r="X515" s="54"/>
      <c r="Y515" s="54"/>
      <c r="AB515" s="55"/>
      <c r="AD515" s="55"/>
    </row>
    <row r="516" spans="1:30" ht="14.25" customHeight="1">
      <c r="A516" s="10">
        <v>515</v>
      </c>
      <c r="B516" s="13">
        <f>VLOOKUP(C516,'Species Data'!A$2:E$152,2,FALSE)</f>
        <v>89</v>
      </c>
      <c r="C516" s="10" t="s">
        <v>240</v>
      </c>
      <c r="D516" s="16" t="s">
        <v>28</v>
      </c>
      <c r="E516" s="34"/>
      <c r="F516" s="13">
        <f>VLOOKUP($C516,'Species Data'!$A$2:$E$152,3,FALSE)+$Z$1</f>
        <v>225</v>
      </c>
      <c r="G516" s="13">
        <f>VLOOKUP($C516,'Species Data'!$A$2:$E$152,4,FALSE)+$Z$1</f>
        <v>195</v>
      </c>
      <c r="H516" s="13">
        <f>VLOOKUP($C516,'Species Data'!$A$2:$E$152,5,FALSE)+$Z$1</f>
        <v>203</v>
      </c>
      <c r="I516" s="20" t="s">
        <v>80</v>
      </c>
      <c r="J516" s="54">
        <f>VLOOKUP(I516,'Basic Moves'!B$2:H$43,3,FALSE)</f>
        <v>12</v>
      </c>
      <c r="K516" s="54">
        <f>IF(OR(VLOOKUP(I516,'Basic Moves'!B$2:C$43,2,FALSE)=D516,VLOOKUP(I516,'Basic Moves'!B$2:C$43,2,FALSE)=E516),1,0)</f>
        <v>1</v>
      </c>
      <c r="L516" s="54">
        <f>VLOOKUP(I516,'Basic Moves'!B$2:H$43,5,FALSE)</f>
        <v>1050</v>
      </c>
      <c r="M516" s="54">
        <f>VLOOKUP(I516,'Basic Moves'!B$2:H$43,7,FALSE)</f>
        <v>10</v>
      </c>
      <c r="N516" s="54">
        <f t="shared" si="0"/>
        <v>2925</v>
      </c>
      <c r="O516" s="20"/>
      <c r="P516" s="20" t="s">
        <v>108</v>
      </c>
      <c r="Q516" s="54">
        <f>VLOOKUP(P516,'Charged Moves'!B$2:I$96,3,FALSE)</f>
        <v>70</v>
      </c>
      <c r="R516" s="54">
        <f>IF(OR(VLOOKUP(P516,'Charged Moves'!B$2:C$96,2,FALSE)=D516,VLOOKUP(P516,'Charged Moves'!B$2:C$96,2,FALSE)=E516),1,0)</f>
        <v>1</v>
      </c>
      <c r="S516" s="54">
        <f>VLOOKUP(P516,'Charged Moves'!B$2:I$96,8,FALSE)*100</f>
        <v>5</v>
      </c>
      <c r="T516" s="54">
        <f>VLOOKUP(P516,'Charged Moves'!B$2:I$96,6,FALSE)</f>
        <v>3400</v>
      </c>
      <c r="U516" s="54">
        <f>VLOOKUP(P516,'Charged Moves'!B$2:J$96,9,FALSE)</f>
        <v>100</v>
      </c>
      <c r="V516" s="54">
        <f t="shared" si="1"/>
        <v>17489.0625</v>
      </c>
      <c r="W516" s="54"/>
      <c r="X516" s="54"/>
      <c r="Y516" s="54"/>
      <c r="AB516" s="55"/>
      <c r="AD516" s="55"/>
    </row>
    <row r="517" spans="1:30" ht="14.25" customHeight="1">
      <c r="A517" s="10">
        <v>516</v>
      </c>
      <c r="B517" s="13">
        <f>VLOOKUP(C517,'Species Data'!A$2:E$152,2,FALSE)</f>
        <v>90</v>
      </c>
      <c r="C517" s="10" t="s">
        <v>241</v>
      </c>
      <c r="D517" s="28" t="s">
        <v>54</v>
      </c>
      <c r="E517" s="29"/>
      <c r="F517" s="13">
        <f>VLOOKUP($C517,'Species Data'!$A$2:$E$152,3,FALSE)+$Z$1</f>
        <v>75</v>
      </c>
      <c r="G517" s="13">
        <f>VLOOKUP($C517,'Species Data'!$A$2:$E$152,4,FALSE)+$Z$1</f>
        <v>135</v>
      </c>
      <c r="H517" s="13">
        <f>VLOOKUP($C517,'Species Data'!$A$2:$E$152,5,FALSE)+$Z$1</f>
        <v>127</v>
      </c>
      <c r="I517" s="20" t="s">
        <v>233</v>
      </c>
      <c r="J517" s="54">
        <f>VLOOKUP(I517,'Basic Moves'!B$2:H$43,3,FALSE)</f>
        <v>15</v>
      </c>
      <c r="K517" s="54">
        <f>IF(OR(VLOOKUP(I517,'Basic Moves'!B$2:C$43,2,FALSE)=D517,VLOOKUP(I517,'Basic Moves'!B$2:C$43,2,FALSE)=E517),1,0)</f>
        <v>0</v>
      </c>
      <c r="L517" s="54">
        <f>VLOOKUP(I517,'Basic Moves'!B$2:H$43,5,FALSE)</f>
        <v>1400</v>
      </c>
      <c r="M517" s="54">
        <f>VLOOKUP(I517,'Basic Moves'!B$2:H$43,7,FALSE)</f>
        <v>12</v>
      </c>
      <c r="N517" s="54">
        <f t="shared" si="0"/>
        <v>2025</v>
      </c>
      <c r="O517" s="20"/>
      <c r="P517" s="20" t="s">
        <v>189</v>
      </c>
      <c r="Q517" s="54">
        <f>VLOOKUP(P517,'Charged Moves'!B$2:I$96,3,FALSE)</f>
        <v>30</v>
      </c>
      <c r="R517" s="54">
        <f>IF(OR(VLOOKUP(P517,'Charged Moves'!B$2:C$96,2,FALSE)=D517,VLOOKUP(P517,'Charged Moves'!B$2:C$96,2,FALSE)=E517),1,0)</f>
        <v>1</v>
      </c>
      <c r="S517" s="54">
        <f>VLOOKUP(P517,'Charged Moves'!B$2:I$96,8,FALSE)*100</f>
        <v>5</v>
      </c>
      <c r="T517" s="54">
        <f>VLOOKUP(P517,'Charged Moves'!B$2:I$96,6,FALSE)</f>
        <v>2900</v>
      </c>
      <c r="U517" s="54">
        <f>VLOOKUP(P517,'Charged Moves'!B$2:J$96,9,FALSE)</f>
        <v>25</v>
      </c>
      <c r="V517" s="54">
        <f t="shared" si="1"/>
        <v>5189.0625</v>
      </c>
      <c r="W517" s="54"/>
      <c r="X517" s="54"/>
      <c r="Y517" s="54"/>
      <c r="AB517" s="55"/>
      <c r="AD517" s="55"/>
    </row>
    <row r="518" spans="1:30" ht="14.25" customHeight="1">
      <c r="A518" s="10">
        <v>517</v>
      </c>
      <c r="B518" s="13">
        <f>VLOOKUP(C518,'Species Data'!A$2:E$152,2,FALSE)</f>
        <v>90</v>
      </c>
      <c r="C518" s="10" t="s">
        <v>241</v>
      </c>
      <c r="D518" s="28" t="s">
        <v>54</v>
      </c>
      <c r="E518" s="29"/>
      <c r="F518" s="13">
        <f>VLOOKUP($C518,'Species Data'!$A$2:$E$152,3,FALSE)+$Z$1</f>
        <v>75</v>
      </c>
      <c r="G518" s="13">
        <f>VLOOKUP($C518,'Species Data'!$A$2:$E$152,4,FALSE)+$Z$1</f>
        <v>135</v>
      </c>
      <c r="H518" s="13">
        <f>VLOOKUP($C518,'Species Data'!$A$2:$E$152,5,FALSE)+$Z$1</f>
        <v>127</v>
      </c>
      <c r="I518" s="20" t="s">
        <v>233</v>
      </c>
      <c r="J518" s="54">
        <f>VLOOKUP(I518,'Basic Moves'!B$2:H$43,3,FALSE)</f>
        <v>15</v>
      </c>
      <c r="K518" s="54">
        <f>IF(OR(VLOOKUP(I518,'Basic Moves'!B$2:C$43,2,FALSE)=D518,VLOOKUP(I518,'Basic Moves'!B$2:C$43,2,FALSE)=E518),1,0)</f>
        <v>0</v>
      </c>
      <c r="L518" s="54">
        <f>VLOOKUP(I518,'Basic Moves'!B$2:H$43,5,FALSE)</f>
        <v>1400</v>
      </c>
      <c r="M518" s="54">
        <f>VLOOKUP(I518,'Basic Moves'!B$2:H$43,7,FALSE)</f>
        <v>12</v>
      </c>
      <c r="N518" s="54">
        <f t="shared" si="0"/>
        <v>2025</v>
      </c>
      <c r="O518" s="20"/>
      <c r="P518" s="20" t="s">
        <v>58</v>
      </c>
      <c r="Q518" s="54">
        <f>VLOOKUP(P518,'Charged Moves'!B$2:I$96,3,FALSE)</f>
        <v>35</v>
      </c>
      <c r="R518" s="54">
        <f>IF(OR(VLOOKUP(P518,'Charged Moves'!B$2:C$96,2,FALSE)=D518,VLOOKUP(P518,'Charged Moves'!B$2:C$96,2,FALSE)=E518),1,0)</f>
        <v>1</v>
      </c>
      <c r="S518" s="54">
        <f>VLOOKUP(P518,'Charged Moves'!B$2:I$96,8,FALSE)*100</f>
        <v>5</v>
      </c>
      <c r="T518" s="54">
        <f>VLOOKUP(P518,'Charged Moves'!B$2:I$96,6,FALSE)</f>
        <v>3300</v>
      </c>
      <c r="U518" s="54">
        <f>VLOOKUP(P518,'Charged Moves'!B$2:J$96,9,FALSE)</f>
        <v>25</v>
      </c>
      <c r="V518" s="54">
        <f t="shared" si="1"/>
        <v>6053.9062499999991</v>
      </c>
      <c r="W518" s="54"/>
      <c r="X518" s="54"/>
      <c r="Y518" s="54"/>
      <c r="AB518" s="55"/>
      <c r="AD518" s="55"/>
    </row>
    <row r="519" spans="1:30" ht="14.25" customHeight="1">
      <c r="A519" s="10">
        <v>518</v>
      </c>
      <c r="B519" s="13">
        <f>VLOOKUP(C519,'Species Data'!A$2:E$152,2,FALSE)</f>
        <v>90</v>
      </c>
      <c r="C519" s="10" t="s">
        <v>241</v>
      </c>
      <c r="D519" s="28" t="s">
        <v>54</v>
      </c>
      <c r="E519" s="29"/>
      <c r="F519" s="13">
        <f>VLOOKUP($C519,'Species Data'!$A$2:$E$152,3,FALSE)+$Z$1</f>
        <v>75</v>
      </c>
      <c r="G519" s="13">
        <f>VLOOKUP($C519,'Species Data'!$A$2:$E$152,4,FALSE)+$Z$1</f>
        <v>135</v>
      </c>
      <c r="H519" s="13">
        <f>VLOOKUP($C519,'Species Data'!$A$2:$E$152,5,FALSE)+$Z$1</f>
        <v>127</v>
      </c>
      <c r="I519" s="20" t="s">
        <v>233</v>
      </c>
      <c r="J519" s="54">
        <f>VLOOKUP(I519,'Basic Moves'!B$2:H$43,3,FALSE)</f>
        <v>15</v>
      </c>
      <c r="K519" s="54">
        <f>IF(OR(VLOOKUP(I519,'Basic Moves'!B$2:C$43,2,FALSE)=D519,VLOOKUP(I519,'Basic Moves'!B$2:C$43,2,FALSE)=E519),1,0)</f>
        <v>0</v>
      </c>
      <c r="L519" s="54">
        <f>VLOOKUP(I519,'Basic Moves'!B$2:H$43,5,FALSE)</f>
        <v>1400</v>
      </c>
      <c r="M519" s="54">
        <f>VLOOKUP(I519,'Basic Moves'!B$2:H$43,7,FALSE)</f>
        <v>12</v>
      </c>
      <c r="N519" s="54">
        <f t="shared" si="0"/>
        <v>2025</v>
      </c>
      <c r="O519" s="20"/>
      <c r="P519" s="20" t="s">
        <v>232</v>
      </c>
      <c r="Q519" s="54">
        <f>VLOOKUP(P519,'Charged Moves'!B$2:I$96,3,FALSE)</f>
        <v>25</v>
      </c>
      <c r="R519" s="54">
        <f>IF(OR(VLOOKUP(P519,'Charged Moves'!B$2:C$96,2,FALSE)=D519,VLOOKUP(P519,'Charged Moves'!B$2:C$96,2,FALSE)=E519),1,0)</f>
        <v>0</v>
      </c>
      <c r="S519" s="54">
        <f>VLOOKUP(P519,'Charged Moves'!B$2:I$96,8,FALSE)*100</f>
        <v>5</v>
      </c>
      <c r="T519" s="54">
        <f>VLOOKUP(P519,'Charged Moves'!B$2:I$96,6,FALSE)</f>
        <v>3800</v>
      </c>
      <c r="U519" s="54">
        <f>VLOOKUP(P519,'Charged Moves'!B$2:J$96,9,FALSE)</f>
        <v>20</v>
      </c>
      <c r="V519" s="54">
        <f t="shared" si="1"/>
        <v>3459.3749999999995</v>
      </c>
      <c r="W519" s="54"/>
      <c r="X519" s="54"/>
      <c r="Y519" s="54"/>
      <c r="AB519" s="55"/>
      <c r="AD519" s="55"/>
    </row>
    <row r="520" spans="1:30" ht="14.25" customHeight="1">
      <c r="A520" s="10">
        <v>519</v>
      </c>
      <c r="B520" s="13">
        <f>VLOOKUP(C520,'Species Data'!A$2:E$152,2,FALSE)</f>
        <v>90</v>
      </c>
      <c r="C520" s="10" t="s">
        <v>241</v>
      </c>
      <c r="D520" s="28" t="s">
        <v>54</v>
      </c>
      <c r="E520" s="29"/>
      <c r="F520" s="13">
        <f>VLOOKUP($C520,'Species Data'!$A$2:$E$152,3,FALSE)+$Z$1</f>
        <v>75</v>
      </c>
      <c r="G520" s="13">
        <f>VLOOKUP($C520,'Species Data'!$A$2:$E$152,4,FALSE)+$Z$1</f>
        <v>135</v>
      </c>
      <c r="H520" s="13">
        <f>VLOOKUP($C520,'Species Data'!$A$2:$E$152,5,FALSE)+$Z$1</f>
        <v>127</v>
      </c>
      <c r="I520" s="20" t="s">
        <v>33</v>
      </c>
      <c r="J520" s="54">
        <f>VLOOKUP(I520,'Basic Moves'!B$2:H$43,3,FALSE)</f>
        <v>12</v>
      </c>
      <c r="K520" s="54">
        <f>IF(OR(VLOOKUP(I520,'Basic Moves'!B$2:C$43,2,FALSE)=D520,VLOOKUP(I520,'Basic Moves'!B$2:C$43,2,FALSE)=E520),1,0)</f>
        <v>0</v>
      </c>
      <c r="L520" s="54">
        <f>VLOOKUP(I520,'Basic Moves'!B$2:H$43,5,FALSE)</f>
        <v>1100</v>
      </c>
      <c r="M520" s="54">
        <f>VLOOKUP(I520,'Basic Moves'!B$2:H$43,7,FALSE)</f>
        <v>10</v>
      </c>
      <c r="N520" s="54">
        <f t="shared" si="0"/>
        <v>1620</v>
      </c>
      <c r="O520" s="20"/>
      <c r="P520" s="20" t="s">
        <v>189</v>
      </c>
      <c r="Q520" s="54">
        <f>VLOOKUP(P520,'Charged Moves'!B$2:I$96,3,FALSE)</f>
        <v>30</v>
      </c>
      <c r="R520" s="54">
        <f>IF(OR(VLOOKUP(P520,'Charged Moves'!B$2:C$96,2,FALSE)=D520,VLOOKUP(P520,'Charged Moves'!B$2:C$96,2,FALSE)=E520),1,0)</f>
        <v>1</v>
      </c>
      <c r="S520" s="54">
        <f>VLOOKUP(P520,'Charged Moves'!B$2:I$96,8,FALSE)*100</f>
        <v>5</v>
      </c>
      <c r="T520" s="54">
        <f>VLOOKUP(P520,'Charged Moves'!B$2:I$96,6,FALSE)</f>
        <v>2900</v>
      </c>
      <c r="U520" s="54">
        <f>VLOOKUP(P520,'Charged Moves'!B$2:J$96,9,FALSE)</f>
        <v>25</v>
      </c>
      <c r="V520" s="54">
        <f t="shared" si="1"/>
        <v>5189.0625</v>
      </c>
      <c r="W520" s="54"/>
      <c r="X520" s="54"/>
      <c r="Y520" s="54"/>
      <c r="AB520" s="55"/>
      <c r="AD520" s="55"/>
    </row>
    <row r="521" spans="1:30" ht="14.25" customHeight="1">
      <c r="A521" s="10">
        <v>520</v>
      </c>
      <c r="B521" s="13">
        <f>VLOOKUP(C521,'Species Data'!A$2:E$152,2,FALSE)</f>
        <v>90</v>
      </c>
      <c r="C521" s="10" t="s">
        <v>241</v>
      </c>
      <c r="D521" s="28" t="s">
        <v>54</v>
      </c>
      <c r="E521" s="29"/>
      <c r="F521" s="13">
        <f>VLOOKUP($C521,'Species Data'!$A$2:$E$152,3,FALSE)+$Z$1</f>
        <v>75</v>
      </c>
      <c r="G521" s="13">
        <f>VLOOKUP($C521,'Species Data'!$A$2:$E$152,4,FALSE)+$Z$1</f>
        <v>135</v>
      </c>
      <c r="H521" s="13">
        <f>VLOOKUP($C521,'Species Data'!$A$2:$E$152,5,FALSE)+$Z$1</f>
        <v>127</v>
      </c>
      <c r="I521" s="20" t="s">
        <v>33</v>
      </c>
      <c r="J521" s="54">
        <f>VLOOKUP(I521,'Basic Moves'!B$2:H$43,3,FALSE)</f>
        <v>12</v>
      </c>
      <c r="K521" s="54">
        <f>IF(OR(VLOOKUP(I521,'Basic Moves'!B$2:C$43,2,FALSE)=D521,VLOOKUP(I521,'Basic Moves'!B$2:C$43,2,FALSE)=E521),1,0)</f>
        <v>0</v>
      </c>
      <c r="L521" s="54">
        <f>VLOOKUP(I521,'Basic Moves'!B$2:H$43,5,FALSE)</f>
        <v>1100</v>
      </c>
      <c r="M521" s="54">
        <f>VLOOKUP(I521,'Basic Moves'!B$2:H$43,7,FALSE)</f>
        <v>10</v>
      </c>
      <c r="N521" s="54">
        <f t="shared" si="0"/>
        <v>1620</v>
      </c>
      <c r="O521" s="20"/>
      <c r="P521" s="20" t="s">
        <v>58</v>
      </c>
      <c r="Q521" s="54">
        <f>VLOOKUP(P521,'Charged Moves'!B$2:I$96,3,FALSE)</f>
        <v>35</v>
      </c>
      <c r="R521" s="54">
        <f>IF(OR(VLOOKUP(P521,'Charged Moves'!B$2:C$96,2,FALSE)=D521,VLOOKUP(P521,'Charged Moves'!B$2:C$96,2,FALSE)=E521),1,0)</f>
        <v>1</v>
      </c>
      <c r="S521" s="54">
        <f>VLOOKUP(P521,'Charged Moves'!B$2:I$96,8,FALSE)*100</f>
        <v>5</v>
      </c>
      <c r="T521" s="54">
        <f>VLOOKUP(P521,'Charged Moves'!B$2:I$96,6,FALSE)</f>
        <v>3300</v>
      </c>
      <c r="U521" s="54">
        <f>VLOOKUP(P521,'Charged Moves'!B$2:J$96,9,FALSE)</f>
        <v>25</v>
      </c>
      <c r="V521" s="54">
        <f t="shared" si="1"/>
        <v>6053.9062499999991</v>
      </c>
      <c r="W521" s="54"/>
      <c r="X521" s="54"/>
      <c r="Y521" s="54"/>
      <c r="AB521" s="55"/>
      <c r="AD521" s="55"/>
    </row>
    <row r="522" spans="1:30" ht="14.25" customHeight="1">
      <c r="A522" s="10">
        <v>521</v>
      </c>
      <c r="B522" s="13">
        <f>VLOOKUP(C522,'Species Data'!A$2:E$152,2,FALSE)</f>
        <v>90</v>
      </c>
      <c r="C522" s="10" t="s">
        <v>241</v>
      </c>
      <c r="D522" s="28" t="s">
        <v>54</v>
      </c>
      <c r="E522" s="29"/>
      <c r="F522" s="13">
        <f>VLOOKUP($C522,'Species Data'!$A$2:$E$152,3,FALSE)+$Z$1</f>
        <v>75</v>
      </c>
      <c r="G522" s="13">
        <f>VLOOKUP($C522,'Species Data'!$A$2:$E$152,4,FALSE)+$Z$1</f>
        <v>135</v>
      </c>
      <c r="H522" s="13">
        <f>VLOOKUP($C522,'Species Data'!$A$2:$E$152,5,FALSE)+$Z$1</f>
        <v>127</v>
      </c>
      <c r="I522" s="20" t="s">
        <v>33</v>
      </c>
      <c r="J522" s="54">
        <f>VLOOKUP(I522,'Basic Moves'!B$2:H$43,3,FALSE)</f>
        <v>12</v>
      </c>
      <c r="K522" s="54">
        <f>IF(OR(VLOOKUP(I522,'Basic Moves'!B$2:C$43,2,FALSE)=D522,VLOOKUP(I522,'Basic Moves'!B$2:C$43,2,FALSE)=E522),1,0)</f>
        <v>0</v>
      </c>
      <c r="L522" s="54">
        <f>VLOOKUP(I522,'Basic Moves'!B$2:H$43,5,FALSE)</f>
        <v>1100</v>
      </c>
      <c r="M522" s="54">
        <f>VLOOKUP(I522,'Basic Moves'!B$2:H$43,7,FALSE)</f>
        <v>10</v>
      </c>
      <c r="N522" s="54">
        <f t="shared" si="0"/>
        <v>1620</v>
      </c>
      <c r="O522" s="20"/>
      <c r="P522" s="20" t="s">
        <v>232</v>
      </c>
      <c r="Q522" s="54">
        <f>VLOOKUP(P522,'Charged Moves'!B$2:I$96,3,FALSE)</f>
        <v>25</v>
      </c>
      <c r="R522" s="54">
        <f>IF(OR(VLOOKUP(P522,'Charged Moves'!B$2:C$96,2,FALSE)=D522,VLOOKUP(P522,'Charged Moves'!B$2:C$96,2,FALSE)=E522),1,0)</f>
        <v>0</v>
      </c>
      <c r="S522" s="54">
        <f>VLOOKUP(P522,'Charged Moves'!B$2:I$96,8,FALSE)*100</f>
        <v>5</v>
      </c>
      <c r="T522" s="54">
        <f>VLOOKUP(P522,'Charged Moves'!B$2:I$96,6,FALSE)</f>
        <v>3800</v>
      </c>
      <c r="U522" s="54">
        <f>VLOOKUP(P522,'Charged Moves'!B$2:J$96,9,FALSE)</f>
        <v>20</v>
      </c>
      <c r="V522" s="54">
        <f t="shared" si="1"/>
        <v>3459.3749999999995</v>
      </c>
      <c r="W522" s="54"/>
      <c r="X522" s="54"/>
      <c r="Y522" s="54"/>
      <c r="AB522" s="55"/>
      <c r="AD522" s="55"/>
    </row>
    <row r="523" spans="1:30" ht="14.25" customHeight="1">
      <c r="A523" s="10">
        <v>522</v>
      </c>
      <c r="B523" s="13">
        <f>VLOOKUP(C523,'Species Data'!A$2:E$152,2,FALSE)</f>
        <v>91</v>
      </c>
      <c r="C523" s="10" t="s">
        <v>242</v>
      </c>
      <c r="D523" s="28" t="s">
        <v>54</v>
      </c>
      <c r="E523" s="47" t="s">
        <v>235</v>
      </c>
      <c r="F523" s="13">
        <f>VLOOKUP($C523,'Species Data'!$A$2:$E$152,3,FALSE)+$Z$1</f>
        <v>115</v>
      </c>
      <c r="G523" s="13">
        <f>VLOOKUP($C523,'Species Data'!$A$2:$E$152,4,FALSE)+$Z$1</f>
        <v>211</v>
      </c>
      <c r="H523" s="13">
        <f>VLOOKUP($C523,'Species Data'!$A$2:$E$152,5,FALSE)+$Z$1</f>
        <v>211</v>
      </c>
      <c r="I523" s="20" t="s">
        <v>236</v>
      </c>
      <c r="J523" s="54">
        <f>VLOOKUP(I523,'Basic Moves'!B$2:H$43,3,FALSE)</f>
        <v>9</v>
      </c>
      <c r="K523" s="54">
        <f>IF(OR(VLOOKUP(I523,'Basic Moves'!B$2:C$43,2,FALSE)=D523,VLOOKUP(I523,'Basic Moves'!B$2:C$43,2,FALSE)=E523),1,0)</f>
        <v>1</v>
      </c>
      <c r="L523" s="54">
        <f>VLOOKUP(I523,'Basic Moves'!B$2:H$43,5,FALSE)</f>
        <v>810</v>
      </c>
      <c r="M523" s="54">
        <f>VLOOKUP(I523,'Basic Moves'!B$2:H$43,7,FALSE)</f>
        <v>7</v>
      </c>
      <c r="N523" s="54">
        <f t="shared" si="0"/>
        <v>2373.75</v>
      </c>
      <c r="O523" s="20"/>
      <c r="P523" s="20" t="s">
        <v>232</v>
      </c>
      <c r="Q523" s="54">
        <f>VLOOKUP(P523,'Charged Moves'!B$2:I$96,3,FALSE)</f>
        <v>25</v>
      </c>
      <c r="R523" s="54">
        <f>IF(OR(VLOOKUP(P523,'Charged Moves'!B$2:C$96,2,FALSE)=D523,VLOOKUP(P523,'Charged Moves'!B$2:C$96,2,FALSE)=E523),1,0)</f>
        <v>1</v>
      </c>
      <c r="S523" s="54">
        <f>VLOOKUP(P523,'Charged Moves'!B$2:I$96,8,FALSE)*100</f>
        <v>5</v>
      </c>
      <c r="T523" s="54">
        <f>VLOOKUP(P523,'Charged Moves'!B$2:I$96,6,FALSE)</f>
        <v>3800</v>
      </c>
      <c r="U523" s="54">
        <f>VLOOKUP(P523,'Charged Moves'!B$2:J$96,9,FALSE)</f>
        <v>20</v>
      </c>
      <c r="V523" s="54">
        <f t="shared" si="1"/>
        <v>6758.5937499999991</v>
      </c>
      <c r="W523" s="54"/>
      <c r="X523" s="54"/>
      <c r="Y523" s="54"/>
      <c r="AB523" s="55"/>
      <c r="AD523" s="55"/>
    </row>
    <row r="524" spans="1:30" ht="14.25" customHeight="1">
      <c r="A524" s="10">
        <v>523</v>
      </c>
      <c r="B524" s="13">
        <f>VLOOKUP(C524,'Species Data'!A$2:E$152,2,FALSE)</f>
        <v>91</v>
      </c>
      <c r="C524" s="10" t="s">
        <v>242</v>
      </c>
      <c r="D524" s="28" t="s">
        <v>54</v>
      </c>
      <c r="E524" s="47" t="s">
        <v>235</v>
      </c>
      <c r="F524" s="13">
        <f>VLOOKUP($C524,'Species Data'!$A$2:$E$152,3,FALSE)+$Z$1</f>
        <v>115</v>
      </c>
      <c r="G524" s="13">
        <f>VLOOKUP($C524,'Species Data'!$A$2:$E$152,4,FALSE)+$Z$1</f>
        <v>211</v>
      </c>
      <c r="H524" s="13">
        <f>VLOOKUP($C524,'Species Data'!$A$2:$E$152,5,FALSE)+$Z$1</f>
        <v>211</v>
      </c>
      <c r="I524" s="20" t="s">
        <v>236</v>
      </c>
      <c r="J524" s="54">
        <f>VLOOKUP(I524,'Basic Moves'!B$2:H$43,3,FALSE)</f>
        <v>9</v>
      </c>
      <c r="K524" s="54">
        <f>IF(OR(VLOOKUP(I524,'Basic Moves'!B$2:C$43,2,FALSE)=D524,VLOOKUP(I524,'Basic Moves'!B$2:C$43,2,FALSE)=E524),1,0)</f>
        <v>1</v>
      </c>
      <c r="L524" s="54">
        <f>VLOOKUP(I524,'Basic Moves'!B$2:H$43,5,FALSE)</f>
        <v>810</v>
      </c>
      <c r="M524" s="54">
        <f>VLOOKUP(I524,'Basic Moves'!B$2:H$43,7,FALSE)</f>
        <v>7</v>
      </c>
      <c r="N524" s="54">
        <f t="shared" si="0"/>
        <v>2373.75</v>
      </c>
      <c r="O524" s="20"/>
      <c r="P524" s="20" t="s">
        <v>61</v>
      </c>
      <c r="Q524" s="54">
        <f>VLOOKUP(P524,'Charged Moves'!B$2:I$96,3,FALSE)</f>
        <v>90</v>
      </c>
      <c r="R524" s="54">
        <f>IF(OR(VLOOKUP(P524,'Charged Moves'!B$2:C$96,2,FALSE)=D524,VLOOKUP(P524,'Charged Moves'!B$2:C$96,2,FALSE)=E524),1,0)</f>
        <v>1</v>
      </c>
      <c r="S524" s="54">
        <f>VLOOKUP(P524,'Charged Moves'!B$2:I$96,8,FALSE)*100</f>
        <v>5</v>
      </c>
      <c r="T524" s="54">
        <f>VLOOKUP(P524,'Charged Moves'!B$2:I$96,6,FALSE)</f>
        <v>3800</v>
      </c>
      <c r="U524" s="54">
        <f>VLOOKUP(P524,'Charged Moves'!B$2:J$96,9,FALSE)</f>
        <v>100</v>
      </c>
      <c r="V524" s="54">
        <f t="shared" si="1"/>
        <v>24330.937499999996</v>
      </c>
      <c r="W524" s="54"/>
      <c r="X524" s="54"/>
      <c r="Y524" s="54"/>
      <c r="AB524" s="55"/>
      <c r="AD524" s="55"/>
    </row>
    <row r="525" spans="1:30" ht="14.25" customHeight="1">
      <c r="A525" s="10">
        <v>524</v>
      </c>
      <c r="B525" s="13">
        <f>VLOOKUP(C525,'Species Data'!A$2:E$152,2,FALSE)</f>
        <v>91</v>
      </c>
      <c r="C525" s="10" t="s">
        <v>242</v>
      </c>
      <c r="D525" s="28" t="s">
        <v>54</v>
      </c>
      <c r="E525" s="47" t="s">
        <v>235</v>
      </c>
      <c r="F525" s="13">
        <f>VLOOKUP($C525,'Species Data'!$A$2:$E$152,3,FALSE)+$Z$1</f>
        <v>115</v>
      </c>
      <c r="G525" s="13">
        <f>VLOOKUP($C525,'Species Data'!$A$2:$E$152,4,FALSE)+$Z$1</f>
        <v>211</v>
      </c>
      <c r="H525" s="13">
        <f>VLOOKUP($C525,'Species Data'!$A$2:$E$152,5,FALSE)+$Z$1</f>
        <v>211</v>
      </c>
      <c r="I525" s="20" t="s">
        <v>236</v>
      </c>
      <c r="J525" s="54">
        <f>VLOOKUP(I525,'Basic Moves'!B$2:H$43,3,FALSE)</f>
        <v>9</v>
      </c>
      <c r="K525" s="54">
        <f>IF(OR(VLOOKUP(I525,'Basic Moves'!B$2:C$43,2,FALSE)=D525,VLOOKUP(I525,'Basic Moves'!B$2:C$43,2,FALSE)=E525),1,0)</f>
        <v>1</v>
      </c>
      <c r="L525" s="54">
        <f>VLOOKUP(I525,'Basic Moves'!B$2:H$43,5,FALSE)</f>
        <v>810</v>
      </c>
      <c r="M525" s="54">
        <f>VLOOKUP(I525,'Basic Moves'!B$2:H$43,7,FALSE)</f>
        <v>7</v>
      </c>
      <c r="N525" s="54">
        <f t="shared" si="0"/>
        <v>2373.75</v>
      </c>
      <c r="O525" s="20"/>
      <c r="P525" s="20" t="s">
        <v>211</v>
      </c>
      <c r="Q525" s="54">
        <f>VLOOKUP(P525,'Charged Moves'!B$2:I$96,3,FALSE)</f>
        <v>100</v>
      </c>
      <c r="R525" s="54">
        <f>IF(OR(VLOOKUP(P525,'Charged Moves'!B$2:C$96,2,FALSE)=D525,VLOOKUP(P525,'Charged Moves'!B$2:C$96,2,FALSE)=E525),1,0)</f>
        <v>1</v>
      </c>
      <c r="S525" s="54">
        <f>VLOOKUP(P525,'Charged Moves'!B$2:I$96,8,FALSE)*100</f>
        <v>5</v>
      </c>
      <c r="T525" s="54">
        <f>VLOOKUP(P525,'Charged Moves'!B$2:I$96,6,FALSE)</f>
        <v>3900</v>
      </c>
      <c r="U525" s="54">
        <f>VLOOKUP(P525,'Charged Moves'!B$2:J$96,9,FALSE)</f>
        <v>100</v>
      </c>
      <c r="V525" s="54">
        <f t="shared" si="1"/>
        <v>27034.374999999996</v>
      </c>
      <c r="W525" s="54"/>
      <c r="X525" s="54"/>
      <c r="Y525" s="54"/>
      <c r="AB525" s="55"/>
      <c r="AD525" s="55"/>
    </row>
    <row r="526" spans="1:30" ht="14.25" customHeight="1">
      <c r="A526" s="10">
        <v>525</v>
      </c>
      <c r="B526" s="13">
        <f>VLOOKUP(C526,'Species Data'!A$2:E$152,2,FALSE)</f>
        <v>91</v>
      </c>
      <c r="C526" s="10" t="s">
        <v>242</v>
      </c>
      <c r="D526" s="28" t="s">
        <v>54</v>
      </c>
      <c r="E526" s="47" t="s">
        <v>235</v>
      </c>
      <c r="F526" s="13">
        <f>VLOOKUP($C526,'Species Data'!$A$2:$E$152,3,FALSE)+$Z$1</f>
        <v>115</v>
      </c>
      <c r="G526" s="13">
        <f>VLOOKUP($C526,'Species Data'!$A$2:$E$152,4,FALSE)+$Z$1</f>
        <v>211</v>
      </c>
      <c r="H526" s="13">
        <f>VLOOKUP($C526,'Species Data'!$A$2:$E$152,5,FALSE)+$Z$1</f>
        <v>211</v>
      </c>
      <c r="I526" s="20" t="s">
        <v>233</v>
      </c>
      <c r="J526" s="54">
        <f>VLOOKUP(I526,'Basic Moves'!B$2:H$43,3,FALSE)</f>
        <v>15</v>
      </c>
      <c r="K526" s="54">
        <f>IF(OR(VLOOKUP(I526,'Basic Moves'!B$2:C$43,2,FALSE)=D526,VLOOKUP(I526,'Basic Moves'!B$2:C$43,2,FALSE)=E526),1,0)</f>
        <v>1</v>
      </c>
      <c r="L526" s="54">
        <f>VLOOKUP(I526,'Basic Moves'!B$2:H$43,5,FALSE)</f>
        <v>1400</v>
      </c>
      <c r="M526" s="54">
        <f>VLOOKUP(I526,'Basic Moves'!B$2:H$43,7,FALSE)</f>
        <v>12</v>
      </c>
      <c r="N526" s="54">
        <f t="shared" si="0"/>
        <v>3956.25</v>
      </c>
      <c r="O526" s="20"/>
      <c r="P526" s="20" t="s">
        <v>232</v>
      </c>
      <c r="Q526" s="54">
        <f>VLOOKUP(P526,'Charged Moves'!B$2:I$96,3,FALSE)</f>
        <v>25</v>
      </c>
      <c r="R526" s="54">
        <f>IF(OR(VLOOKUP(P526,'Charged Moves'!B$2:C$96,2,FALSE)=D526,VLOOKUP(P526,'Charged Moves'!B$2:C$96,2,FALSE)=E526),1,0)</f>
        <v>1</v>
      </c>
      <c r="S526" s="54">
        <f>VLOOKUP(P526,'Charged Moves'!B$2:I$96,8,FALSE)*100</f>
        <v>5</v>
      </c>
      <c r="T526" s="54">
        <f>VLOOKUP(P526,'Charged Moves'!B$2:I$96,6,FALSE)</f>
        <v>3800</v>
      </c>
      <c r="U526" s="54">
        <f>VLOOKUP(P526,'Charged Moves'!B$2:J$96,9,FALSE)</f>
        <v>20</v>
      </c>
      <c r="V526" s="54">
        <f t="shared" si="1"/>
        <v>6758.5937499999991</v>
      </c>
      <c r="W526" s="54"/>
      <c r="X526" s="54"/>
      <c r="Y526" s="54"/>
      <c r="AB526" s="55"/>
      <c r="AD526" s="55"/>
    </row>
    <row r="527" spans="1:30" ht="14.25" customHeight="1">
      <c r="A527" s="10">
        <v>526</v>
      </c>
      <c r="B527" s="13">
        <f>VLOOKUP(C527,'Species Data'!A$2:E$152,2,FALSE)</f>
        <v>91</v>
      </c>
      <c r="C527" s="10" t="s">
        <v>242</v>
      </c>
      <c r="D527" s="28" t="s">
        <v>54</v>
      </c>
      <c r="E527" s="47" t="s">
        <v>235</v>
      </c>
      <c r="F527" s="13">
        <f>VLOOKUP($C527,'Species Data'!$A$2:$E$152,3,FALSE)+$Z$1</f>
        <v>115</v>
      </c>
      <c r="G527" s="13">
        <f>VLOOKUP($C527,'Species Data'!$A$2:$E$152,4,FALSE)+$Z$1</f>
        <v>211</v>
      </c>
      <c r="H527" s="13">
        <f>VLOOKUP($C527,'Species Data'!$A$2:$E$152,5,FALSE)+$Z$1</f>
        <v>211</v>
      </c>
      <c r="I527" s="20" t="s">
        <v>233</v>
      </c>
      <c r="J527" s="54">
        <f>VLOOKUP(I527,'Basic Moves'!B$2:H$43,3,FALSE)</f>
        <v>15</v>
      </c>
      <c r="K527" s="54">
        <f>IF(OR(VLOOKUP(I527,'Basic Moves'!B$2:C$43,2,FALSE)=D527,VLOOKUP(I527,'Basic Moves'!B$2:C$43,2,FALSE)=E527),1,0)</f>
        <v>1</v>
      </c>
      <c r="L527" s="54">
        <f>VLOOKUP(I527,'Basic Moves'!B$2:H$43,5,FALSE)</f>
        <v>1400</v>
      </c>
      <c r="M527" s="54">
        <f>VLOOKUP(I527,'Basic Moves'!B$2:H$43,7,FALSE)</f>
        <v>12</v>
      </c>
      <c r="N527" s="54">
        <f t="shared" si="0"/>
        <v>3956.25</v>
      </c>
      <c r="O527" s="20"/>
      <c r="P527" s="20" t="s">
        <v>61</v>
      </c>
      <c r="Q527" s="54">
        <f>VLOOKUP(P527,'Charged Moves'!B$2:I$96,3,FALSE)</f>
        <v>90</v>
      </c>
      <c r="R527" s="54">
        <f>IF(OR(VLOOKUP(P527,'Charged Moves'!B$2:C$96,2,FALSE)=D527,VLOOKUP(P527,'Charged Moves'!B$2:C$96,2,FALSE)=E527),1,0)</f>
        <v>1</v>
      </c>
      <c r="S527" s="54">
        <f>VLOOKUP(P527,'Charged Moves'!B$2:I$96,8,FALSE)*100</f>
        <v>5</v>
      </c>
      <c r="T527" s="54">
        <f>VLOOKUP(P527,'Charged Moves'!B$2:I$96,6,FALSE)</f>
        <v>3800</v>
      </c>
      <c r="U527" s="54">
        <f>VLOOKUP(P527,'Charged Moves'!B$2:J$96,9,FALSE)</f>
        <v>100</v>
      </c>
      <c r="V527" s="54">
        <f t="shared" si="1"/>
        <v>24330.937499999996</v>
      </c>
      <c r="W527" s="54"/>
      <c r="X527" s="54"/>
      <c r="Y527" s="54"/>
      <c r="AB527" s="55"/>
      <c r="AD527" s="55"/>
    </row>
    <row r="528" spans="1:30" ht="14.25" customHeight="1">
      <c r="A528" s="10">
        <v>527</v>
      </c>
      <c r="B528" s="13">
        <f>VLOOKUP(C528,'Species Data'!A$2:E$152,2,FALSE)</f>
        <v>91</v>
      </c>
      <c r="C528" s="10" t="s">
        <v>242</v>
      </c>
      <c r="D528" s="28" t="s">
        <v>54</v>
      </c>
      <c r="E528" s="47" t="s">
        <v>235</v>
      </c>
      <c r="F528" s="13">
        <f>VLOOKUP($C528,'Species Data'!$A$2:$E$152,3,FALSE)+$Z$1</f>
        <v>115</v>
      </c>
      <c r="G528" s="13">
        <f>VLOOKUP($C528,'Species Data'!$A$2:$E$152,4,FALSE)+$Z$1</f>
        <v>211</v>
      </c>
      <c r="H528" s="13">
        <f>VLOOKUP($C528,'Species Data'!$A$2:$E$152,5,FALSE)+$Z$1</f>
        <v>211</v>
      </c>
      <c r="I528" s="20" t="s">
        <v>233</v>
      </c>
      <c r="J528" s="54">
        <f>VLOOKUP(I528,'Basic Moves'!B$2:H$43,3,FALSE)</f>
        <v>15</v>
      </c>
      <c r="K528" s="54">
        <f>IF(OR(VLOOKUP(I528,'Basic Moves'!B$2:C$43,2,FALSE)=D528,VLOOKUP(I528,'Basic Moves'!B$2:C$43,2,FALSE)=E528),1,0)</f>
        <v>1</v>
      </c>
      <c r="L528" s="54">
        <f>VLOOKUP(I528,'Basic Moves'!B$2:H$43,5,FALSE)</f>
        <v>1400</v>
      </c>
      <c r="M528" s="54">
        <f>VLOOKUP(I528,'Basic Moves'!B$2:H$43,7,FALSE)</f>
        <v>12</v>
      </c>
      <c r="N528" s="54">
        <f t="shared" si="0"/>
        <v>3956.25</v>
      </c>
      <c r="O528" s="20"/>
      <c r="P528" s="20" t="s">
        <v>211</v>
      </c>
      <c r="Q528" s="54">
        <f>VLOOKUP(P528,'Charged Moves'!B$2:I$96,3,FALSE)</f>
        <v>100</v>
      </c>
      <c r="R528" s="54">
        <f>IF(OR(VLOOKUP(P528,'Charged Moves'!B$2:C$96,2,FALSE)=D528,VLOOKUP(P528,'Charged Moves'!B$2:C$96,2,FALSE)=E528),1,0)</f>
        <v>1</v>
      </c>
      <c r="S528" s="54">
        <f>VLOOKUP(P528,'Charged Moves'!B$2:I$96,8,FALSE)*100</f>
        <v>5</v>
      </c>
      <c r="T528" s="54">
        <f>VLOOKUP(P528,'Charged Moves'!B$2:I$96,6,FALSE)</f>
        <v>3900</v>
      </c>
      <c r="U528" s="54">
        <f>VLOOKUP(P528,'Charged Moves'!B$2:J$96,9,FALSE)</f>
        <v>100</v>
      </c>
      <c r="V528" s="54">
        <f t="shared" si="1"/>
        <v>27034.374999999996</v>
      </c>
      <c r="W528" s="54"/>
      <c r="X528" s="54"/>
      <c r="Y528" s="54"/>
      <c r="AB528" s="55"/>
      <c r="AD528" s="55"/>
    </row>
    <row r="529" spans="1:30" ht="14.25" customHeight="1">
      <c r="A529" s="10">
        <v>528</v>
      </c>
      <c r="B529" s="13">
        <f>VLOOKUP(C529,'Species Data'!A$2:E$152,2,FALSE)</f>
        <v>92</v>
      </c>
      <c r="C529" s="10" t="s">
        <v>243</v>
      </c>
      <c r="D529" s="48" t="s">
        <v>244</v>
      </c>
      <c r="E529" s="16" t="s">
        <v>28</v>
      </c>
      <c r="F529" s="13">
        <f>VLOOKUP($C529,'Species Data'!$A$2:$E$152,3,FALSE)+$Z$1</f>
        <v>75</v>
      </c>
      <c r="G529" s="13">
        <f>VLOOKUP($C529,'Species Data'!$A$2:$E$152,4,FALSE)+$Z$1</f>
        <v>151</v>
      </c>
      <c r="H529" s="13">
        <f>VLOOKUP($C529,'Species Data'!$A$2:$E$152,5,FALSE)+$Z$1</f>
        <v>97</v>
      </c>
      <c r="I529" s="20" t="s">
        <v>245</v>
      </c>
      <c r="J529" s="54">
        <f>VLOOKUP(I529,'Basic Moves'!B$2:H$43,3,FALSE)</f>
        <v>5</v>
      </c>
      <c r="K529" s="54">
        <f>IF(OR(VLOOKUP(I529,'Basic Moves'!B$2:C$43,2,FALSE)=D529,VLOOKUP(I529,'Basic Moves'!B$2:C$43,2,FALSE)=E529),1,0)</f>
        <v>1</v>
      </c>
      <c r="L529" s="54">
        <f>VLOOKUP(I529,'Basic Moves'!B$2:H$43,5,FALSE)</f>
        <v>500</v>
      </c>
      <c r="M529" s="54">
        <f>VLOOKUP(I529,'Basic Moves'!B$2:H$43,7,FALSE)</f>
        <v>6</v>
      </c>
      <c r="N529" s="54">
        <f t="shared" si="0"/>
        <v>943.75</v>
      </c>
      <c r="O529" s="20"/>
      <c r="P529" s="20" t="s">
        <v>157</v>
      </c>
      <c r="Q529" s="54">
        <f>VLOOKUP(P529,'Charged Moves'!B$2:I$96,3,FALSE)</f>
        <v>30</v>
      </c>
      <c r="R529" s="54">
        <f>IF(OR(VLOOKUP(P529,'Charged Moves'!B$2:C$96,2,FALSE)=D529,VLOOKUP(P529,'Charged Moves'!B$2:C$96,2,FALSE)=E529),1,0)</f>
        <v>1</v>
      </c>
      <c r="S529" s="54">
        <f>VLOOKUP(P529,'Charged Moves'!B$2:I$96,8,FALSE)*100</f>
        <v>5</v>
      </c>
      <c r="T529" s="54">
        <f>VLOOKUP(P529,'Charged Moves'!B$2:I$96,6,FALSE)</f>
        <v>3100</v>
      </c>
      <c r="U529" s="54">
        <f>VLOOKUP(P529,'Charged Moves'!B$2:J$96,9,FALSE)</f>
        <v>25</v>
      </c>
      <c r="V529" s="54">
        <f t="shared" si="1"/>
        <v>5804.0624999999991</v>
      </c>
      <c r="W529" s="54"/>
      <c r="X529" s="54"/>
      <c r="Y529" s="54"/>
      <c r="AB529" s="55"/>
      <c r="AD529" s="55"/>
    </row>
    <row r="530" spans="1:30" ht="14.25" customHeight="1">
      <c r="A530" s="10">
        <v>529</v>
      </c>
      <c r="B530" s="13">
        <f>VLOOKUP(C530,'Species Data'!A$2:E$152,2,FALSE)</f>
        <v>92</v>
      </c>
      <c r="C530" s="10" t="s">
        <v>243</v>
      </c>
      <c r="D530" s="48" t="s">
        <v>244</v>
      </c>
      <c r="E530" s="16" t="s">
        <v>28</v>
      </c>
      <c r="F530" s="13">
        <f>VLOOKUP($C530,'Species Data'!$A$2:$E$152,3,FALSE)+$Z$1</f>
        <v>75</v>
      </c>
      <c r="G530" s="13">
        <f>VLOOKUP($C530,'Species Data'!$A$2:$E$152,4,FALSE)+$Z$1</f>
        <v>151</v>
      </c>
      <c r="H530" s="13">
        <f>VLOOKUP($C530,'Species Data'!$A$2:$E$152,5,FALSE)+$Z$1</f>
        <v>97</v>
      </c>
      <c r="I530" s="20" t="s">
        <v>245</v>
      </c>
      <c r="J530" s="54">
        <f>VLOOKUP(I530,'Basic Moves'!B$2:H$43,3,FALSE)</f>
        <v>5</v>
      </c>
      <c r="K530" s="54">
        <f>IF(OR(VLOOKUP(I530,'Basic Moves'!B$2:C$43,2,FALSE)=D530,VLOOKUP(I530,'Basic Moves'!B$2:C$43,2,FALSE)=E530),1,0)</f>
        <v>1</v>
      </c>
      <c r="L530" s="54">
        <f>VLOOKUP(I530,'Basic Moves'!B$2:H$43,5,FALSE)</f>
        <v>500</v>
      </c>
      <c r="M530" s="54">
        <f>VLOOKUP(I530,'Basic Moves'!B$2:H$43,7,FALSE)</f>
        <v>6</v>
      </c>
      <c r="N530" s="54">
        <f t="shared" si="0"/>
        <v>943.75</v>
      </c>
      <c r="O530" s="20"/>
      <c r="P530" s="20" t="s">
        <v>109</v>
      </c>
      <c r="Q530" s="54">
        <f>VLOOKUP(P530,'Charged Moves'!B$2:I$96,3,FALSE)</f>
        <v>45</v>
      </c>
      <c r="R530" s="54">
        <f>IF(OR(VLOOKUP(P530,'Charged Moves'!B$2:C$96,2,FALSE)=D530,VLOOKUP(P530,'Charged Moves'!B$2:C$96,2,FALSE)=E530),1,0)</f>
        <v>0</v>
      </c>
      <c r="S530" s="54">
        <f>VLOOKUP(P530,'Charged Moves'!B$2:I$96,8,FALSE)*100</f>
        <v>5</v>
      </c>
      <c r="T530" s="54">
        <f>VLOOKUP(P530,'Charged Moves'!B$2:I$96,6,FALSE)</f>
        <v>3500</v>
      </c>
      <c r="U530" s="54">
        <f>VLOOKUP(P530,'Charged Moves'!B$2:J$96,9,FALSE)</f>
        <v>33</v>
      </c>
      <c r="V530" s="54">
        <f t="shared" si="1"/>
        <v>6964.8749999999991</v>
      </c>
      <c r="W530" s="54"/>
      <c r="X530" s="54"/>
      <c r="Y530" s="54"/>
      <c r="AB530" s="55"/>
      <c r="AD530" s="55"/>
    </row>
    <row r="531" spans="1:30" ht="14.25" customHeight="1">
      <c r="A531" s="10">
        <v>530</v>
      </c>
      <c r="B531" s="13">
        <f>VLOOKUP(C531,'Species Data'!A$2:E$152,2,FALSE)</f>
        <v>92</v>
      </c>
      <c r="C531" s="10" t="s">
        <v>243</v>
      </c>
      <c r="D531" s="48" t="s">
        <v>244</v>
      </c>
      <c r="E531" s="16" t="s">
        <v>28</v>
      </c>
      <c r="F531" s="13">
        <f>VLOOKUP($C531,'Species Data'!$A$2:$E$152,3,FALSE)+$Z$1</f>
        <v>75</v>
      </c>
      <c r="G531" s="13">
        <f>VLOOKUP($C531,'Species Data'!$A$2:$E$152,4,FALSE)+$Z$1</f>
        <v>151</v>
      </c>
      <c r="H531" s="13">
        <f>VLOOKUP($C531,'Species Data'!$A$2:$E$152,5,FALSE)+$Z$1</f>
        <v>97</v>
      </c>
      <c r="I531" s="20" t="s">
        <v>245</v>
      </c>
      <c r="J531" s="54">
        <f>VLOOKUP(I531,'Basic Moves'!B$2:H$43,3,FALSE)</f>
        <v>5</v>
      </c>
      <c r="K531" s="54">
        <f>IF(OR(VLOOKUP(I531,'Basic Moves'!B$2:C$43,2,FALSE)=D531,VLOOKUP(I531,'Basic Moves'!B$2:C$43,2,FALSE)=E531),1,0)</f>
        <v>1</v>
      </c>
      <c r="L531" s="54">
        <f>VLOOKUP(I531,'Basic Moves'!B$2:H$43,5,FALSE)</f>
        <v>500</v>
      </c>
      <c r="M531" s="54">
        <f>VLOOKUP(I531,'Basic Moves'!B$2:H$43,7,FALSE)</f>
        <v>6</v>
      </c>
      <c r="N531" s="54">
        <f t="shared" si="0"/>
        <v>943.75</v>
      </c>
      <c r="O531" s="20"/>
      <c r="P531" s="20" t="s">
        <v>30</v>
      </c>
      <c r="Q531" s="54">
        <f>VLOOKUP(P531,'Charged Moves'!B$2:I$96,3,FALSE)</f>
        <v>55</v>
      </c>
      <c r="R531" s="54">
        <f>IF(OR(VLOOKUP(P531,'Charged Moves'!B$2:C$96,2,FALSE)=D531,VLOOKUP(P531,'Charged Moves'!B$2:C$96,2,FALSE)=E531),1,0)</f>
        <v>1</v>
      </c>
      <c r="S531" s="54">
        <f>VLOOKUP(P531,'Charged Moves'!B$2:I$96,8,FALSE)*100</f>
        <v>5</v>
      </c>
      <c r="T531" s="54">
        <f>VLOOKUP(P531,'Charged Moves'!B$2:I$96,6,FALSE)</f>
        <v>2600</v>
      </c>
      <c r="U531" s="54">
        <f>VLOOKUP(P531,'Charged Moves'!B$2:J$96,9,FALSE)</f>
        <v>50</v>
      </c>
      <c r="V531" s="54">
        <f t="shared" si="1"/>
        <v>10640.781249999998</v>
      </c>
      <c r="W531" s="54"/>
      <c r="X531" s="54"/>
      <c r="Y531" s="54"/>
      <c r="AB531" s="55"/>
      <c r="AD531" s="55"/>
    </row>
    <row r="532" spans="1:30" ht="14.25" customHeight="1">
      <c r="A532" s="10">
        <v>531</v>
      </c>
      <c r="B532" s="13">
        <f>VLOOKUP(C532,'Species Data'!A$2:E$152,2,FALSE)</f>
        <v>92</v>
      </c>
      <c r="C532" s="10" t="s">
        <v>243</v>
      </c>
      <c r="D532" s="48" t="s">
        <v>244</v>
      </c>
      <c r="E532" s="16" t="s">
        <v>28</v>
      </c>
      <c r="F532" s="13">
        <f>VLOOKUP($C532,'Species Data'!$A$2:$E$152,3,FALSE)+$Z$1</f>
        <v>75</v>
      </c>
      <c r="G532" s="13">
        <f>VLOOKUP($C532,'Species Data'!$A$2:$E$152,4,FALSE)+$Z$1</f>
        <v>151</v>
      </c>
      <c r="H532" s="13">
        <f>VLOOKUP($C532,'Species Data'!$A$2:$E$152,5,FALSE)+$Z$1</f>
        <v>97</v>
      </c>
      <c r="I532" s="20" t="s">
        <v>170</v>
      </c>
      <c r="J532" s="54">
        <f>VLOOKUP(I532,'Basic Moves'!B$2:H$43,3,FALSE)</f>
        <v>7</v>
      </c>
      <c r="K532" s="54">
        <f>IF(OR(VLOOKUP(I532,'Basic Moves'!B$2:C$43,2,FALSE)=D532,VLOOKUP(I532,'Basic Moves'!B$2:C$43,2,FALSE)=E532),1,0)</f>
        <v>0</v>
      </c>
      <c r="L532" s="54">
        <f>VLOOKUP(I532,'Basic Moves'!B$2:H$43,5,FALSE)</f>
        <v>700</v>
      </c>
      <c r="M532" s="54">
        <f>VLOOKUP(I532,'Basic Moves'!B$2:H$43,7,FALSE)</f>
        <v>9</v>
      </c>
      <c r="N532" s="54">
        <f t="shared" si="0"/>
        <v>1057</v>
      </c>
      <c r="O532" s="20"/>
      <c r="P532" s="20" t="s">
        <v>157</v>
      </c>
      <c r="Q532" s="54">
        <f>VLOOKUP(P532,'Charged Moves'!B$2:I$96,3,FALSE)</f>
        <v>30</v>
      </c>
      <c r="R532" s="54">
        <f>IF(OR(VLOOKUP(P532,'Charged Moves'!B$2:C$96,2,FALSE)=D532,VLOOKUP(P532,'Charged Moves'!B$2:C$96,2,FALSE)=E532),1,0)</f>
        <v>1</v>
      </c>
      <c r="S532" s="54">
        <f>VLOOKUP(P532,'Charged Moves'!B$2:I$96,8,FALSE)*100</f>
        <v>5</v>
      </c>
      <c r="T532" s="54">
        <f>VLOOKUP(P532,'Charged Moves'!B$2:I$96,6,FALSE)</f>
        <v>3100</v>
      </c>
      <c r="U532" s="54">
        <f>VLOOKUP(P532,'Charged Moves'!B$2:J$96,9,FALSE)</f>
        <v>25</v>
      </c>
      <c r="V532" s="54">
        <f t="shared" si="1"/>
        <v>5804.0624999999991</v>
      </c>
      <c r="W532" s="54"/>
      <c r="X532" s="54"/>
      <c r="Y532" s="54"/>
      <c r="AB532" s="55"/>
      <c r="AD532" s="55"/>
    </row>
    <row r="533" spans="1:30" ht="14.25" customHeight="1">
      <c r="A533" s="10">
        <v>532</v>
      </c>
      <c r="B533" s="13">
        <f>VLOOKUP(C533,'Species Data'!A$2:E$152,2,FALSE)</f>
        <v>92</v>
      </c>
      <c r="C533" s="10" t="s">
        <v>243</v>
      </c>
      <c r="D533" s="48" t="s">
        <v>244</v>
      </c>
      <c r="E533" s="16" t="s">
        <v>28</v>
      </c>
      <c r="F533" s="13">
        <f>VLOOKUP($C533,'Species Data'!$A$2:$E$152,3,FALSE)+$Z$1</f>
        <v>75</v>
      </c>
      <c r="G533" s="13">
        <f>VLOOKUP($C533,'Species Data'!$A$2:$E$152,4,FALSE)+$Z$1</f>
        <v>151</v>
      </c>
      <c r="H533" s="13">
        <f>VLOOKUP($C533,'Species Data'!$A$2:$E$152,5,FALSE)+$Z$1</f>
        <v>97</v>
      </c>
      <c r="I533" s="20" t="s">
        <v>170</v>
      </c>
      <c r="J533" s="54">
        <f>VLOOKUP(I533,'Basic Moves'!B$2:H$43,3,FALSE)</f>
        <v>7</v>
      </c>
      <c r="K533" s="54">
        <f>IF(OR(VLOOKUP(I533,'Basic Moves'!B$2:C$43,2,FALSE)=D533,VLOOKUP(I533,'Basic Moves'!B$2:C$43,2,FALSE)=E533),1,0)</f>
        <v>0</v>
      </c>
      <c r="L533" s="54">
        <f>VLOOKUP(I533,'Basic Moves'!B$2:H$43,5,FALSE)</f>
        <v>700</v>
      </c>
      <c r="M533" s="54">
        <f>VLOOKUP(I533,'Basic Moves'!B$2:H$43,7,FALSE)</f>
        <v>9</v>
      </c>
      <c r="N533" s="54">
        <f t="shared" si="0"/>
        <v>1057</v>
      </c>
      <c r="O533" s="20"/>
      <c r="P533" s="20" t="s">
        <v>109</v>
      </c>
      <c r="Q533" s="54">
        <f>VLOOKUP(P533,'Charged Moves'!B$2:I$96,3,FALSE)</f>
        <v>45</v>
      </c>
      <c r="R533" s="54">
        <f>IF(OR(VLOOKUP(P533,'Charged Moves'!B$2:C$96,2,FALSE)=D533,VLOOKUP(P533,'Charged Moves'!B$2:C$96,2,FALSE)=E533),1,0)</f>
        <v>0</v>
      </c>
      <c r="S533" s="54">
        <f>VLOOKUP(P533,'Charged Moves'!B$2:I$96,8,FALSE)*100</f>
        <v>5</v>
      </c>
      <c r="T533" s="54">
        <f>VLOOKUP(P533,'Charged Moves'!B$2:I$96,6,FALSE)</f>
        <v>3500</v>
      </c>
      <c r="U533" s="54">
        <f>VLOOKUP(P533,'Charged Moves'!B$2:J$96,9,FALSE)</f>
        <v>33</v>
      </c>
      <c r="V533" s="54">
        <f t="shared" si="1"/>
        <v>6964.8749999999991</v>
      </c>
      <c r="W533" s="54"/>
      <c r="X533" s="54"/>
      <c r="Y533" s="54"/>
      <c r="AB533" s="55"/>
      <c r="AD533" s="55"/>
    </row>
    <row r="534" spans="1:30" ht="14.25" customHeight="1">
      <c r="A534" s="10">
        <v>533</v>
      </c>
      <c r="B534" s="13">
        <f>VLOOKUP(C534,'Species Data'!A$2:E$152,2,FALSE)</f>
        <v>92</v>
      </c>
      <c r="C534" s="10" t="s">
        <v>243</v>
      </c>
      <c r="D534" s="48" t="s">
        <v>244</v>
      </c>
      <c r="E534" s="16" t="s">
        <v>28</v>
      </c>
      <c r="F534" s="13">
        <f>VLOOKUP($C534,'Species Data'!$A$2:$E$152,3,FALSE)+$Z$1</f>
        <v>75</v>
      </c>
      <c r="G534" s="13">
        <f>VLOOKUP($C534,'Species Data'!$A$2:$E$152,4,FALSE)+$Z$1</f>
        <v>151</v>
      </c>
      <c r="H534" s="13">
        <f>VLOOKUP($C534,'Species Data'!$A$2:$E$152,5,FALSE)+$Z$1</f>
        <v>97</v>
      </c>
      <c r="I534" s="20" t="s">
        <v>170</v>
      </c>
      <c r="J534" s="54">
        <f>VLOOKUP(I534,'Basic Moves'!B$2:H$43,3,FALSE)</f>
        <v>7</v>
      </c>
      <c r="K534" s="54">
        <f>IF(OR(VLOOKUP(I534,'Basic Moves'!B$2:C$43,2,FALSE)=D534,VLOOKUP(I534,'Basic Moves'!B$2:C$43,2,FALSE)=E534),1,0)</f>
        <v>0</v>
      </c>
      <c r="L534" s="54">
        <f>VLOOKUP(I534,'Basic Moves'!B$2:H$43,5,FALSE)</f>
        <v>700</v>
      </c>
      <c r="M534" s="54">
        <f>VLOOKUP(I534,'Basic Moves'!B$2:H$43,7,FALSE)</f>
        <v>9</v>
      </c>
      <c r="N534" s="54">
        <f t="shared" si="0"/>
        <v>1057</v>
      </c>
      <c r="O534" s="20"/>
      <c r="P534" s="20" t="s">
        <v>30</v>
      </c>
      <c r="Q534" s="54">
        <f>VLOOKUP(P534,'Charged Moves'!B$2:I$96,3,FALSE)</f>
        <v>55</v>
      </c>
      <c r="R534" s="54">
        <f>IF(OR(VLOOKUP(P534,'Charged Moves'!B$2:C$96,2,FALSE)=D534,VLOOKUP(P534,'Charged Moves'!B$2:C$96,2,FALSE)=E534),1,0)</f>
        <v>1</v>
      </c>
      <c r="S534" s="54">
        <f>VLOOKUP(P534,'Charged Moves'!B$2:I$96,8,FALSE)*100</f>
        <v>5</v>
      </c>
      <c r="T534" s="54">
        <f>VLOOKUP(P534,'Charged Moves'!B$2:I$96,6,FALSE)</f>
        <v>2600</v>
      </c>
      <c r="U534" s="54">
        <f>VLOOKUP(P534,'Charged Moves'!B$2:J$96,9,FALSE)</f>
        <v>50</v>
      </c>
      <c r="V534" s="54">
        <f t="shared" si="1"/>
        <v>10640.781249999998</v>
      </c>
      <c r="W534" s="54"/>
      <c r="X534" s="54"/>
      <c r="Y534" s="54"/>
      <c r="AB534" s="55"/>
      <c r="AD534" s="55"/>
    </row>
    <row r="535" spans="1:30" ht="14.25" customHeight="1">
      <c r="A535" s="10">
        <v>534</v>
      </c>
      <c r="B535" s="13">
        <f>VLOOKUP(C535,'Species Data'!A$2:E$152,2,FALSE)</f>
        <v>93</v>
      </c>
      <c r="C535" s="10" t="s">
        <v>246</v>
      </c>
      <c r="D535" s="48" t="s">
        <v>244</v>
      </c>
      <c r="E535" s="16" t="s">
        <v>28</v>
      </c>
      <c r="F535" s="13">
        <f>VLOOKUP($C535,'Species Data'!$A$2:$E$152,3,FALSE)+$Z$1</f>
        <v>105</v>
      </c>
      <c r="G535" s="13">
        <f>VLOOKUP($C535,'Species Data'!$A$2:$E$152,4,FALSE)+$Z$1</f>
        <v>187</v>
      </c>
      <c r="H535" s="13">
        <f>VLOOKUP($C535,'Species Data'!$A$2:$E$152,5,FALSE)+$Z$1</f>
        <v>133</v>
      </c>
      <c r="I535" s="20" t="s">
        <v>247</v>
      </c>
      <c r="J535" s="54">
        <f>VLOOKUP(I535,'Basic Moves'!B$2:H$43,3,FALSE)</f>
        <v>11</v>
      </c>
      <c r="K535" s="54">
        <f>IF(OR(VLOOKUP(I535,'Basic Moves'!B$2:C$43,2,FALSE)=D535,VLOOKUP(I535,'Basic Moves'!B$2:C$43,2,FALSE)=E535),1,0)</f>
        <v>1</v>
      </c>
      <c r="L535" s="54">
        <f>VLOOKUP(I535,'Basic Moves'!B$2:H$43,5,FALSE)</f>
        <v>950</v>
      </c>
      <c r="M535" s="54">
        <f>VLOOKUP(I535,'Basic Moves'!B$2:H$43,7,FALSE)</f>
        <v>8</v>
      </c>
      <c r="N535" s="54">
        <f t="shared" si="0"/>
        <v>2571.25</v>
      </c>
      <c r="O535" s="20"/>
      <c r="P535" s="20" t="s">
        <v>197</v>
      </c>
      <c r="Q535" s="54">
        <f>VLOOKUP(P535,'Charged Moves'!B$2:I$96,3,FALSE)</f>
        <v>45</v>
      </c>
      <c r="R535" s="54">
        <f>IF(OR(VLOOKUP(P535,'Charged Moves'!B$2:C$96,2,FALSE)=D535,VLOOKUP(P535,'Charged Moves'!B$2:C$96,2,FALSE)=E535),1,0)</f>
        <v>1</v>
      </c>
      <c r="S535" s="54">
        <f>VLOOKUP(P535,'Charged Moves'!B$2:I$96,8,FALSE)*100</f>
        <v>5</v>
      </c>
      <c r="T535" s="54">
        <f>VLOOKUP(P535,'Charged Moves'!B$2:I$96,6,FALSE)</f>
        <v>3080</v>
      </c>
      <c r="U535" s="54">
        <f>VLOOKUP(P535,'Charged Moves'!B$2:J$96,9,FALSE)</f>
        <v>33</v>
      </c>
      <c r="V535" s="54">
        <f t="shared" si="1"/>
        <v>10781.718749999998</v>
      </c>
      <c r="W535" s="54"/>
      <c r="X535" s="54"/>
      <c r="Y535" s="54"/>
      <c r="AB535" s="55"/>
      <c r="AD535" s="55"/>
    </row>
    <row r="536" spans="1:30" ht="14.25" customHeight="1">
      <c r="A536" s="10">
        <v>535</v>
      </c>
      <c r="B536" s="13">
        <f>VLOOKUP(C536,'Species Data'!A$2:E$152,2,FALSE)</f>
        <v>93</v>
      </c>
      <c r="C536" s="10" t="s">
        <v>246</v>
      </c>
      <c r="D536" s="48" t="s">
        <v>244</v>
      </c>
      <c r="E536" s="16" t="s">
        <v>28</v>
      </c>
      <c r="F536" s="13">
        <f>VLOOKUP($C536,'Species Data'!$A$2:$E$152,3,FALSE)+$Z$1</f>
        <v>105</v>
      </c>
      <c r="G536" s="13">
        <f>VLOOKUP($C536,'Species Data'!$A$2:$E$152,4,FALSE)+$Z$1</f>
        <v>187</v>
      </c>
      <c r="H536" s="13">
        <f>VLOOKUP($C536,'Species Data'!$A$2:$E$152,5,FALSE)+$Z$1</f>
        <v>133</v>
      </c>
      <c r="I536" s="20" t="s">
        <v>247</v>
      </c>
      <c r="J536" s="54">
        <f>VLOOKUP(I536,'Basic Moves'!B$2:H$43,3,FALSE)</f>
        <v>11</v>
      </c>
      <c r="K536" s="54">
        <f>IF(OR(VLOOKUP(I536,'Basic Moves'!B$2:C$43,2,FALSE)=D536,VLOOKUP(I536,'Basic Moves'!B$2:C$43,2,FALSE)=E536),1,0)</f>
        <v>1</v>
      </c>
      <c r="L536" s="54">
        <f>VLOOKUP(I536,'Basic Moves'!B$2:H$43,5,FALSE)</f>
        <v>950</v>
      </c>
      <c r="M536" s="54">
        <f>VLOOKUP(I536,'Basic Moves'!B$2:H$43,7,FALSE)</f>
        <v>8</v>
      </c>
      <c r="N536" s="54">
        <f t="shared" si="0"/>
        <v>2571.25</v>
      </c>
      <c r="O536" s="20"/>
      <c r="P536" s="20" t="s">
        <v>109</v>
      </c>
      <c r="Q536" s="54">
        <f>VLOOKUP(P536,'Charged Moves'!B$2:I$96,3,FALSE)</f>
        <v>45</v>
      </c>
      <c r="R536" s="54">
        <f>IF(OR(VLOOKUP(P536,'Charged Moves'!B$2:C$96,2,FALSE)=D536,VLOOKUP(P536,'Charged Moves'!B$2:C$96,2,FALSE)=E536),1,0)</f>
        <v>0</v>
      </c>
      <c r="S536" s="54">
        <f>VLOOKUP(P536,'Charged Moves'!B$2:I$96,8,FALSE)*100</f>
        <v>5</v>
      </c>
      <c r="T536" s="54">
        <f>VLOOKUP(P536,'Charged Moves'!B$2:I$96,6,FALSE)</f>
        <v>3500</v>
      </c>
      <c r="U536" s="54">
        <f>VLOOKUP(P536,'Charged Moves'!B$2:J$96,9,FALSE)</f>
        <v>33</v>
      </c>
      <c r="V536" s="54">
        <f t="shared" si="1"/>
        <v>8625.375</v>
      </c>
      <c r="W536" s="54"/>
      <c r="X536" s="54"/>
      <c r="Y536" s="54"/>
      <c r="AB536" s="55"/>
      <c r="AD536" s="55"/>
    </row>
    <row r="537" spans="1:30" ht="14.25" customHeight="1">
      <c r="A537" s="10">
        <v>536</v>
      </c>
      <c r="B537" s="13">
        <f>VLOOKUP(C537,'Species Data'!A$2:E$152,2,FALSE)</f>
        <v>93</v>
      </c>
      <c r="C537" s="10" t="s">
        <v>246</v>
      </c>
      <c r="D537" s="48" t="s">
        <v>244</v>
      </c>
      <c r="E537" s="16" t="s">
        <v>28</v>
      </c>
      <c r="F537" s="13">
        <f>VLOOKUP($C537,'Species Data'!$A$2:$E$152,3,FALSE)+$Z$1</f>
        <v>105</v>
      </c>
      <c r="G537" s="13">
        <f>VLOOKUP($C537,'Species Data'!$A$2:$E$152,4,FALSE)+$Z$1</f>
        <v>187</v>
      </c>
      <c r="H537" s="13">
        <f>VLOOKUP($C537,'Species Data'!$A$2:$E$152,5,FALSE)+$Z$1</f>
        <v>133</v>
      </c>
      <c r="I537" s="20" t="s">
        <v>247</v>
      </c>
      <c r="J537" s="54">
        <f>VLOOKUP(I537,'Basic Moves'!B$2:H$43,3,FALSE)</f>
        <v>11</v>
      </c>
      <c r="K537" s="54">
        <f>IF(OR(VLOOKUP(I537,'Basic Moves'!B$2:C$43,2,FALSE)=D537,VLOOKUP(I537,'Basic Moves'!B$2:C$43,2,FALSE)=E537),1,0)</f>
        <v>1</v>
      </c>
      <c r="L537" s="54">
        <f>VLOOKUP(I537,'Basic Moves'!B$2:H$43,5,FALSE)</f>
        <v>950</v>
      </c>
      <c r="M537" s="54">
        <f>VLOOKUP(I537,'Basic Moves'!B$2:H$43,7,FALSE)</f>
        <v>8</v>
      </c>
      <c r="N537" s="54">
        <f t="shared" si="0"/>
        <v>2571.25</v>
      </c>
      <c r="O537" s="20"/>
      <c r="P537" s="20" t="s">
        <v>30</v>
      </c>
      <c r="Q537" s="54">
        <f>VLOOKUP(P537,'Charged Moves'!B$2:I$96,3,FALSE)</f>
        <v>55</v>
      </c>
      <c r="R537" s="54">
        <f>IF(OR(VLOOKUP(P537,'Charged Moves'!B$2:C$96,2,FALSE)=D537,VLOOKUP(P537,'Charged Moves'!B$2:C$96,2,FALSE)=E537),1,0)</f>
        <v>1</v>
      </c>
      <c r="S537" s="54">
        <f>VLOOKUP(P537,'Charged Moves'!B$2:I$96,8,FALSE)*100</f>
        <v>5</v>
      </c>
      <c r="T537" s="54">
        <f>VLOOKUP(P537,'Charged Moves'!B$2:I$96,6,FALSE)</f>
        <v>2600</v>
      </c>
      <c r="U537" s="54">
        <f>VLOOKUP(P537,'Charged Moves'!B$2:J$96,9,FALSE)</f>
        <v>50</v>
      </c>
      <c r="V537" s="54">
        <f t="shared" si="1"/>
        <v>13177.656249999998</v>
      </c>
      <c r="W537" s="54"/>
      <c r="X537" s="54"/>
      <c r="Y537" s="54"/>
      <c r="AB537" s="55"/>
      <c r="AD537" s="55"/>
    </row>
    <row r="538" spans="1:30" ht="14.25" customHeight="1">
      <c r="A538" s="10">
        <v>537</v>
      </c>
      <c r="B538" s="13">
        <f>VLOOKUP(C538,'Species Data'!A$2:E$152,2,FALSE)</f>
        <v>93</v>
      </c>
      <c r="C538" s="10" t="s">
        <v>246</v>
      </c>
      <c r="D538" s="48" t="s">
        <v>244</v>
      </c>
      <c r="E538" s="16" t="s">
        <v>28</v>
      </c>
      <c r="F538" s="13">
        <f>VLOOKUP($C538,'Species Data'!$A$2:$E$152,3,FALSE)+$Z$1</f>
        <v>105</v>
      </c>
      <c r="G538" s="13">
        <f>VLOOKUP($C538,'Species Data'!$A$2:$E$152,4,FALSE)+$Z$1</f>
        <v>187</v>
      </c>
      <c r="H538" s="13">
        <f>VLOOKUP($C538,'Species Data'!$A$2:$E$152,5,FALSE)+$Z$1</f>
        <v>133</v>
      </c>
      <c r="I538" s="20" t="s">
        <v>245</v>
      </c>
      <c r="J538" s="54">
        <f>VLOOKUP(I538,'Basic Moves'!B$2:H$43,3,FALSE)</f>
        <v>5</v>
      </c>
      <c r="K538" s="54">
        <f>IF(OR(VLOOKUP(I538,'Basic Moves'!B$2:C$43,2,FALSE)=D538,VLOOKUP(I538,'Basic Moves'!B$2:C$43,2,FALSE)=E538),1,0)</f>
        <v>1</v>
      </c>
      <c r="L538" s="54">
        <f>VLOOKUP(I538,'Basic Moves'!B$2:H$43,5,FALSE)</f>
        <v>500</v>
      </c>
      <c r="M538" s="54">
        <f>VLOOKUP(I538,'Basic Moves'!B$2:H$43,7,FALSE)</f>
        <v>6</v>
      </c>
      <c r="N538" s="54">
        <f t="shared" si="0"/>
        <v>1168.75</v>
      </c>
      <c r="O538" s="20"/>
      <c r="P538" s="20" t="s">
        <v>197</v>
      </c>
      <c r="Q538" s="54">
        <f>VLOOKUP(P538,'Charged Moves'!B$2:I$96,3,FALSE)</f>
        <v>45</v>
      </c>
      <c r="R538" s="54">
        <f>IF(OR(VLOOKUP(P538,'Charged Moves'!B$2:C$96,2,FALSE)=D538,VLOOKUP(P538,'Charged Moves'!B$2:C$96,2,FALSE)=E538),1,0)</f>
        <v>1</v>
      </c>
      <c r="S538" s="54">
        <f>VLOOKUP(P538,'Charged Moves'!B$2:I$96,8,FALSE)*100</f>
        <v>5</v>
      </c>
      <c r="T538" s="54">
        <f>VLOOKUP(P538,'Charged Moves'!B$2:I$96,6,FALSE)</f>
        <v>3080</v>
      </c>
      <c r="U538" s="54">
        <f>VLOOKUP(P538,'Charged Moves'!B$2:J$96,9,FALSE)</f>
        <v>33</v>
      </c>
      <c r="V538" s="54">
        <f t="shared" si="1"/>
        <v>10781.718749999998</v>
      </c>
      <c r="W538" s="54"/>
      <c r="X538" s="54"/>
      <c r="Y538" s="54"/>
      <c r="AB538" s="55"/>
      <c r="AD538" s="55"/>
    </row>
    <row r="539" spans="1:30" ht="14.25" customHeight="1">
      <c r="A539" s="10">
        <v>538</v>
      </c>
      <c r="B539" s="13">
        <f>VLOOKUP(C539,'Species Data'!A$2:E$152,2,FALSE)</f>
        <v>93</v>
      </c>
      <c r="C539" s="10" t="s">
        <v>246</v>
      </c>
      <c r="D539" s="48" t="s">
        <v>244</v>
      </c>
      <c r="E539" s="16" t="s">
        <v>28</v>
      </c>
      <c r="F539" s="13">
        <f>VLOOKUP($C539,'Species Data'!$A$2:$E$152,3,FALSE)+$Z$1</f>
        <v>105</v>
      </c>
      <c r="G539" s="13">
        <f>VLOOKUP($C539,'Species Data'!$A$2:$E$152,4,FALSE)+$Z$1</f>
        <v>187</v>
      </c>
      <c r="H539" s="13">
        <f>VLOOKUP($C539,'Species Data'!$A$2:$E$152,5,FALSE)+$Z$1</f>
        <v>133</v>
      </c>
      <c r="I539" s="20" t="s">
        <v>245</v>
      </c>
      <c r="J539" s="54">
        <f>VLOOKUP(I539,'Basic Moves'!B$2:H$43,3,FALSE)</f>
        <v>5</v>
      </c>
      <c r="K539" s="54">
        <f>IF(OR(VLOOKUP(I539,'Basic Moves'!B$2:C$43,2,FALSE)=D539,VLOOKUP(I539,'Basic Moves'!B$2:C$43,2,FALSE)=E539),1,0)</f>
        <v>1</v>
      </c>
      <c r="L539" s="54">
        <f>VLOOKUP(I539,'Basic Moves'!B$2:H$43,5,FALSE)</f>
        <v>500</v>
      </c>
      <c r="M539" s="54">
        <f>VLOOKUP(I539,'Basic Moves'!B$2:H$43,7,FALSE)</f>
        <v>6</v>
      </c>
      <c r="N539" s="54">
        <f t="shared" si="0"/>
        <v>1168.75</v>
      </c>
      <c r="O539" s="20"/>
      <c r="P539" s="20" t="s">
        <v>109</v>
      </c>
      <c r="Q539" s="54">
        <f>VLOOKUP(P539,'Charged Moves'!B$2:I$96,3,FALSE)</f>
        <v>45</v>
      </c>
      <c r="R539" s="54">
        <f>IF(OR(VLOOKUP(P539,'Charged Moves'!B$2:C$96,2,FALSE)=D539,VLOOKUP(P539,'Charged Moves'!B$2:C$96,2,FALSE)=E539),1,0)</f>
        <v>0</v>
      </c>
      <c r="S539" s="54">
        <f>VLOOKUP(P539,'Charged Moves'!B$2:I$96,8,FALSE)*100</f>
        <v>5</v>
      </c>
      <c r="T539" s="54">
        <f>VLOOKUP(P539,'Charged Moves'!B$2:I$96,6,FALSE)</f>
        <v>3500</v>
      </c>
      <c r="U539" s="54">
        <f>VLOOKUP(P539,'Charged Moves'!B$2:J$96,9,FALSE)</f>
        <v>33</v>
      </c>
      <c r="V539" s="54">
        <f t="shared" si="1"/>
        <v>8625.375</v>
      </c>
      <c r="W539" s="54"/>
      <c r="X539" s="54"/>
      <c r="Y539" s="54"/>
      <c r="AB539" s="55"/>
      <c r="AD539" s="55"/>
    </row>
    <row r="540" spans="1:30" ht="14.25" customHeight="1">
      <c r="A540" s="10">
        <v>539</v>
      </c>
      <c r="B540" s="13">
        <f>VLOOKUP(C540,'Species Data'!A$2:E$152,2,FALSE)</f>
        <v>93</v>
      </c>
      <c r="C540" s="10" t="s">
        <v>246</v>
      </c>
      <c r="D540" s="48" t="s">
        <v>244</v>
      </c>
      <c r="E540" s="16" t="s">
        <v>28</v>
      </c>
      <c r="F540" s="13">
        <f>VLOOKUP($C540,'Species Data'!$A$2:$E$152,3,FALSE)+$Z$1</f>
        <v>105</v>
      </c>
      <c r="G540" s="13">
        <f>VLOOKUP($C540,'Species Data'!$A$2:$E$152,4,FALSE)+$Z$1</f>
        <v>187</v>
      </c>
      <c r="H540" s="13">
        <f>VLOOKUP($C540,'Species Data'!$A$2:$E$152,5,FALSE)+$Z$1</f>
        <v>133</v>
      </c>
      <c r="I540" s="20" t="s">
        <v>245</v>
      </c>
      <c r="J540" s="54">
        <f>VLOOKUP(I540,'Basic Moves'!B$2:H$43,3,FALSE)</f>
        <v>5</v>
      </c>
      <c r="K540" s="54">
        <f>IF(OR(VLOOKUP(I540,'Basic Moves'!B$2:C$43,2,FALSE)=D540,VLOOKUP(I540,'Basic Moves'!B$2:C$43,2,FALSE)=E540),1,0)</f>
        <v>1</v>
      </c>
      <c r="L540" s="54">
        <f>VLOOKUP(I540,'Basic Moves'!B$2:H$43,5,FALSE)</f>
        <v>500</v>
      </c>
      <c r="M540" s="54">
        <f>VLOOKUP(I540,'Basic Moves'!B$2:H$43,7,FALSE)</f>
        <v>6</v>
      </c>
      <c r="N540" s="54">
        <f t="shared" si="0"/>
        <v>1168.75</v>
      </c>
      <c r="O540" s="20"/>
      <c r="P540" s="20" t="s">
        <v>30</v>
      </c>
      <c r="Q540" s="54">
        <f>VLOOKUP(P540,'Charged Moves'!B$2:I$96,3,FALSE)</f>
        <v>55</v>
      </c>
      <c r="R540" s="54">
        <f>IF(OR(VLOOKUP(P540,'Charged Moves'!B$2:C$96,2,FALSE)=D540,VLOOKUP(P540,'Charged Moves'!B$2:C$96,2,FALSE)=E540),1,0)</f>
        <v>1</v>
      </c>
      <c r="S540" s="54">
        <f>VLOOKUP(P540,'Charged Moves'!B$2:I$96,8,FALSE)*100</f>
        <v>5</v>
      </c>
      <c r="T540" s="54">
        <f>VLOOKUP(P540,'Charged Moves'!B$2:I$96,6,FALSE)</f>
        <v>2600</v>
      </c>
      <c r="U540" s="54">
        <f>VLOOKUP(P540,'Charged Moves'!B$2:J$96,9,FALSE)</f>
        <v>50</v>
      </c>
      <c r="V540" s="54">
        <f t="shared" si="1"/>
        <v>13177.656249999998</v>
      </c>
      <c r="W540" s="54"/>
      <c r="X540" s="54"/>
      <c r="Y540" s="54"/>
      <c r="AB540" s="55"/>
      <c r="AD540" s="55"/>
    </row>
    <row r="541" spans="1:30" ht="14.25" customHeight="1">
      <c r="A541" s="10">
        <v>540</v>
      </c>
      <c r="B541" s="13">
        <f>VLOOKUP(C541,'Species Data'!A$2:E$152,2,FALSE)</f>
        <v>94</v>
      </c>
      <c r="C541" s="10" t="s">
        <v>248</v>
      </c>
      <c r="D541" s="48" t="s">
        <v>244</v>
      </c>
      <c r="E541" s="16" t="s">
        <v>28</v>
      </c>
      <c r="F541" s="13">
        <f>VLOOKUP($C541,'Species Data'!$A$2:$E$152,3,FALSE)+$Z$1</f>
        <v>135</v>
      </c>
      <c r="G541" s="13">
        <f>VLOOKUP($C541,'Species Data'!$A$2:$E$152,4,FALSE)+$Z$1</f>
        <v>219</v>
      </c>
      <c r="H541" s="13">
        <f>VLOOKUP($C541,'Species Data'!$A$2:$E$152,5,FALSE)+$Z$1</f>
        <v>171</v>
      </c>
      <c r="I541" s="20" t="s">
        <v>170</v>
      </c>
      <c r="J541" s="54">
        <f>VLOOKUP(I541,'Basic Moves'!B$2:H$43,3,FALSE)</f>
        <v>7</v>
      </c>
      <c r="K541" s="54">
        <f>IF(OR(VLOOKUP(I541,'Basic Moves'!B$2:C$43,2,FALSE)=D541,VLOOKUP(I541,'Basic Moves'!B$2:C$43,2,FALSE)=E541),1,0)</f>
        <v>0</v>
      </c>
      <c r="L541" s="54">
        <f>VLOOKUP(I541,'Basic Moves'!B$2:H$43,5,FALSE)</f>
        <v>700</v>
      </c>
      <c r="M541" s="54">
        <f>VLOOKUP(I541,'Basic Moves'!B$2:H$43,7,FALSE)</f>
        <v>9</v>
      </c>
      <c r="N541" s="54">
        <f t="shared" si="0"/>
        <v>1533</v>
      </c>
      <c r="O541" s="20"/>
      <c r="P541" s="20" t="s">
        <v>197</v>
      </c>
      <c r="Q541" s="54">
        <f>VLOOKUP(P541,'Charged Moves'!B$2:I$96,3,FALSE)</f>
        <v>45</v>
      </c>
      <c r="R541" s="54">
        <f>IF(OR(VLOOKUP(P541,'Charged Moves'!B$2:C$96,2,FALSE)=D541,VLOOKUP(P541,'Charged Moves'!B$2:C$96,2,FALSE)=E541),1,0)</f>
        <v>1</v>
      </c>
      <c r="S541" s="54">
        <f>VLOOKUP(P541,'Charged Moves'!B$2:I$96,8,FALSE)*100</f>
        <v>5</v>
      </c>
      <c r="T541" s="54">
        <f>VLOOKUP(P541,'Charged Moves'!B$2:I$96,6,FALSE)</f>
        <v>3080</v>
      </c>
      <c r="U541" s="54">
        <f>VLOOKUP(P541,'Charged Moves'!B$2:J$96,9,FALSE)</f>
        <v>33</v>
      </c>
      <c r="V541" s="54">
        <f t="shared" si="1"/>
        <v>12626.718749999998</v>
      </c>
      <c r="W541" s="54"/>
      <c r="X541" s="54"/>
      <c r="Y541" s="54"/>
      <c r="AB541" s="55"/>
      <c r="AD541" s="55"/>
    </row>
    <row r="542" spans="1:30" ht="14.25" customHeight="1">
      <c r="A542" s="10">
        <v>541</v>
      </c>
      <c r="B542" s="13">
        <f>VLOOKUP(C542,'Species Data'!A$2:E$152,2,FALSE)</f>
        <v>94</v>
      </c>
      <c r="C542" s="10" t="s">
        <v>248</v>
      </c>
      <c r="D542" s="48" t="s">
        <v>244</v>
      </c>
      <c r="E542" s="16" t="s">
        <v>28</v>
      </c>
      <c r="F542" s="13">
        <f>VLOOKUP($C542,'Species Data'!$A$2:$E$152,3,FALSE)+$Z$1</f>
        <v>135</v>
      </c>
      <c r="G542" s="13">
        <f>VLOOKUP($C542,'Species Data'!$A$2:$E$152,4,FALSE)+$Z$1</f>
        <v>219</v>
      </c>
      <c r="H542" s="13">
        <f>VLOOKUP($C542,'Species Data'!$A$2:$E$152,5,FALSE)+$Z$1</f>
        <v>171</v>
      </c>
      <c r="I542" s="20" t="s">
        <v>170</v>
      </c>
      <c r="J542" s="54">
        <f>VLOOKUP(I542,'Basic Moves'!B$2:H$43,3,FALSE)</f>
        <v>7</v>
      </c>
      <c r="K542" s="54">
        <f>IF(OR(VLOOKUP(I542,'Basic Moves'!B$2:C$43,2,FALSE)=D542,VLOOKUP(I542,'Basic Moves'!B$2:C$43,2,FALSE)=E542),1,0)</f>
        <v>0</v>
      </c>
      <c r="L542" s="54">
        <f>VLOOKUP(I542,'Basic Moves'!B$2:H$43,5,FALSE)</f>
        <v>700</v>
      </c>
      <c r="M542" s="54">
        <f>VLOOKUP(I542,'Basic Moves'!B$2:H$43,7,FALSE)</f>
        <v>9</v>
      </c>
      <c r="N542" s="54">
        <f t="shared" si="0"/>
        <v>1533</v>
      </c>
      <c r="O542" s="20"/>
      <c r="P542" s="20" t="s">
        <v>109</v>
      </c>
      <c r="Q542" s="54">
        <f>VLOOKUP(P542,'Charged Moves'!B$2:I$96,3,FALSE)</f>
        <v>45</v>
      </c>
      <c r="R542" s="54">
        <f>IF(OR(VLOOKUP(P542,'Charged Moves'!B$2:C$96,2,FALSE)=D542,VLOOKUP(P542,'Charged Moves'!B$2:C$96,2,FALSE)=E542),1,0)</f>
        <v>0</v>
      </c>
      <c r="S542" s="54">
        <f>VLOOKUP(P542,'Charged Moves'!B$2:I$96,8,FALSE)*100</f>
        <v>5</v>
      </c>
      <c r="T542" s="54">
        <f>VLOOKUP(P542,'Charged Moves'!B$2:I$96,6,FALSE)</f>
        <v>3500</v>
      </c>
      <c r="U542" s="54">
        <f>VLOOKUP(P542,'Charged Moves'!B$2:J$96,9,FALSE)</f>
        <v>33</v>
      </c>
      <c r="V542" s="54">
        <f t="shared" si="1"/>
        <v>10101.375</v>
      </c>
      <c r="W542" s="54"/>
      <c r="X542" s="54"/>
      <c r="Y542" s="54"/>
      <c r="AB542" s="55"/>
      <c r="AD542" s="55"/>
    </row>
    <row r="543" spans="1:30" ht="14.25" customHeight="1">
      <c r="A543" s="10">
        <v>542</v>
      </c>
      <c r="B543" s="13">
        <f>VLOOKUP(C543,'Species Data'!A$2:E$152,2,FALSE)</f>
        <v>94</v>
      </c>
      <c r="C543" s="10" t="s">
        <v>248</v>
      </c>
      <c r="D543" s="48" t="s">
        <v>244</v>
      </c>
      <c r="E543" s="16" t="s">
        <v>28</v>
      </c>
      <c r="F543" s="13">
        <f>VLOOKUP($C543,'Species Data'!$A$2:$E$152,3,FALSE)+$Z$1</f>
        <v>135</v>
      </c>
      <c r="G543" s="13">
        <f>VLOOKUP($C543,'Species Data'!$A$2:$E$152,4,FALSE)+$Z$1</f>
        <v>219</v>
      </c>
      <c r="H543" s="13">
        <f>VLOOKUP($C543,'Species Data'!$A$2:$E$152,5,FALSE)+$Z$1</f>
        <v>171</v>
      </c>
      <c r="I543" s="20" t="s">
        <v>170</v>
      </c>
      <c r="J543" s="54">
        <f>VLOOKUP(I543,'Basic Moves'!B$2:H$43,3,FALSE)</f>
        <v>7</v>
      </c>
      <c r="K543" s="54">
        <f>IF(OR(VLOOKUP(I543,'Basic Moves'!B$2:C$43,2,FALSE)=D543,VLOOKUP(I543,'Basic Moves'!B$2:C$43,2,FALSE)=E543),1,0)</f>
        <v>0</v>
      </c>
      <c r="L543" s="54">
        <f>VLOOKUP(I543,'Basic Moves'!B$2:H$43,5,FALSE)</f>
        <v>700</v>
      </c>
      <c r="M543" s="54">
        <f>VLOOKUP(I543,'Basic Moves'!B$2:H$43,7,FALSE)</f>
        <v>9</v>
      </c>
      <c r="N543" s="54">
        <f t="shared" si="0"/>
        <v>1533</v>
      </c>
      <c r="O543" s="20"/>
      <c r="P543" s="20" t="s">
        <v>108</v>
      </c>
      <c r="Q543" s="54">
        <f>VLOOKUP(P543,'Charged Moves'!B$2:I$96,3,FALSE)</f>
        <v>70</v>
      </c>
      <c r="R543" s="54">
        <f>IF(OR(VLOOKUP(P543,'Charged Moves'!B$2:C$96,2,FALSE)=D543,VLOOKUP(P543,'Charged Moves'!B$2:C$96,2,FALSE)=E543),1,0)</f>
        <v>1</v>
      </c>
      <c r="S543" s="54">
        <f>VLOOKUP(P543,'Charged Moves'!B$2:I$96,8,FALSE)*100</f>
        <v>5</v>
      </c>
      <c r="T543" s="54">
        <f>VLOOKUP(P543,'Charged Moves'!B$2:I$96,6,FALSE)</f>
        <v>3400</v>
      </c>
      <c r="U543" s="54">
        <f>VLOOKUP(P543,'Charged Moves'!B$2:J$96,9,FALSE)</f>
        <v>100</v>
      </c>
      <c r="V543" s="54">
        <f t="shared" si="1"/>
        <v>19641.5625</v>
      </c>
      <c r="W543" s="54"/>
      <c r="X543" s="54"/>
      <c r="Y543" s="54"/>
      <c r="AB543" s="55"/>
      <c r="AD543" s="55"/>
    </row>
    <row r="544" spans="1:30" ht="14.25" customHeight="1">
      <c r="A544" s="10">
        <v>543</v>
      </c>
      <c r="B544" s="13">
        <f>VLOOKUP(C544,'Species Data'!A$2:E$152,2,FALSE)</f>
        <v>94</v>
      </c>
      <c r="C544" s="10" t="s">
        <v>248</v>
      </c>
      <c r="D544" s="48" t="s">
        <v>244</v>
      </c>
      <c r="E544" s="16" t="s">
        <v>28</v>
      </c>
      <c r="F544" s="13">
        <f>VLOOKUP($C544,'Species Data'!$A$2:$E$152,3,FALSE)+$Z$1</f>
        <v>135</v>
      </c>
      <c r="G544" s="13">
        <f>VLOOKUP($C544,'Species Data'!$A$2:$E$152,4,FALSE)+$Z$1</f>
        <v>219</v>
      </c>
      <c r="H544" s="13">
        <f>VLOOKUP($C544,'Species Data'!$A$2:$E$152,5,FALSE)+$Z$1</f>
        <v>171</v>
      </c>
      <c r="I544" s="20" t="s">
        <v>247</v>
      </c>
      <c r="J544" s="54">
        <f>VLOOKUP(I544,'Basic Moves'!B$2:H$43,3,FALSE)</f>
        <v>11</v>
      </c>
      <c r="K544" s="54">
        <f>IF(OR(VLOOKUP(I544,'Basic Moves'!B$2:C$43,2,FALSE)=D544,VLOOKUP(I544,'Basic Moves'!B$2:C$43,2,FALSE)=E544),1,0)</f>
        <v>1</v>
      </c>
      <c r="L544" s="54">
        <f>VLOOKUP(I544,'Basic Moves'!B$2:H$43,5,FALSE)</f>
        <v>950</v>
      </c>
      <c r="M544" s="54">
        <f>VLOOKUP(I544,'Basic Moves'!B$2:H$43,7,FALSE)</f>
        <v>8</v>
      </c>
      <c r="N544" s="54">
        <f t="shared" si="0"/>
        <v>3011.25</v>
      </c>
      <c r="O544" s="20"/>
      <c r="P544" s="20" t="s">
        <v>197</v>
      </c>
      <c r="Q544" s="54">
        <f>VLOOKUP(P544,'Charged Moves'!B$2:I$96,3,FALSE)</f>
        <v>45</v>
      </c>
      <c r="R544" s="54">
        <f>IF(OR(VLOOKUP(P544,'Charged Moves'!B$2:C$96,2,FALSE)=D544,VLOOKUP(P544,'Charged Moves'!B$2:C$96,2,FALSE)=E544),1,0)</f>
        <v>1</v>
      </c>
      <c r="S544" s="54">
        <f>VLOOKUP(P544,'Charged Moves'!B$2:I$96,8,FALSE)*100</f>
        <v>5</v>
      </c>
      <c r="T544" s="54">
        <f>VLOOKUP(P544,'Charged Moves'!B$2:I$96,6,FALSE)</f>
        <v>3080</v>
      </c>
      <c r="U544" s="54">
        <f>VLOOKUP(P544,'Charged Moves'!B$2:J$96,9,FALSE)</f>
        <v>33</v>
      </c>
      <c r="V544" s="54">
        <f t="shared" si="1"/>
        <v>12626.718749999998</v>
      </c>
      <c r="W544" s="54"/>
      <c r="X544" s="54"/>
      <c r="Y544" s="54"/>
      <c r="AB544" s="55"/>
      <c r="AD544" s="55"/>
    </row>
    <row r="545" spans="1:30" ht="14.25" customHeight="1">
      <c r="A545" s="10">
        <v>544</v>
      </c>
      <c r="B545" s="13">
        <f>VLOOKUP(C545,'Species Data'!A$2:E$152,2,FALSE)</f>
        <v>94</v>
      </c>
      <c r="C545" s="10" t="s">
        <v>248</v>
      </c>
      <c r="D545" s="48" t="s">
        <v>244</v>
      </c>
      <c r="E545" s="16" t="s">
        <v>28</v>
      </c>
      <c r="F545" s="13">
        <f>VLOOKUP($C545,'Species Data'!$A$2:$E$152,3,FALSE)+$Z$1</f>
        <v>135</v>
      </c>
      <c r="G545" s="13">
        <f>VLOOKUP($C545,'Species Data'!$A$2:$E$152,4,FALSE)+$Z$1</f>
        <v>219</v>
      </c>
      <c r="H545" s="13">
        <f>VLOOKUP($C545,'Species Data'!$A$2:$E$152,5,FALSE)+$Z$1</f>
        <v>171</v>
      </c>
      <c r="I545" s="20" t="s">
        <v>247</v>
      </c>
      <c r="J545" s="54">
        <f>VLOOKUP(I545,'Basic Moves'!B$2:H$43,3,FALSE)</f>
        <v>11</v>
      </c>
      <c r="K545" s="54">
        <f>IF(OR(VLOOKUP(I545,'Basic Moves'!B$2:C$43,2,FALSE)=D545,VLOOKUP(I545,'Basic Moves'!B$2:C$43,2,FALSE)=E545),1,0)</f>
        <v>1</v>
      </c>
      <c r="L545" s="54">
        <f>VLOOKUP(I545,'Basic Moves'!B$2:H$43,5,FALSE)</f>
        <v>950</v>
      </c>
      <c r="M545" s="54">
        <f>VLOOKUP(I545,'Basic Moves'!B$2:H$43,7,FALSE)</f>
        <v>8</v>
      </c>
      <c r="N545" s="54">
        <f t="shared" si="0"/>
        <v>3011.25</v>
      </c>
      <c r="O545" s="20"/>
      <c r="P545" s="20" t="s">
        <v>109</v>
      </c>
      <c r="Q545" s="54">
        <f>VLOOKUP(P545,'Charged Moves'!B$2:I$96,3,FALSE)</f>
        <v>45</v>
      </c>
      <c r="R545" s="54">
        <f>IF(OR(VLOOKUP(P545,'Charged Moves'!B$2:C$96,2,FALSE)=D545,VLOOKUP(P545,'Charged Moves'!B$2:C$96,2,FALSE)=E545),1,0)</f>
        <v>0</v>
      </c>
      <c r="S545" s="54">
        <f>VLOOKUP(P545,'Charged Moves'!B$2:I$96,8,FALSE)*100</f>
        <v>5</v>
      </c>
      <c r="T545" s="54">
        <f>VLOOKUP(P545,'Charged Moves'!B$2:I$96,6,FALSE)</f>
        <v>3500</v>
      </c>
      <c r="U545" s="54">
        <f>VLOOKUP(P545,'Charged Moves'!B$2:J$96,9,FALSE)</f>
        <v>33</v>
      </c>
      <c r="V545" s="54">
        <f t="shared" si="1"/>
        <v>10101.375</v>
      </c>
      <c r="W545" s="54"/>
      <c r="X545" s="54"/>
      <c r="Y545" s="54"/>
      <c r="AB545" s="55"/>
      <c r="AD545" s="55"/>
    </row>
    <row r="546" spans="1:30" ht="14.25" customHeight="1">
      <c r="A546" s="10">
        <v>545</v>
      </c>
      <c r="B546" s="13">
        <f>VLOOKUP(C546,'Species Data'!A$2:E$152,2,FALSE)</f>
        <v>94</v>
      </c>
      <c r="C546" s="10" t="s">
        <v>248</v>
      </c>
      <c r="D546" s="48" t="s">
        <v>244</v>
      </c>
      <c r="E546" s="16" t="s">
        <v>28</v>
      </c>
      <c r="F546" s="13">
        <f>VLOOKUP($C546,'Species Data'!$A$2:$E$152,3,FALSE)+$Z$1</f>
        <v>135</v>
      </c>
      <c r="G546" s="13">
        <f>VLOOKUP($C546,'Species Data'!$A$2:$E$152,4,FALSE)+$Z$1</f>
        <v>219</v>
      </c>
      <c r="H546" s="13">
        <f>VLOOKUP($C546,'Species Data'!$A$2:$E$152,5,FALSE)+$Z$1</f>
        <v>171</v>
      </c>
      <c r="I546" s="20" t="s">
        <v>247</v>
      </c>
      <c r="J546" s="54">
        <f>VLOOKUP(I546,'Basic Moves'!B$2:H$43,3,FALSE)</f>
        <v>11</v>
      </c>
      <c r="K546" s="54">
        <f>IF(OR(VLOOKUP(I546,'Basic Moves'!B$2:C$43,2,FALSE)=D546,VLOOKUP(I546,'Basic Moves'!B$2:C$43,2,FALSE)=E546),1,0)</f>
        <v>1</v>
      </c>
      <c r="L546" s="54">
        <f>VLOOKUP(I546,'Basic Moves'!B$2:H$43,5,FALSE)</f>
        <v>950</v>
      </c>
      <c r="M546" s="54">
        <f>VLOOKUP(I546,'Basic Moves'!B$2:H$43,7,FALSE)</f>
        <v>8</v>
      </c>
      <c r="N546" s="54">
        <f t="shared" si="0"/>
        <v>3011.25</v>
      </c>
      <c r="O546" s="20"/>
      <c r="P546" s="20" t="s">
        <v>108</v>
      </c>
      <c r="Q546" s="54">
        <f>VLOOKUP(P546,'Charged Moves'!B$2:I$96,3,FALSE)</f>
        <v>70</v>
      </c>
      <c r="R546" s="54">
        <f>IF(OR(VLOOKUP(P546,'Charged Moves'!B$2:C$96,2,FALSE)=D546,VLOOKUP(P546,'Charged Moves'!B$2:C$96,2,FALSE)=E546),1,0)</f>
        <v>1</v>
      </c>
      <c r="S546" s="54">
        <f>VLOOKUP(P546,'Charged Moves'!B$2:I$96,8,FALSE)*100</f>
        <v>5</v>
      </c>
      <c r="T546" s="54">
        <f>VLOOKUP(P546,'Charged Moves'!B$2:I$96,6,FALSE)</f>
        <v>3400</v>
      </c>
      <c r="U546" s="54">
        <f>VLOOKUP(P546,'Charged Moves'!B$2:J$96,9,FALSE)</f>
        <v>100</v>
      </c>
      <c r="V546" s="54">
        <f t="shared" si="1"/>
        <v>19641.5625</v>
      </c>
      <c r="W546" s="54"/>
      <c r="X546" s="54"/>
      <c r="Y546" s="54"/>
      <c r="AB546" s="55"/>
      <c r="AD546" s="55"/>
    </row>
    <row r="547" spans="1:30" ht="14.25" customHeight="1">
      <c r="A547" s="10">
        <v>546</v>
      </c>
      <c r="B547" s="13">
        <f>VLOOKUP(C547,'Species Data'!A$2:E$152,2,FALSE)</f>
        <v>95</v>
      </c>
      <c r="C547" s="10" t="s">
        <v>249</v>
      </c>
      <c r="D547" s="45" t="s">
        <v>213</v>
      </c>
      <c r="E547" s="37" t="s">
        <v>121</v>
      </c>
      <c r="F547" s="13">
        <f>VLOOKUP($C547,'Species Data'!$A$2:$E$152,3,FALSE)+$Z$1</f>
        <v>85</v>
      </c>
      <c r="G547" s="13">
        <f>VLOOKUP($C547,'Species Data'!$A$2:$E$152,4,FALSE)+$Z$1</f>
        <v>105</v>
      </c>
      <c r="H547" s="13">
        <f>VLOOKUP($C547,'Species Data'!$A$2:$E$152,5,FALSE)+$Z$1</f>
        <v>201</v>
      </c>
      <c r="I547" s="20" t="s">
        <v>214</v>
      </c>
      <c r="J547" s="54">
        <f>VLOOKUP(I547,'Basic Moves'!B$2:H$43,3,FALSE)</f>
        <v>12</v>
      </c>
      <c r="K547" s="54">
        <f>IF(OR(VLOOKUP(I547,'Basic Moves'!B$2:C$43,2,FALSE)=D547,VLOOKUP(I547,'Basic Moves'!B$2:C$43,2,FALSE)=E547),1,0)</f>
        <v>1</v>
      </c>
      <c r="L547" s="54">
        <f>VLOOKUP(I547,'Basic Moves'!B$2:H$43,5,FALSE)</f>
        <v>1360</v>
      </c>
      <c r="M547" s="54">
        <f>VLOOKUP(I547,'Basic Moves'!B$2:H$43,7,FALSE)</f>
        <v>15</v>
      </c>
      <c r="N547" s="54">
        <f t="shared" si="0"/>
        <v>1575</v>
      </c>
      <c r="O547" s="20"/>
      <c r="P547" s="20" t="s">
        <v>123</v>
      </c>
      <c r="Q547" s="54">
        <f>VLOOKUP(P547,'Charged Moves'!B$2:I$96,3,FALSE)</f>
        <v>50</v>
      </c>
      <c r="R547" s="54">
        <f>IF(OR(VLOOKUP(P547,'Charged Moves'!B$2:C$96,2,FALSE)=D547,VLOOKUP(P547,'Charged Moves'!B$2:C$96,2,FALSE)=E547),1,0)</f>
        <v>1</v>
      </c>
      <c r="S547" s="54">
        <f>VLOOKUP(P547,'Charged Moves'!B$2:I$96,8,FALSE)*100</f>
        <v>5</v>
      </c>
      <c r="T547" s="54">
        <f>VLOOKUP(P547,'Charged Moves'!B$2:I$96,6,FALSE)</f>
        <v>3200</v>
      </c>
      <c r="U547" s="54">
        <f>VLOOKUP(P547,'Charged Moves'!B$2:J$96,9,FALSE)</f>
        <v>33</v>
      </c>
      <c r="V547" s="54">
        <f t="shared" si="1"/>
        <v>6726.5624999999991</v>
      </c>
      <c r="W547" s="54"/>
      <c r="X547" s="54"/>
      <c r="Y547" s="54"/>
      <c r="AB547" s="55"/>
      <c r="AD547" s="55"/>
    </row>
    <row r="548" spans="1:30" ht="14.25" customHeight="1">
      <c r="A548" s="10">
        <v>547</v>
      </c>
      <c r="B548" s="13">
        <f>VLOOKUP(C548,'Species Data'!A$2:E$152,2,FALSE)</f>
        <v>95</v>
      </c>
      <c r="C548" s="10" t="s">
        <v>249</v>
      </c>
      <c r="D548" s="45" t="s">
        <v>213</v>
      </c>
      <c r="E548" s="37" t="s">
        <v>121</v>
      </c>
      <c r="F548" s="13">
        <f>VLOOKUP($C548,'Species Data'!$A$2:$E$152,3,FALSE)+$Z$1</f>
        <v>85</v>
      </c>
      <c r="G548" s="13">
        <f>VLOOKUP($C548,'Species Data'!$A$2:$E$152,4,FALSE)+$Z$1</f>
        <v>105</v>
      </c>
      <c r="H548" s="13">
        <f>VLOOKUP($C548,'Species Data'!$A$2:$E$152,5,FALSE)+$Z$1</f>
        <v>201</v>
      </c>
      <c r="I548" s="20" t="s">
        <v>214</v>
      </c>
      <c r="J548" s="54">
        <f>VLOOKUP(I548,'Basic Moves'!B$2:H$43,3,FALSE)</f>
        <v>12</v>
      </c>
      <c r="K548" s="54">
        <f>IF(OR(VLOOKUP(I548,'Basic Moves'!B$2:C$43,2,FALSE)=D548,VLOOKUP(I548,'Basic Moves'!B$2:C$43,2,FALSE)=E548),1,0)</f>
        <v>1</v>
      </c>
      <c r="L548" s="54">
        <f>VLOOKUP(I548,'Basic Moves'!B$2:H$43,5,FALSE)</f>
        <v>1360</v>
      </c>
      <c r="M548" s="54">
        <f>VLOOKUP(I548,'Basic Moves'!B$2:H$43,7,FALSE)</f>
        <v>15</v>
      </c>
      <c r="N548" s="54">
        <f t="shared" si="0"/>
        <v>1575</v>
      </c>
      <c r="O548" s="20"/>
      <c r="P548" s="20" t="s">
        <v>133</v>
      </c>
      <c r="Q548" s="54">
        <f>VLOOKUP(P548,'Charged Moves'!B$2:I$96,3,FALSE)</f>
        <v>80</v>
      </c>
      <c r="R548" s="54">
        <f>IF(OR(VLOOKUP(P548,'Charged Moves'!B$2:C$96,2,FALSE)=D548,VLOOKUP(P548,'Charged Moves'!B$2:C$96,2,FALSE)=E548),1,0)</f>
        <v>1</v>
      </c>
      <c r="S548" s="54">
        <f>VLOOKUP(P548,'Charged Moves'!B$2:I$96,8,FALSE)*100</f>
        <v>50</v>
      </c>
      <c r="T548" s="54">
        <f>VLOOKUP(P548,'Charged Moves'!B$2:I$96,6,FALSE)</f>
        <v>3100</v>
      </c>
      <c r="U548" s="54">
        <f>VLOOKUP(P548,'Charged Moves'!B$2:J$96,9,FALSE)</f>
        <v>100</v>
      </c>
      <c r="V548" s="54">
        <f t="shared" si="1"/>
        <v>13125</v>
      </c>
      <c r="W548" s="54"/>
      <c r="X548" s="54"/>
      <c r="Y548" s="54"/>
      <c r="AB548" s="55"/>
      <c r="AD548" s="55"/>
    </row>
    <row r="549" spans="1:30" ht="14.25" customHeight="1">
      <c r="A549" s="10">
        <v>548</v>
      </c>
      <c r="B549" s="13">
        <f>VLOOKUP(C549,'Species Data'!A$2:E$152,2,FALSE)</f>
        <v>95</v>
      </c>
      <c r="C549" s="10" t="s">
        <v>249</v>
      </c>
      <c r="D549" s="45" t="s">
        <v>213</v>
      </c>
      <c r="E549" s="37" t="s">
        <v>121</v>
      </c>
      <c r="F549" s="13">
        <f>VLOOKUP($C549,'Species Data'!$A$2:$E$152,3,FALSE)+$Z$1</f>
        <v>85</v>
      </c>
      <c r="G549" s="13">
        <f>VLOOKUP($C549,'Species Data'!$A$2:$E$152,4,FALSE)+$Z$1</f>
        <v>105</v>
      </c>
      <c r="H549" s="13">
        <f>VLOOKUP($C549,'Species Data'!$A$2:$E$152,5,FALSE)+$Z$1</f>
        <v>201</v>
      </c>
      <c r="I549" s="20" t="s">
        <v>214</v>
      </c>
      <c r="J549" s="54">
        <f>VLOOKUP(I549,'Basic Moves'!B$2:H$43,3,FALSE)</f>
        <v>12</v>
      </c>
      <c r="K549" s="54">
        <f>IF(OR(VLOOKUP(I549,'Basic Moves'!B$2:C$43,2,FALSE)=D549,VLOOKUP(I549,'Basic Moves'!B$2:C$43,2,FALSE)=E549),1,0)</f>
        <v>1</v>
      </c>
      <c r="L549" s="54">
        <f>VLOOKUP(I549,'Basic Moves'!B$2:H$43,5,FALSE)</f>
        <v>1360</v>
      </c>
      <c r="M549" s="54">
        <f>VLOOKUP(I549,'Basic Moves'!B$2:H$43,7,FALSE)</f>
        <v>15</v>
      </c>
      <c r="N549" s="54">
        <f t="shared" si="0"/>
        <v>1575</v>
      </c>
      <c r="O549" s="20"/>
      <c r="P549" s="20" t="s">
        <v>250</v>
      </c>
      <c r="Q549" s="54">
        <f>VLOOKUP(P549,'Charged Moves'!B$2:I$96,3,FALSE)</f>
        <v>30</v>
      </c>
      <c r="R549" s="54">
        <f>IF(OR(VLOOKUP(P549,'Charged Moves'!B$2:C$96,2,FALSE)=D549,VLOOKUP(P549,'Charged Moves'!B$2:C$96,2,FALSE)=E549),1,0)</f>
        <v>0</v>
      </c>
      <c r="S549" s="54">
        <f>VLOOKUP(P549,'Charged Moves'!B$2:I$96,8,FALSE)*100</f>
        <v>5</v>
      </c>
      <c r="T549" s="54">
        <f>VLOOKUP(P549,'Charged Moves'!B$2:I$96,6,FALSE)</f>
        <v>2000</v>
      </c>
      <c r="U549" s="54">
        <f>VLOOKUP(P549,'Charged Moves'!B$2:J$96,9,FALSE)</f>
        <v>33</v>
      </c>
      <c r="V549" s="54">
        <f t="shared" si="1"/>
        <v>3228.7499999999995</v>
      </c>
      <c r="W549" s="54"/>
      <c r="X549" s="54"/>
      <c r="Y549" s="54"/>
      <c r="AB549" s="55"/>
      <c r="AD549" s="55"/>
    </row>
    <row r="550" spans="1:30" ht="14.25" customHeight="1">
      <c r="A550" s="10">
        <v>549</v>
      </c>
      <c r="B550" s="13">
        <f>VLOOKUP(C550,'Species Data'!A$2:E$152,2,FALSE)</f>
        <v>95</v>
      </c>
      <c r="C550" s="10" t="s">
        <v>249</v>
      </c>
      <c r="D550" s="45" t="s">
        <v>213</v>
      </c>
      <c r="E550" s="37" t="s">
        <v>121</v>
      </c>
      <c r="F550" s="13">
        <f>VLOOKUP($C550,'Species Data'!$A$2:$E$152,3,FALSE)+$Z$1</f>
        <v>85</v>
      </c>
      <c r="G550" s="13">
        <f>VLOOKUP($C550,'Species Data'!$A$2:$E$152,4,FALSE)+$Z$1</f>
        <v>105</v>
      </c>
      <c r="H550" s="13">
        <f>VLOOKUP($C550,'Species Data'!$A$2:$E$152,5,FALSE)+$Z$1</f>
        <v>201</v>
      </c>
      <c r="I550" s="20" t="s">
        <v>33</v>
      </c>
      <c r="J550" s="54">
        <f>VLOOKUP(I550,'Basic Moves'!B$2:H$43,3,FALSE)</f>
        <v>12</v>
      </c>
      <c r="K550" s="54">
        <f>IF(OR(VLOOKUP(I550,'Basic Moves'!B$2:C$43,2,FALSE)=D550,VLOOKUP(I550,'Basic Moves'!B$2:C$43,2,FALSE)=E550),1,0)</f>
        <v>0</v>
      </c>
      <c r="L550" s="54">
        <f>VLOOKUP(I550,'Basic Moves'!B$2:H$43,5,FALSE)</f>
        <v>1100</v>
      </c>
      <c r="M550" s="54">
        <f>VLOOKUP(I550,'Basic Moves'!B$2:H$43,7,FALSE)</f>
        <v>10</v>
      </c>
      <c r="N550" s="54">
        <f t="shared" si="0"/>
        <v>1260</v>
      </c>
      <c r="O550" s="20"/>
      <c r="P550" s="20" t="s">
        <v>123</v>
      </c>
      <c r="Q550" s="54">
        <f>VLOOKUP(P550,'Charged Moves'!B$2:I$96,3,FALSE)</f>
        <v>50</v>
      </c>
      <c r="R550" s="54">
        <f>IF(OR(VLOOKUP(P550,'Charged Moves'!B$2:C$96,2,FALSE)=D550,VLOOKUP(P550,'Charged Moves'!B$2:C$96,2,FALSE)=E550),1,0)</f>
        <v>1</v>
      </c>
      <c r="S550" s="54">
        <f>VLOOKUP(P550,'Charged Moves'!B$2:I$96,8,FALSE)*100</f>
        <v>5</v>
      </c>
      <c r="T550" s="54">
        <f>VLOOKUP(P550,'Charged Moves'!B$2:I$96,6,FALSE)</f>
        <v>3200</v>
      </c>
      <c r="U550" s="54">
        <f>VLOOKUP(P550,'Charged Moves'!B$2:J$96,9,FALSE)</f>
        <v>33</v>
      </c>
      <c r="V550" s="54">
        <f t="shared" si="1"/>
        <v>6726.5624999999991</v>
      </c>
      <c r="W550" s="54"/>
      <c r="X550" s="54"/>
      <c r="Y550" s="54"/>
      <c r="AB550" s="55"/>
      <c r="AD550" s="55"/>
    </row>
    <row r="551" spans="1:30" ht="14.25" customHeight="1">
      <c r="A551" s="10">
        <v>550</v>
      </c>
      <c r="B551" s="13">
        <f>VLOOKUP(C551,'Species Data'!A$2:E$152,2,FALSE)</f>
        <v>95</v>
      </c>
      <c r="C551" s="10" t="s">
        <v>249</v>
      </c>
      <c r="D551" s="45" t="s">
        <v>213</v>
      </c>
      <c r="E551" s="37" t="s">
        <v>121</v>
      </c>
      <c r="F551" s="13">
        <f>VLOOKUP($C551,'Species Data'!$A$2:$E$152,3,FALSE)+$Z$1</f>
        <v>85</v>
      </c>
      <c r="G551" s="13">
        <f>VLOOKUP($C551,'Species Data'!$A$2:$E$152,4,FALSE)+$Z$1</f>
        <v>105</v>
      </c>
      <c r="H551" s="13">
        <f>VLOOKUP($C551,'Species Data'!$A$2:$E$152,5,FALSE)+$Z$1</f>
        <v>201</v>
      </c>
      <c r="I551" s="20" t="s">
        <v>33</v>
      </c>
      <c r="J551" s="54">
        <f>VLOOKUP(I551,'Basic Moves'!B$2:H$43,3,FALSE)</f>
        <v>12</v>
      </c>
      <c r="K551" s="54">
        <f>IF(OR(VLOOKUP(I551,'Basic Moves'!B$2:C$43,2,FALSE)=D551,VLOOKUP(I551,'Basic Moves'!B$2:C$43,2,FALSE)=E551),1,0)</f>
        <v>0</v>
      </c>
      <c r="L551" s="54">
        <f>VLOOKUP(I551,'Basic Moves'!B$2:H$43,5,FALSE)</f>
        <v>1100</v>
      </c>
      <c r="M551" s="54">
        <f>VLOOKUP(I551,'Basic Moves'!B$2:H$43,7,FALSE)</f>
        <v>10</v>
      </c>
      <c r="N551" s="54">
        <f t="shared" si="0"/>
        <v>1260</v>
      </c>
      <c r="O551" s="20"/>
      <c r="P551" s="20" t="s">
        <v>133</v>
      </c>
      <c r="Q551" s="54">
        <f>VLOOKUP(P551,'Charged Moves'!B$2:I$96,3,FALSE)</f>
        <v>80</v>
      </c>
      <c r="R551" s="54">
        <f>IF(OR(VLOOKUP(P551,'Charged Moves'!B$2:C$96,2,FALSE)=D551,VLOOKUP(P551,'Charged Moves'!B$2:C$96,2,FALSE)=E551),1,0)</f>
        <v>1</v>
      </c>
      <c r="S551" s="54">
        <f>VLOOKUP(P551,'Charged Moves'!B$2:I$96,8,FALSE)*100</f>
        <v>50</v>
      </c>
      <c r="T551" s="54">
        <f>VLOOKUP(P551,'Charged Moves'!B$2:I$96,6,FALSE)</f>
        <v>3100</v>
      </c>
      <c r="U551" s="54">
        <f>VLOOKUP(P551,'Charged Moves'!B$2:J$96,9,FALSE)</f>
        <v>100</v>
      </c>
      <c r="V551" s="54">
        <f t="shared" si="1"/>
        <v>13125</v>
      </c>
      <c r="W551" s="54"/>
      <c r="X551" s="54"/>
      <c r="Y551" s="54"/>
      <c r="AB551" s="55"/>
      <c r="AD551" s="55"/>
    </row>
    <row r="552" spans="1:30" ht="14.25" customHeight="1">
      <c r="A552" s="10">
        <v>551</v>
      </c>
      <c r="B552" s="13">
        <f>VLOOKUP(C552,'Species Data'!A$2:E$152,2,FALSE)</f>
        <v>95</v>
      </c>
      <c r="C552" s="10" t="s">
        <v>249</v>
      </c>
      <c r="D552" s="45" t="s">
        <v>213</v>
      </c>
      <c r="E552" s="37" t="s">
        <v>121</v>
      </c>
      <c r="F552" s="13">
        <f>VLOOKUP($C552,'Species Data'!$A$2:$E$152,3,FALSE)+$Z$1</f>
        <v>85</v>
      </c>
      <c r="G552" s="13">
        <f>VLOOKUP($C552,'Species Data'!$A$2:$E$152,4,FALSE)+$Z$1</f>
        <v>105</v>
      </c>
      <c r="H552" s="13">
        <f>VLOOKUP($C552,'Species Data'!$A$2:$E$152,5,FALSE)+$Z$1</f>
        <v>201</v>
      </c>
      <c r="I552" s="20" t="s">
        <v>33</v>
      </c>
      <c r="J552" s="54">
        <f>VLOOKUP(I552,'Basic Moves'!B$2:H$43,3,FALSE)</f>
        <v>12</v>
      </c>
      <c r="K552" s="54">
        <f>IF(OR(VLOOKUP(I552,'Basic Moves'!B$2:C$43,2,FALSE)=D552,VLOOKUP(I552,'Basic Moves'!B$2:C$43,2,FALSE)=E552),1,0)</f>
        <v>0</v>
      </c>
      <c r="L552" s="54">
        <f>VLOOKUP(I552,'Basic Moves'!B$2:H$43,5,FALSE)</f>
        <v>1100</v>
      </c>
      <c r="M552" s="54">
        <f>VLOOKUP(I552,'Basic Moves'!B$2:H$43,7,FALSE)</f>
        <v>10</v>
      </c>
      <c r="N552" s="54">
        <f t="shared" si="0"/>
        <v>1260</v>
      </c>
      <c r="O552" s="20"/>
      <c r="P552" s="20" t="s">
        <v>250</v>
      </c>
      <c r="Q552" s="54">
        <f>VLOOKUP(P552,'Charged Moves'!B$2:I$96,3,FALSE)</f>
        <v>30</v>
      </c>
      <c r="R552" s="54">
        <f>IF(OR(VLOOKUP(P552,'Charged Moves'!B$2:C$96,2,FALSE)=D552,VLOOKUP(P552,'Charged Moves'!B$2:C$96,2,FALSE)=E552),1,0)</f>
        <v>0</v>
      </c>
      <c r="S552" s="54">
        <f>VLOOKUP(P552,'Charged Moves'!B$2:I$96,8,FALSE)*100</f>
        <v>5</v>
      </c>
      <c r="T552" s="54">
        <f>VLOOKUP(P552,'Charged Moves'!B$2:I$96,6,FALSE)</f>
        <v>2000</v>
      </c>
      <c r="U552" s="54">
        <f>VLOOKUP(P552,'Charged Moves'!B$2:J$96,9,FALSE)</f>
        <v>33</v>
      </c>
      <c r="V552" s="54">
        <f t="shared" si="1"/>
        <v>3228.7499999999995</v>
      </c>
      <c r="W552" s="54"/>
      <c r="X552" s="54"/>
      <c r="Y552" s="54"/>
      <c r="AB552" s="55"/>
      <c r="AD552" s="55"/>
    </row>
    <row r="553" spans="1:30" ht="14.25" customHeight="1">
      <c r="A553" s="10">
        <v>552</v>
      </c>
      <c r="B553" s="13">
        <f>VLOOKUP(C553,'Species Data'!A$2:E$152,2,FALSE)</f>
        <v>96</v>
      </c>
      <c r="C553" s="10" t="s">
        <v>251</v>
      </c>
      <c r="D553" s="43" t="s">
        <v>73</v>
      </c>
      <c r="E553" s="44"/>
      <c r="F553" s="13">
        <f>VLOOKUP($C553,'Species Data'!$A$2:$E$152,3,FALSE)+$Z$1</f>
        <v>135</v>
      </c>
      <c r="G553" s="13">
        <f>VLOOKUP($C553,'Species Data'!$A$2:$E$152,4,FALSE)+$Z$1</f>
        <v>119</v>
      </c>
      <c r="H553" s="13">
        <f>VLOOKUP($C553,'Species Data'!$A$2:$E$152,5,FALSE)+$Z$1</f>
        <v>155</v>
      </c>
      <c r="I553" s="20" t="s">
        <v>142</v>
      </c>
      <c r="J553" s="54">
        <f>VLOOKUP(I553,'Basic Moves'!B$2:H$43,3,FALSE)</f>
        <v>7</v>
      </c>
      <c r="K553" s="54">
        <f>IF(OR(VLOOKUP(I553,'Basic Moves'!B$2:C$43,2,FALSE)=D553,VLOOKUP(I553,'Basic Moves'!B$2:C$43,2,FALSE)=E553),1,0)</f>
        <v>0</v>
      </c>
      <c r="L553" s="54">
        <f>VLOOKUP(I553,'Basic Moves'!B$2:H$43,5,FALSE)</f>
        <v>540</v>
      </c>
      <c r="M553" s="54">
        <f>VLOOKUP(I553,'Basic Moves'!B$2:H$43,7,FALSE)</f>
        <v>7</v>
      </c>
      <c r="N553" s="54">
        <f t="shared" si="0"/>
        <v>833</v>
      </c>
      <c r="O553" s="20"/>
      <c r="P553" s="20" t="s">
        <v>165</v>
      </c>
      <c r="Q553" s="54">
        <f>VLOOKUP(P553,'Charged Moves'!B$2:I$96,3,FALSE)</f>
        <v>40</v>
      </c>
      <c r="R553" s="54">
        <f>IF(OR(VLOOKUP(P553,'Charged Moves'!B$2:C$96,2,FALSE)=D553,VLOOKUP(P553,'Charged Moves'!B$2:C$96,2,FALSE)=E553),1,0)</f>
        <v>1</v>
      </c>
      <c r="S553" s="54">
        <f>VLOOKUP(P553,'Charged Moves'!B$2:I$96,8,FALSE)*100</f>
        <v>5</v>
      </c>
      <c r="T553" s="54">
        <f>VLOOKUP(P553,'Charged Moves'!B$2:I$96,6,FALSE)</f>
        <v>3800</v>
      </c>
      <c r="U553" s="54">
        <f>VLOOKUP(P553,'Charged Moves'!B$2:J$96,9,FALSE)</f>
        <v>25</v>
      </c>
      <c r="V553" s="54">
        <f t="shared" si="1"/>
        <v>6098.7499999999991</v>
      </c>
      <c r="W553" s="54"/>
      <c r="X553" s="54"/>
      <c r="Y553" s="54"/>
      <c r="AB553" s="55"/>
      <c r="AD553" s="55"/>
    </row>
    <row r="554" spans="1:30" ht="14.25" customHeight="1">
      <c r="A554" s="10">
        <v>553</v>
      </c>
      <c r="B554" s="13">
        <f>VLOOKUP(C554,'Species Data'!A$2:E$152,2,FALSE)</f>
        <v>96</v>
      </c>
      <c r="C554" s="10" t="s">
        <v>251</v>
      </c>
      <c r="D554" s="43" t="s">
        <v>73</v>
      </c>
      <c r="E554" s="44"/>
      <c r="F554" s="13">
        <f>VLOOKUP($C554,'Species Data'!$A$2:$E$152,3,FALSE)+$Z$1</f>
        <v>135</v>
      </c>
      <c r="G554" s="13">
        <f>VLOOKUP($C554,'Species Data'!$A$2:$E$152,4,FALSE)+$Z$1</f>
        <v>119</v>
      </c>
      <c r="H554" s="13">
        <f>VLOOKUP($C554,'Species Data'!$A$2:$E$152,5,FALSE)+$Z$1</f>
        <v>155</v>
      </c>
      <c r="I554" s="20" t="s">
        <v>142</v>
      </c>
      <c r="J554" s="54">
        <f>VLOOKUP(I554,'Basic Moves'!B$2:H$43,3,FALSE)</f>
        <v>7</v>
      </c>
      <c r="K554" s="54">
        <f>IF(OR(VLOOKUP(I554,'Basic Moves'!B$2:C$43,2,FALSE)=D554,VLOOKUP(I554,'Basic Moves'!B$2:C$43,2,FALSE)=E554),1,0)</f>
        <v>0</v>
      </c>
      <c r="L554" s="54">
        <f>VLOOKUP(I554,'Basic Moves'!B$2:H$43,5,FALSE)</f>
        <v>540</v>
      </c>
      <c r="M554" s="54">
        <f>VLOOKUP(I554,'Basic Moves'!B$2:H$43,7,FALSE)</f>
        <v>7</v>
      </c>
      <c r="N554" s="54">
        <f t="shared" si="0"/>
        <v>833</v>
      </c>
      <c r="O554" s="20"/>
      <c r="P554" s="20" t="s">
        <v>196</v>
      </c>
      <c r="Q554" s="54">
        <f>VLOOKUP(P554,'Charged Moves'!B$2:I$96,3,FALSE)</f>
        <v>40</v>
      </c>
      <c r="R554" s="54">
        <f>IF(OR(VLOOKUP(P554,'Charged Moves'!B$2:C$96,2,FALSE)=D554,VLOOKUP(P554,'Charged Moves'!B$2:C$96,2,FALSE)=E554),1,0)</f>
        <v>1</v>
      </c>
      <c r="S554" s="54">
        <f>VLOOKUP(P554,'Charged Moves'!B$2:I$96,8,FALSE)*100</f>
        <v>5</v>
      </c>
      <c r="T554" s="54">
        <f>VLOOKUP(P554,'Charged Moves'!B$2:I$96,6,FALSE)</f>
        <v>2700</v>
      </c>
      <c r="U554" s="54">
        <f>VLOOKUP(P554,'Charged Moves'!B$2:J$96,9,FALSE)</f>
        <v>33</v>
      </c>
      <c r="V554" s="54">
        <f t="shared" si="1"/>
        <v>6098.7499999999991</v>
      </c>
      <c r="W554" s="54"/>
      <c r="X554" s="54"/>
      <c r="Y554" s="54"/>
      <c r="AB554" s="55"/>
      <c r="AD554" s="55"/>
    </row>
    <row r="555" spans="1:30" ht="14.25" customHeight="1">
      <c r="A555" s="10">
        <v>554</v>
      </c>
      <c r="B555" s="13">
        <f>VLOOKUP(C555,'Species Data'!A$2:E$152,2,FALSE)</f>
        <v>96</v>
      </c>
      <c r="C555" s="10" t="s">
        <v>251</v>
      </c>
      <c r="D555" s="43" t="s">
        <v>73</v>
      </c>
      <c r="E555" s="44"/>
      <c r="F555" s="13">
        <f>VLOOKUP($C555,'Species Data'!$A$2:$E$152,3,FALSE)+$Z$1</f>
        <v>135</v>
      </c>
      <c r="G555" s="13">
        <f>VLOOKUP($C555,'Species Data'!$A$2:$E$152,4,FALSE)+$Z$1</f>
        <v>119</v>
      </c>
      <c r="H555" s="13">
        <f>VLOOKUP($C555,'Species Data'!$A$2:$E$152,5,FALSE)+$Z$1</f>
        <v>155</v>
      </c>
      <c r="I555" s="20" t="s">
        <v>142</v>
      </c>
      <c r="J555" s="54">
        <f>VLOOKUP(I555,'Basic Moves'!B$2:H$43,3,FALSE)</f>
        <v>7</v>
      </c>
      <c r="K555" s="54">
        <f>IF(OR(VLOOKUP(I555,'Basic Moves'!B$2:C$43,2,FALSE)=D555,VLOOKUP(I555,'Basic Moves'!B$2:C$43,2,FALSE)=E555),1,0)</f>
        <v>0</v>
      </c>
      <c r="L555" s="54">
        <f>VLOOKUP(I555,'Basic Moves'!B$2:H$43,5,FALSE)</f>
        <v>540</v>
      </c>
      <c r="M555" s="54">
        <f>VLOOKUP(I555,'Basic Moves'!B$2:H$43,7,FALSE)</f>
        <v>7</v>
      </c>
      <c r="N555" s="54">
        <f t="shared" si="0"/>
        <v>833</v>
      </c>
      <c r="O555" s="20"/>
      <c r="P555" s="20" t="s">
        <v>73</v>
      </c>
      <c r="Q555" s="54">
        <f>VLOOKUP(P555,'Charged Moves'!B$2:I$96,3,FALSE)</f>
        <v>55</v>
      </c>
      <c r="R555" s="54">
        <f>IF(OR(VLOOKUP(P555,'Charged Moves'!B$2:C$96,2,FALSE)=D555,VLOOKUP(P555,'Charged Moves'!B$2:C$96,2,FALSE)=E555),1,0)</f>
        <v>1</v>
      </c>
      <c r="S555" s="54">
        <f>VLOOKUP(P555,'Charged Moves'!B$2:I$96,8,FALSE)*100</f>
        <v>5</v>
      </c>
      <c r="T555" s="54">
        <f>VLOOKUP(P555,'Charged Moves'!B$2:I$96,6,FALSE)</f>
        <v>2800</v>
      </c>
      <c r="U555" s="54">
        <f>VLOOKUP(P555,'Charged Moves'!B$2:J$96,9,FALSE)</f>
        <v>50</v>
      </c>
      <c r="V555" s="54">
        <f t="shared" si="1"/>
        <v>8385.78125</v>
      </c>
      <c r="W555" s="54"/>
      <c r="X555" s="54"/>
      <c r="Y555" s="54"/>
      <c r="AB555" s="55"/>
      <c r="AD555" s="55"/>
    </row>
    <row r="556" spans="1:30" ht="14.25" customHeight="1">
      <c r="A556" s="10">
        <v>555</v>
      </c>
      <c r="B556" s="13">
        <f>VLOOKUP(C556,'Species Data'!A$2:E$152,2,FALSE)</f>
        <v>96</v>
      </c>
      <c r="C556" s="10" t="s">
        <v>251</v>
      </c>
      <c r="D556" s="43" t="s">
        <v>73</v>
      </c>
      <c r="E556" s="44"/>
      <c r="F556" s="13">
        <f>VLOOKUP($C556,'Species Data'!$A$2:$E$152,3,FALSE)+$Z$1</f>
        <v>135</v>
      </c>
      <c r="G556" s="13">
        <f>VLOOKUP($C556,'Species Data'!$A$2:$E$152,4,FALSE)+$Z$1</f>
        <v>119</v>
      </c>
      <c r="H556" s="13">
        <f>VLOOKUP($C556,'Species Data'!$A$2:$E$152,5,FALSE)+$Z$1</f>
        <v>155</v>
      </c>
      <c r="I556" s="20" t="s">
        <v>75</v>
      </c>
      <c r="J556" s="54">
        <f>VLOOKUP(I556,'Basic Moves'!B$2:H$43,3,FALSE)</f>
        <v>15</v>
      </c>
      <c r="K556" s="54">
        <f>IF(OR(VLOOKUP(I556,'Basic Moves'!B$2:C$43,2,FALSE)=D556,VLOOKUP(I556,'Basic Moves'!B$2:C$43,2,FALSE)=E556),1,0)</f>
        <v>1</v>
      </c>
      <c r="L556" s="54">
        <f>VLOOKUP(I556,'Basic Moves'!B$2:H$43,5,FALSE)</f>
        <v>1510</v>
      </c>
      <c r="M556" s="54">
        <f>VLOOKUP(I556,'Basic Moves'!B$2:H$43,7,FALSE)</f>
        <v>14</v>
      </c>
      <c r="N556" s="54">
        <f t="shared" si="0"/>
        <v>2231.25</v>
      </c>
      <c r="O556" s="20"/>
      <c r="P556" s="20" t="s">
        <v>165</v>
      </c>
      <c r="Q556" s="54">
        <f>VLOOKUP(P556,'Charged Moves'!B$2:I$96,3,FALSE)</f>
        <v>40</v>
      </c>
      <c r="R556" s="54">
        <f>IF(OR(VLOOKUP(P556,'Charged Moves'!B$2:C$96,2,FALSE)=D556,VLOOKUP(P556,'Charged Moves'!B$2:C$96,2,FALSE)=E556),1,0)</f>
        <v>1</v>
      </c>
      <c r="S556" s="54">
        <f>VLOOKUP(P556,'Charged Moves'!B$2:I$96,8,FALSE)*100</f>
        <v>5</v>
      </c>
      <c r="T556" s="54">
        <f>VLOOKUP(P556,'Charged Moves'!B$2:I$96,6,FALSE)</f>
        <v>3800</v>
      </c>
      <c r="U556" s="54">
        <f>VLOOKUP(P556,'Charged Moves'!B$2:J$96,9,FALSE)</f>
        <v>25</v>
      </c>
      <c r="V556" s="54">
        <f t="shared" si="1"/>
        <v>6098.7499999999991</v>
      </c>
      <c r="W556" s="54"/>
      <c r="X556" s="54"/>
      <c r="Y556" s="54"/>
      <c r="AB556" s="55"/>
      <c r="AD556" s="55"/>
    </row>
    <row r="557" spans="1:30" ht="14.25" customHeight="1">
      <c r="A557" s="10">
        <v>556</v>
      </c>
      <c r="B557" s="13">
        <f>VLOOKUP(C557,'Species Data'!A$2:E$152,2,FALSE)</f>
        <v>96</v>
      </c>
      <c r="C557" s="10" t="s">
        <v>251</v>
      </c>
      <c r="D557" s="43" t="s">
        <v>73</v>
      </c>
      <c r="E557" s="44"/>
      <c r="F557" s="13">
        <f>VLOOKUP($C557,'Species Data'!$A$2:$E$152,3,FALSE)+$Z$1</f>
        <v>135</v>
      </c>
      <c r="G557" s="13">
        <f>VLOOKUP($C557,'Species Data'!$A$2:$E$152,4,FALSE)+$Z$1</f>
        <v>119</v>
      </c>
      <c r="H557" s="13">
        <f>VLOOKUP($C557,'Species Data'!$A$2:$E$152,5,FALSE)+$Z$1</f>
        <v>155</v>
      </c>
      <c r="I557" s="20" t="s">
        <v>75</v>
      </c>
      <c r="J557" s="54">
        <f>VLOOKUP(I557,'Basic Moves'!B$2:H$43,3,FALSE)</f>
        <v>15</v>
      </c>
      <c r="K557" s="54">
        <f>IF(OR(VLOOKUP(I557,'Basic Moves'!B$2:C$43,2,FALSE)=D557,VLOOKUP(I557,'Basic Moves'!B$2:C$43,2,FALSE)=E557),1,0)</f>
        <v>1</v>
      </c>
      <c r="L557" s="54">
        <f>VLOOKUP(I557,'Basic Moves'!B$2:H$43,5,FALSE)</f>
        <v>1510</v>
      </c>
      <c r="M557" s="54">
        <f>VLOOKUP(I557,'Basic Moves'!B$2:H$43,7,FALSE)</f>
        <v>14</v>
      </c>
      <c r="N557" s="54">
        <f t="shared" si="0"/>
        <v>2231.25</v>
      </c>
      <c r="O557" s="20"/>
      <c r="P557" s="20" t="s">
        <v>196</v>
      </c>
      <c r="Q557" s="54">
        <f>VLOOKUP(P557,'Charged Moves'!B$2:I$96,3,FALSE)</f>
        <v>40</v>
      </c>
      <c r="R557" s="54">
        <f>IF(OR(VLOOKUP(P557,'Charged Moves'!B$2:C$96,2,FALSE)=D557,VLOOKUP(P557,'Charged Moves'!B$2:C$96,2,FALSE)=E557),1,0)</f>
        <v>1</v>
      </c>
      <c r="S557" s="54">
        <f>VLOOKUP(P557,'Charged Moves'!B$2:I$96,8,FALSE)*100</f>
        <v>5</v>
      </c>
      <c r="T557" s="54">
        <f>VLOOKUP(P557,'Charged Moves'!B$2:I$96,6,FALSE)</f>
        <v>2700</v>
      </c>
      <c r="U557" s="54">
        <f>VLOOKUP(P557,'Charged Moves'!B$2:J$96,9,FALSE)</f>
        <v>33</v>
      </c>
      <c r="V557" s="54">
        <f t="shared" si="1"/>
        <v>6098.7499999999991</v>
      </c>
      <c r="W557" s="54"/>
      <c r="X557" s="54"/>
      <c r="Y557" s="54"/>
      <c r="AB557" s="55"/>
      <c r="AD557" s="55"/>
    </row>
    <row r="558" spans="1:30" ht="14.25" customHeight="1">
      <c r="A558" s="10">
        <v>557</v>
      </c>
      <c r="B558" s="13">
        <f>VLOOKUP(C558,'Species Data'!A$2:E$152,2,FALSE)</f>
        <v>96</v>
      </c>
      <c r="C558" s="10" t="s">
        <v>251</v>
      </c>
      <c r="D558" s="43" t="s">
        <v>73</v>
      </c>
      <c r="E558" s="44"/>
      <c r="F558" s="13">
        <f>VLOOKUP($C558,'Species Data'!$A$2:$E$152,3,FALSE)+$Z$1</f>
        <v>135</v>
      </c>
      <c r="G558" s="13">
        <f>VLOOKUP($C558,'Species Data'!$A$2:$E$152,4,FALSE)+$Z$1</f>
        <v>119</v>
      </c>
      <c r="H558" s="13">
        <f>VLOOKUP($C558,'Species Data'!$A$2:$E$152,5,FALSE)+$Z$1</f>
        <v>155</v>
      </c>
      <c r="I558" s="20" t="s">
        <v>75</v>
      </c>
      <c r="J558" s="54">
        <f>VLOOKUP(I558,'Basic Moves'!B$2:H$43,3,FALSE)</f>
        <v>15</v>
      </c>
      <c r="K558" s="54">
        <f>IF(OR(VLOOKUP(I558,'Basic Moves'!B$2:C$43,2,FALSE)=D558,VLOOKUP(I558,'Basic Moves'!B$2:C$43,2,FALSE)=E558),1,0)</f>
        <v>1</v>
      </c>
      <c r="L558" s="54">
        <f>VLOOKUP(I558,'Basic Moves'!B$2:H$43,5,FALSE)</f>
        <v>1510</v>
      </c>
      <c r="M558" s="54">
        <f>VLOOKUP(I558,'Basic Moves'!B$2:H$43,7,FALSE)</f>
        <v>14</v>
      </c>
      <c r="N558" s="54">
        <f t="shared" si="0"/>
        <v>2231.25</v>
      </c>
      <c r="O558" s="20"/>
      <c r="P558" s="20" t="s">
        <v>73</v>
      </c>
      <c r="Q558" s="54">
        <f>VLOOKUP(P558,'Charged Moves'!B$2:I$96,3,FALSE)</f>
        <v>55</v>
      </c>
      <c r="R558" s="54">
        <f>IF(OR(VLOOKUP(P558,'Charged Moves'!B$2:C$96,2,FALSE)=D558,VLOOKUP(P558,'Charged Moves'!B$2:C$96,2,FALSE)=E558),1,0)</f>
        <v>1</v>
      </c>
      <c r="S558" s="54">
        <f>VLOOKUP(P558,'Charged Moves'!B$2:I$96,8,FALSE)*100</f>
        <v>5</v>
      </c>
      <c r="T558" s="54">
        <f>VLOOKUP(P558,'Charged Moves'!B$2:I$96,6,FALSE)</f>
        <v>2800</v>
      </c>
      <c r="U558" s="54">
        <f>VLOOKUP(P558,'Charged Moves'!B$2:J$96,9,FALSE)</f>
        <v>50</v>
      </c>
      <c r="V558" s="54">
        <f t="shared" si="1"/>
        <v>8385.78125</v>
      </c>
      <c r="W558" s="54"/>
      <c r="X558" s="54"/>
      <c r="Y558" s="54"/>
      <c r="AB558" s="55"/>
      <c r="AD558" s="55"/>
    </row>
    <row r="559" spans="1:30" ht="14.25" customHeight="1">
      <c r="A559" s="10">
        <v>558</v>
      </c>
      <c r="B559" s="13">
        <f>VLOOKUP(C559,'Species Data'!A$2:E$152,2,FALSE)</f>
        <v>97</v>
      </c>
      <c r="C559" s="10" t="s">
        <v>252</v>
      </c>
      <c r="D559" s="43" t="s">
        <v>73</v>
      </c>
      <c r="E559" s="44"/>
      <c r="F559" s="13">
        <f>VLOOKUP($C559,'Species Data'!$A$2:$E$152,3,FALSE)+$Z$1</f>
        <v>185</v>
      </c>
      <c r="G559" s="13">
        <f>VLOOKUP($C559,'Species Data'!$A$2:$E$152,4,FALSE)+$Z$1</f>
        <v>177</v>
      </c>
      <c r="H559" s="13">
        <f>VLOOKUP($C559,'Species Data'!$A$2:$E$152,5,FALSE)+$Z$1</f>
        <v>211</v>
      </c>
      <c r="I559" s="20" t="s">
        <v>144</v>
      </c>
      <c r="J559" s="54">
        <f>VLOOKUP(I559,'Basic Moves'!B$2:H$43,3,FALSE)</f>
        <v>12</v>
      </c>
      <c r="K559" s="54">
        <f>IF(OR(VLOOKUP(I559,'Basic Moves'!B$2:C$43,2,FALSE)=D559,VLOOKUP(I559,'Basic Moves'!B$2:C$43,2,FALSE)=E559),1,0)</f>
        <v>1</v>
      </c>
      <c r="L559" s="54">
        <f>VLOOKUP(I559,'Basic Moves'!B$2:H$43,5,FALSE)</f>
        <v>1050</v>
      </c>
      <c r="M559" s="54">
        <f>VLOOKUP(I559,'Basic Moves'!B$2:H$43,7,FALSE)</f>
        <v>9</v>
      </c>
      <c r="N559" s="54">
        <f t="shared" si="0"/>
        <v>2655</v>
      </c>
      <c r="O559" s="20"/>
      <c r="P559" s="20" t="s">
        <v>196</v>
      </c>
      <c r="Q559" s="54">
        <f>VLOOKUP(P559,'Charged Moves'!B$2:I$96,3,FALSE)</f>
        <v>40</v>
      </c>
      <c r="R559" s="54">
        <f>IF(OR(VLOOKUP(P559,'Charged Moves'!B$2:C$96,2,FALSE)=D559,VLOOKUP(P559,'Charged Moves'!B$2:C$96,2,FALSE)=E559),1,0)</f>
        <v>1</v>
      </c>
      <c r="S559" s="54">
        <f>VLOOKUP(P559,'Charged Moves'!B$2:I$96,8,FALSE)*100</f>
        <v>5</v>
      </c>
      <c r="T559" s="54">
        <f>VLOOKUP(P559,'Charged Moves'!B$2:I$96,6,FALSE)</f>
        <v>2700</v>
      </c>
      <c r="U559" s="54">
        <f>VLOOKUP(P559,'Charged Moves'!B$2:J$96,9,FALSE)</f>
        <v>33</v>
      </c>
      <c r="V559" s="54">
        <f t="shared" si="1"/>
        <v>9071.25</v>
      </c>
      <c r="W559" s="54"/>
      <c r="X559" s="54"/>
      <c r="Y559" s="54"/>
      <c r="AB559" s="55"/>
      <c r="AD559" s="55"/>
    </row>
    <row r="560" spans="1:30" ht="14.25" customHeight="1">
      <c r="A560" s="10">
        <v>559</v>
      </c>
      <c r="B560" s="13">
        <f>VLOOKUP(C560,'Species Data'!A$2:E$152,2,FALSE)</f>
        <v>97</v>
      </c>
      <c r="C560" s="10" t="s">
        <v>252</v>
      </c>
      <c r="D560" s="43" t="s">
        <v>73</v>
      </c>
      <c r="E560" s="44"/>
      <c r="F560" s="13">
        <f>VLOOKUP($C560,'Species Data'!$A$2:$E$152,3,FALSE)+$Z$1</f>
        <v>185</v>
      </c>
      <c r="G560" s="13">
        <f>VLOOKUP($C560,'Species Data'!$A$2:$E$152,4,FALSE)+$Z$1</f>
        <v>177</v>
      </c>
      <c r="H560" s="13">
        <f>VLOOKUP($C560,'Species Data'!$A$2:$E$152,5,FALSE)+$Z$1</f>
        <v>211</v>
      </c>
      <c r="I560" s="20" t="s">
        <v>144</v>
      </c>
      <c r="J560" s="54">
        <f>VLOOKUP(I560,'Basic Moves'!B$2:H$43,3,FALSE)</f>
        <v>12</v>
      </c>
      <c r="K560" s="54">
        <f>IF(OR(VLOOKUP(I560,'Basic Moves'!B$2:C$43,2,FALSE)=D560,VLOOKUP(I560,'Basic Moves'!B$2:C$43,2,FALSE)=E560),1,0)</f>
        <v>1</v>
      </c>
      <c r="L560" s="54">
        <f>VLOOKUP(I560,'Basic Moves'!B$2:H$43,5,FALSE)</f>
        <v>1050</v>
      </c>
      <c r="M560" s="54">
        <f>VLOOKUP(I560,'Basic Moves'!B$2:H$43,7,FALSE)</f>
        <v>9</v>
      </c>
      <c r="N560" s="54">
        <f t="shared" si="0"/>
        <v>2655</v>
      </c>
      <c r="O560" s="20"/>
      <c r="P560" s="20" t="s">
        <v>73</v>
      </c>
      <c r="Q560" s="54">
        <f>VLOOKUP(P560,'Charged Moves'!B$2:I$96,3,FALSE)</f>
        <v>55</v>
      </c>
      <c r="R560" s="54">
        <f>IF(OR(VLOOKUP(P560,'Charged Moves'!B$2:C$96,2,FALSE)=D560,VLOOKUP(P560,'Charged Moves'!B$2:C$96,2,FALSE)=E560),1,0)</f>
        <v>1</v>
      </c>
      <c r="S560" s="54">
        <f>VLOOKUP(P560,'Charged Moves'!B$2:I$96,8,FALSE)*100</f>
        <v>5</v>
      </c>
      <c r="T560" s="54">
        <f>VLOOKUP(P560,'Charged Moves'!B$2:I$96,6,FALSE)</f>
        <v>2800</v>
      </c>
      <c r="U560" s="54">
        <f>VLOOKUP(P560,'Charged Moves'!B$2:J$96,9,FALSE)</f>
        <v>50</v>
      </c>
      <c r="V560" s="54">
        <f t="shared" si="1"/>
        <v>12472.968749999998</v>
      </c>
      <c r="W560" s="54"/>
      <c r="X560" s="54"/>
      <c r="Y560" s="54"/>
      <c r="AB560" s="55"/>
      <c r="AD560" s="55"/>
    </row>
    <row r="561" spans="1:30" ht="14.25" customHeight="1">
      <c r="A561" s="10">
        <v>560</v>
      </c>
      <c r="B561" s="13">
        <f>VLOOKUP(C561,'Species Data'!A$2:E$152,2,FALSE)</f>
        <v>97</v>
      </c>
      <c r="C561" s="10" t="s">
        <v>252</v>
      </c>
      <c r="D561" s="43" t="s">
        <v>73</v>
      </c>
      <c r="E561" s="44"/>
      <c r="F561" s="13">
        <f>VLOOKUP($C561,'Species Data'!$A$2:$E$152,3,FALSE)+$Z$1</f>
        <v>185</v>
      </c>
      <c r="G561" s="13">
        <f>VLOOKUP($C561,'Species Data'!$A$2:$E$152,4,FALSE)+$Z$1</f>
        <v>177</v>
      </c>
      <c r="H561" s="13">
        <f>VLOOKUP($C561,'Species Data'!$A$2:$E$152,5,FALSE)+$Z$1</f>
        <v>211</v>
      </c>
      <c r="I561" s="20" t="s">
        <v>144</v>
      </c>
      <c r="J561" s="54">
        <f>VLOOKUP(I561,'Basic Moves'!B$2:H$43,3,FALSE)</f>
        <v>12</v>
      </c>
      <c r="K561" s="54">
        <f>IF(OR(VLOOKUP(I561,'Basic Moves'!B$2:C$43,2,FALSE)=D561,VLOOKUP(I561,'Basic Moves'!B$2:C$43,2,FALSE)=E561),1,0)</f>
        <v>1</v>
      </c>
      <c r="L561" s="54">
        <f>VLOOKUP(I561,'Basic Moves'!B$2:H$43,5,FALSE)</f>
        <v>1050</v>
      </c>
      <c r="M561" s="54">
        <f>VLOOKUP(I561,'Basic Moves'!B$2:H$43,7,FALSE)</f>
        <v>9</v>
      </c>
      <c r="N561" s="54">
        <f t="shared" si="0"/>
        <v>2655</v>
      </c>
      <c r="O561" s="20"/>
      <c r="P561" s="20" t="s">
        <v>197</v>
      </c>
      <c r="Q561" s="54">
        <f>VLOOKUP(P561,'Charged Moves'!B$2:I$96,3,FALSE)</f>
        <v>45</v>
      </c>
      <c r="R561" s="54">
        <f>IF(OR(VLOOKUP(P561,'Charged Moves'!B$2:C$96,2,FALSE)=D561,VLOOKUP(P561,'Charged Moves'!B$2:C$96,2,FALSE)=E561),1,0)</f>
        <v>0</v>
      </c>
      <c r="S561" s="54">
        <f>VLOOKUP(P561,'Charged Moves'!B$2:I$96,8,FALSE)*100</f>
        <v>5</v>
      </c>
      <c r="T561" s="54">
        <f>VLOOKUP(P561,'Charged Moves'!B$2:I$96,6,FALSE)</f>
        <v>3080</v>
      </c>
      <c r="U561" s="54">
        <f>VLOOKUP(P561,'Charged Moves'!B$2:J$96,9,FALSE)</f>
        <v>33</v>
      </c>
      <c r="V561" s="54">
        <f t="shared" si="1"/>
        <v>8164.1249999999991</v>
      </c>
      <c r="W561" s="54"/>
      <c r="X561" s="54"/>
      <c r="Y561" s="54"/>
      <c r="AB561" s="55"/>
      <c r="AD561" s="55"/>
    </row>
    <row r="562" spans="1:30" ht="14.25" customHeight="1">
      <c r="A562" s="10">
        <v>561</v>
      </c>
      <c r="B562" s="13">
        <f>VLOOKUP(C562,'Species Data'!A$2:E$152,2,FALSE)</f>
        <v>97</v>
      </c>
      <c r="C562" s="10" t="s">
        <v>252</v>
      </c>
      <c r="D562" s="43" t="s">
        <v>73</v>
      </c>
      <c r="E562" s="44"/>
      <c r="F562" s="13">
        <f>VLOOKUP($C562,'Species Data'!$A$2:$E$152,3,FALSE)+$Z$1</f>
        <v>185</v>
      </c>
      <c r="G562" s="13">
        <f>VLOOKUP($C562,'Species Data'!$A$2:$E$152,4,FALSE)+$Z$1</f>
        <v>177</v>
      </c>
      <c r="H562" s="13">
        <f>VLOOKUP($C562,'Species Data'!$A$2:$E$152,5,FALSE)+$Z$1</f>
        <v>211</v>
      </c>
      <c r="I562" s="20" t="s">
        <v>75</v>
      </c>
      <c r="J562" s="54">
        <f>VLOOKUP(I562,'Basic Moves'!B$2:H$43,3,FALSE)</f>
        <v>15</v>
      </c>
      <c r="K562" s="54">
        <f>IF(OR(VLOOKUP(I562,'Basic Moves'!B$2:C$43,2,FALSE)=D562,VLOOKUP(I562,'Basic Moves'!B$2:C$43,2,FALSE)=E562),1,0)</f>
        <v>1</v>
      </c>
      <c r="L562" s="54">
        <f>VLOOKUP(I562,'Basic Moves'!B$2:H$43,5,FALSE)</f>
        <v>1510</v>
      </c>
      <c r="M562" s="54">
        <f>VLOOKUP(I562,'Basic Moves'!B$2:H$43,7,FALSE)</f>
        <v>14</v>
      </c>
      <c r="N562" s="54">
        <f t="shared" si="0"/>
        <v>3318.75</v>
      </c>
      <c r="O562" s="20"/>
      <c r="P562" s="20" t="s">
        <v>196</v>
      </c>
      <c r="Q562" s="54">
        <f>VLOOKUP(P562,'Charged Moves'!B$2:I$96,3,FALSE)</f>
        <v>40</v>
      </c>
      <c r="R562" s="54">
        <f>IF(OR(VLOOKUP(P562,'Charged Moves'!B$2:C$96,2,FALSE)=D562,VLOOKUP(P562,'Charged Moves'!B$2:C$96,2,FALSE)=E562),1,0)</f>
        <v>1</v>
      </c>
      <c r="S562" s="54">
        <f>VLOOKUP(P562,'Charged Moves'!B$2:I$96,8,FALSE)*100</f>
        <v>5</v>
      </c>
      <c r="T562" s="54">
        <f>VLOOKUP(P562,'Charged Moves'!B$2:I$96,6,FALSE)</f>
        <v>2700</v>
      </c>
      <c r="U562" s="54">
        <f>VLOOKUP(P562,'Charged Moves'!B$2:J$96,9,FALSE)</f>
        <v>33</v>
      </c>
      <c r="V562" s="54">
        <f t="shared" si="1"/>
        <v>9071.25</v>
      </c>
      <c r="W562" s="54"/>
      <c r="X562" s="54"/>
      <c r="Y562" s="54"/>
      <c r="AB562" s="55"/>
      <c r="AD562" s="55"/>
    </row>
    <row r="563" spans="1:30" ht="14.25" customHeight="1">
      <c r="A563" s="10">
        <v>562</v>
      </c>
      <c r="B563" s="13">
        <f>VLOOKUP(C563,'Species Data'!A$2:E$152,2,FALSE)</f>
        <v>97</v>
      </c>
      <c r="C563" s="10" t="s">
        <v>252</v>
      </c>
      <c r="D563" s="43" t="s">
        <v>73</v>
      </c>
      <c r="E563" s="44"/>
      <c r="F563" s="13">
        <f>VLOOKUP($C563,'Species Data'!$A$2:$E$152,3,FALSE)+$Z$1</f>
        <v>185</v>
      </c>
      <c r="G563" s="13">
        <f>VLOOKUP($C563,'Species Data'!$A$2:$E$152,4,FALSE)+$Z$1</f>
        <v>177</v>
      </c>
      <c r="H563" s="13">
        <f>VLOOKUP($C563,'Species Data'!$A$2:$E$152,5,FALSE)+$Z$1</f>
        <v>211</v>
      </c>
      <c r="I563" s="20" t="s">
        <v>75</v>
      </c>
      <c r="J563" s="54">
        <f>VLOOKUP(I563,'Basic Moves'!B$2:H$43,3,FALSE)</f>
        <v>15</v>
      </c>
      <c r="K563" s="54">
        <f>IF(OR(VLOOKUP(I563,'Basic Moves'!B$2:C$43,2,FALSE)=D563,VLOOKUP(I563,'Basic Moves'!B$2:C$43,2,FALSE)=E563),1,0)</f>
        <v>1</v>
      </c>
      <c r="L563" s="54">
        <f>VLOOKUP(I563,'Basic Moves'!B$2:H$43,5,FALSE)</f>
        <v>1510</v>
      </c>
      <c r="M563" s="54">
        <f>VLOOKUP(I563,'Basic Moves'!B$2:H$43,7,FALSE)</f>
        <v>14</v>
      </c>
      <c r="N563" s="54">
        <f t="shared" si="0"/>
        <v>3318.75</v>
      </c>
      <c r="O563" s="20"/>
      <c r="P563" s="20" t="s">
        <v>73</v>
      </c>
      <c r="Q563" s="54">
        <f>VLOOKUP(P563,'Charged Moves'!B$2:I$96,3,FALSE)</f>
        <v>55</v>
      </c>
      <c r="R563" s="54">
        <f>IF(OR(VLOOKUP(P563,'Charged Moves'!B$2:C$96,2,FALSE)=D563,VLOOKUP(P563,'Charged Moves'!B$2:C$96,2,FALSE)=E563),1,0)</f>
        <v>1</v>
      </c>
      <c r="S563" s="54">
        <f>VLOOKUP(P563,'Charged Moves'!B$2:I$96,8,FALSE)*100</f>
        <v>5</v>
      </c>
      <c r="T563" s="54">
        <f>VLOOKUP(P563,'Charged Moves'!B$2:I$96,6,FALSE)</f>
        <v>2800</v>
      </c>
      <c r="U563" s="54">
        <f>VLOOKUP(P563,'Charged Moves'!B$2:J$96,9,FALSE)</f>
        <v>50</v>
      </c>
      <c r="V563" s="54">
        <f t="shared" si="1"/>
        <v>12472.968749999998</v>
      </c>
      <c r="W563" s="54"/>
      <c r="X563" s="54"/>
      <c r="Y563" s="54"/>
      <c r="AB563" s="55"/>
      <c r="AD563" s="55"/>
    </row>
    <row r="564" spans="1:30" ht="14.25" customHeight="1">
      <c r="A564" s="10">
        <v>563</v>
      </c>
      <c r="B564" s="13">
        <f>VLOOKUP(C564,'Species Data'!A$2:E$152,2,FALSE)</f>
        <v>97</v>
      </c>
      <c r="C564" s="10" t="s">
        <v>252</v>
      </c>
      <c r="D564" s="43" t="s">
        <v>73</v>
      </c>
      <c r="E564" s="44"/>
      <c r="F564" s="13">
        <f>VLOOKUP($C564,'Species Data'!$A$2:$E$152,3,FALSE)+$Z$1</f>
        <v>185</v>
      </c>
      <c r="G564" s="13">
        <f>VLOOKUP($C564,'Species Data'!$A$2:$E$152,4,FALSE)+$Z$1</f>
        <v>177</v>
      </c>
      <c r="H564" s="13">
        <f>VLOOKUP($C564,'Species Data'!$A$2:$E$152,5,FALSE)+$Z$1</f>
        <v>211</v>
      </c>
      <c r="I564" s="20" t="s">
        <v>75</v>
      </c>
      <c r="J564" s="54">
        <f>VLOOKUP(I564,'Basic Moves'!B$2:H$43,3,FALSE)</f>
        <v>15</v>
      </c>
      <c r="K564" s="54">
        <f>IF(OR(VLOOKUP(I564,'Basic Moves'!B$2:C$43,2,FALSE)=D564,VLOOKUP(I564,'Basic Moves'!B$2:C$43,2,FALSE)=E564),1,0)</f>
        <v>1</v>
      </c>
      <c r="L564" s="54">
        <f>VLOOKUP(I564,'Basic Moves'!B$2:H$43,5,FALSE)</f>
        <v>1510</v>
      </c>
      <c r="M564" s="54">
        <f>VLOOKUP(I564,'Basic Moves'!B$2:H$43,7,FALSE)</f>
        <v>14</v>
      </c>
      <c r="N564" s="54">
        <f t="shared" si="0"/>
        <v>3318.75</v>
      </c>
      <c r="O564" s="20"/>
      <c r="P564" s="20" t="s">
        <v>197</v>
      </c>
      <c r="Q564" s="54">
        <f>VLOOKUP(P564,'Charged Moves'!B$2:I$96,3,FALSE)</f>
        <v>45</v>
      </c>
      <c r="R564" s="54">
        <f>IF(OR(VLOOKUP(P564,'Charged Moves'!B$2:C$96,2,FALSE)=D564,VLOOKUP(P564,'Charged Moves'!B$2:C$96,2,FALSE)=E564),1,0)</f>
        <v>0</v>
      </c>
      <c r="S564" s="54">
        <f>VLOOKUP(P564,'Charged Moves'!B$2:I$96,8,FALSE)*100</f>
        <v>5</v>
      </c>
      <c r="T564" s="54">
        <f>VLOOKUP(P564,'Charged Moves'!B$2:I$96,6,FALSE)</f>
        <v>3080</v>
      </c>
      <c r="U564" s="54">
        <f>VLOOKUP(P564,'Charged Moves'!B$2:J$96,9,FALSE)</f>
        <v>33</v>
      </c>
      <c r="V564" s="54">
        <f t="shared" si="1"/>
        <v>8164.1249999999991</v>
      </c>
      <c r="W564" s="54"/>
      <c r="X564" s="54"/>
      <c r="Y564" s="54"/>
      <c r="AB564" s="55"/>
      <c r="AD564" s="55"/>
    </row>
    <row r="565" spans="1:30" ht="14.25" customHeight="1">
      <c r="A565" s="10">
        <v>564</v>
      </c>
      <c r="B565" s="13">
        <f>VLOOKUP(C565,'Species Data'!A$2:E$152,2,FALSE)</f>
        <v>98</v>
      </c>
      <c r="C565" s="10" t="s">
        <v>253</v>
      </c>
      <c r="D565" s="28" t="s">
        <v>54</v>
      </c>
      <c r="E565" s="29"/>
      <c r="F565" s="13">
        <f>VLOOKUP($C565,'Species Data'!$A$2:$E$152,3,FALSE)+$Z$1</f>
        <v>75</v>
      </c>
      <c r="G565" s="13">
        <f>VLOOKUP($C565,'Species Data'!$A$2:$E$152,4,FALSE)+$Z$1</f>
        <v>131</v>
      </c>
      <c r="H565" s="13">
        <f>VLOOKUP($C565,'Species Data'!$A$2:$E$152,5,FALSE)+$Z$1</f>
        <v>125</v>
      </c>
      <c r="I565" s="20" t="s">
        <v>55</v>
      </c>
      <c r="J565" s="54">
        <f>VLOOKUP(I565,'Basic Moves'!B$2:H$43,3,FALSE)</f>
        <v>25</v>
      </c>
      <c r="K565" s="54">
        <f>IF(OR(VLOOKUP(I565,'Basic Moves'!B$2:C$43,2,FALSE)=D565,VLOOKUP(I565,'Basic Moves'!B$2:C$43,2,FALSE)=E565),1,0)</f>
        <v>1</v>
      </c>
      <c r="L565" s="54">
        <f>VLOOKUP(I565,'Basic Moves'!B$2:H$43,5,FALSE)</f>
        <v>2300</v>
      </c>
      <c r="M565" s="54">
        <f>VLOOKUP(I565,'Basic Moves'!B$2:H$43,7,FALSE)</f>
        <v>25</v>
      </c>
      <c r="N565" s="54">
        <f t="shared" si="0"/>
        <v>4093.75</v>
      </c>
      <c r="O565" s="20"/>
      <c r="P565" s="20" t="s">
        <v>254</v>
      </c>
      <c r="Q565" s="54">
        <f>VLOOKUP(P565,'Charged Moves'!B$2:I$96,3,FALSE)</f>
        <v>25</v>
      </c>
      <c r="R565" s="54">
        <f>IF(OR(VLOOKUP(P565,'Charged Moves'!B$2:C$96,2,FALSE)=D565,VLOOKUP(P565,'Charged Moves'!B$2:C$96,2,FALSE)=E565),1,0)</f>
        <v>0</v>
      </c>
      <c r="S565" s="54">
        <f>VLOOKUP(P565,'Charged Moves'!B$2:I$96,8,FALSE)*100</f>
        <v>5</v>
      </c>
      <c r="T565" s="54">
        <f>VLOOKUP(P565,'Charged Moves'!B$2:I$96,6,FALSE)</f>
        <v>2100</v>
      </c>
      <c r="U565" s="54">
        <f>VLOOKUP(P565,'Charged Moves'!B$2:J$96,9,FALSE)</f>
        <v>20</v>
      </c>
      <c r="V565" s="54">
        <f t="shared" si="1"/>
        <v>3356.8749999999995</v>
      </c>
      <c r="W565" s="54"/>
      <c r="X565" s="54"/>
      <c r="Y565" s="54"/>
      <c r="AB565" s="55"/>
      <c r="AD565" s="55"/>
    </row>
    <row r="566" spans="1:30" ht="14.25" customHeight="1">
      <c r="A566" s="10">
        <v>565</v>
      </c>
      <c r="B566" s="13">
        <f>VLOOKUP(C566,'Species Data'!A$2:E$152,2,FALSE)</f>
        <v>98</v>
      </c>
      <c r="C566" s="10" t="s">
        <v>253</v>
      </c>
      <c r="D566" s="28" t="s">
        <v>54</v>
      </c>
      <c r="E566" s="29"/>
      <c r="F566" s="13">
        <f>VLOOKUP($C566,'Species Data'!$A$2:$E$152,3,FALSE)+$Z$1</f>
        <v>75</v>
      </c>
      <c r="G566" s="13">
        <f>VLOOKUP($C566,'Species Data'!$A$2:$E$152,4,FALSE)+$Z$1</f>
        <v>131</v>
      </c>
      <c r="H566" s="13">
        <f>VLOOKUP($C566,'Species Data'!$A$2:$E$152,5,FALSE)+$Z$1</f>
        <v>125</v>
      </c>
      <c r="I566" s="20" t="s">
        <v>55</v>
      </c>
      <c r="J566" s="54">
        <f>VLOOKUP(I566,'Basic Moves'!B$2:H$43,3,FALSE)</f>
        <v>25</v>
      </c>
      <c r="K566" s="54">
        <f>IF(OR(VLOOKUP(I566,'Basic Moves'!B$2:C$43,2,FALSE)=D566,VLOOKUP(I566,'Basic Moves'!B$2:C$43,2,FALSE)=E566),1,0)</f>
        <v>1</v>
      </c>
      <c r="L566" s="54">
        <f>VLOOKUP(I566,'Basic Moves'!B$2:H$43,5,FALSE)</f>
        <v>2300</v>
      </c>
      <c r="M566" s="54">
        <f>VLOOKUP(I566,'Basic Moves'!B$2:H$43,7,FALSE)</f>
        <v>25</v>
      </c>
      <c r="N566" s="54">
        <f t="shared" si="0"/>
        <v>4093.75</v>
      </c>
      <c r="O566" s="20"/>
      <c r="P566" s="20" t="s">
        <v>189</v>
      </c>
      <c r="Q566" s="54">
        <f>VLOOKUP(P566,'Charged Moves'!B$2:I$96,3,FALSE)</f>
        <v>30</v>
      </c>
      <c r="R566" s="54">
        <f>IF(OR(VLOOKUP(P566,'Charged Moves'!B$2:C$96,2,FALSE)=D566,VLOOKUP(P566,'Charged Moves'!B$2:C$96,2,FALSE)=E566),1,0)</f>
        <v>1</v>
      </c>
      <c r="S566" s="54">
        <f>VLOOKUP(P566,'Charged Moves'!B$2:I$96,8,FALSE)*100</f>
        <v>5</v>
      </c>
      <c r="T566" s="54">
        <f>VLOOKUP(P566,'Charged Moves'!B$2:I$96,6,FALSE)</f>
        <v>2900</v>
      </c>
      <c r="U566" s="54">
        <f>VLOOKUP(P566,'Charged Moves'!B$2:J$96,9,FALSE)</f>
        <v>25</v>
      </c>
      <c r="V566" s="54">
        <f t="shared" si="1"/>
        <v>5035.3125</v>
      </c>
      <c r="W566" s="54"/>
      <c r="X566" s="54"/>
      <c r="Y566" s="54"/>
      <c r="AB566" s="55"/>
      <c r="AD566" s="55"/>
    </row>
    <row r="567" spans="1:30" ht="14.25" customHeight="1">
      <c r="A567" s="10">
        <v>566</v>
      </c>
      <c r="B567" s="13">
        <f>VLOOKUP(C567,'Species Data'!A$2:E$152,2,FALSE)</f>
        <v>98</v>
      </c>
      <c r="C567" s="10" t="s">
        <v>253</v>
      </c>
      <c r="D567" s="28" t="s">
        <v>54</v>
      </c>
      <c r="E567" s="29"/>
      <c r="F567" s="13">
        <f>VLOOKUP($C567,'Species Data'!$A$2:$E$152,3,FALSE)+$Z$1</f>
        <v>75</v>
      </c>
      <c r="G567" s="13">
        <f>VLOOKUP($C567,'Species Data'!$A$2:$E$152,4,FALSE)+$Z$1</f>
        <v>131</v>
      </c>
      <c r="H567" s="13">
        <f>VLOOKUP($C567,'Species Data'!$A$2:$E$152,5,FALSE)+$Z$1</f>
        <v>125</v>
      </c>
      <c r="I567" s="20" t="s">
        <v>55</v>
      </c>
      <c r="J567" s="54">
        <f>VLOOKUP(I567,'Basic Moves'!B$2:H$43,3,FALSE)</f>
        <v>25</v>
      </c>
      <c r="K567" s="54">
        <f>IF(OR(VLOOKUP(I567,'Basic Moves'!B$2:C$43,2,FALSE)=D567,VLOOKUP(I567,'Basic Moves'!B$2:C$43,2,FALSE)=E567),1,0)</f>
        <v>1</v>
      </c>
      <c r="L567" s="54">
        <f>VLOOKUP(I567,'Basic Moves'!B$2:H$43,5,FALSE)</f>
        <v>2300</v>
      </c>
      <c r="M567" s="54">
        <f>VLOOKUP(I567,'Basic Moves'!B$2:H$43,7,FALSE)</f>
        <v>25</v>
      </c>
      <c r="N567" s="54">
        <f t="shared" si="0"/>
        <v>4093.75</v>
      </c>
      <c r="O567" s="20"/>
      <c r="P567" s="20" t="s">
        <v>58</v>
      </c>
      <c r="Q567" s="54">
        <f>VLOOKUP(P567,'Charged Moves'!B$2:I$96,3,FALSE)</f>
        <v>35</v>
      </c>
      <c r="R567" s="54">
        <f>IF(OR(VLOOKUP(P567,'Charged Moves'!B$2:C$96,2,FALSE)=D567,VLOOKUP(P567,'Charged Moves'!B$2:C$96,2,FALSE)=E567),1,0)</f>
        <v>1</v>
      </c>
      <c r="S567" s="54">
        <f>VLOOKUP(P567,'Charged Moves'!B$2:I$96,8,FALSE)*100</f>
        <v>5</v>
      </c>
      <c r="T567" s="54">
        <f>VLOOKUP(P567,'Charged Moves'!B$2:I$96,6,FALSE)</f>
        <v>3300</v>
      </c>
      <c r="U567" s="54">
        <f>VLOOKUP(P567,'Charged Moves'!B$2:J$96,9,FALSE)</f>
        <v>25</v>
      </c>
      <c r="V567" s="54">
        <f t="shared" si="1"/>
        <v>5874.5312499999991</v>
      </c>
      <c r="W567" s="54"/>
      <c r="X567" s="54"/>
      <c r="Y567" s="54"/>
      <c r="AB567" s="55"/>
      <c r="AD567" s="55"/>
    </row>
    <row r="568" spans="1:30" ht="14.25" customHeight="1">
      <c r="A568" s="10">
        <v>567</v>
      </c>
      <c r="B568" s="13">
        <f>VLOOKUP(C568,'Species Data'!A$2:E$152,2,FALSE)</f>
        <v>98</v>
      </c>
      <c r="C568" s="10" t="s">
        <v>253</v>
      </c>
      <c r="D568" s="28" t="s">
        <v>54</v>
      </c>
      <c r="E568" s="29"/>
      <c r="F568" s="13">
        <f>VLOOKUP($C568,'Species Data'!$A$2:$E$152,3,FALSE)+$Z$1</f>
        <v>75</v>
      </c>
      <c r="G568" s="13">
        <f>VLOOKUP($C568,'Species Data'!$A$2:$E$152,4,FALSE)+$Z$1</f>
        <v>131</v>
      </c>
      <c r="H568" s="13">
        <f>VLOOKUP($C568,'Species Data'!$A$2:$E$152,5,FALSE)+$Z$1</f>
        <v>125</v>
      </c>
      <c r="I568" s="20" t="s">
        <v>122</v>
      </c>
      <c r="J568" s="54">
        <f>VLOOKUP(I568,'Basic Moves'!B$2:H$43,3,FALSE)</f>
        <v>6</v>
      </c>
      <c r="K568" s="54">
        <f>IF(OR(VLOOKUP(I568,'Basic Moves'!B$2:C$43,2,FALSE)=D568,VLOOKUP(I568,'Basic Moves'!B$2:C$43,2,FALSE)=E568),1,0)</f>
        <v>0</v>
      </c>
      <c r="L568" s="54">
        <f>VLOOKUP(I568,'Basic Moves'!B$2:H$43,5,FALSE)</f>
        <v>550</v>
      </c>
      <c r="M568" s="54">
        <f>VLOOKUP(I568,'Basic Moves'!B$2:H$43,7,FALSE)</f>
        <v>7</v>
      </c>
      <c r="N568" s="54">
        <f t="shared" si="0"/>
        <v>786</v>
      </c>
      <c r="O568" s="20"/>
      <c r="P568" s="20" t="s">
        <v>254</v>
      </c>
      <c r="Q568" s="54">
        <f>VLOOKUP(P568,'Charged Moves'!B$2:I$96,3,FALSE)</f>
        <v>25</v>
      </c>
      <c r="R568" s="54">
        <f>IF(OR(VLOOKUP(P568,'Charged Moves'!B$2:C$96,2,FALSE)=D568,VLOOKUP(P568,'Charged Moves'!B$2:C$96,2,FALSE)=E568),1,0)</f>
        <v>0</v>
      </c>
      <c r="S568" s="54">
        <f>VLOOKUP(P568,'Charged Moves'!B$2:I$96,8,FALSE)*100</f>
        <v>5</v>
      </c>
      <c r="T568" s="54">
        <f>VLOOKUP(P568,'Charged Moves'!B$2:I$96,6,FALSE)</f>
        <v>2100</v>
      </c>
      <c r="U568" s="54">
        <f>VLOOKUP(P568,'Charged Moves'!B$2:J$96,9,FALSE)</f>
        <v>20</v>
      </c>
      <c r="V568" s="54">
        <f t="shared" si="1"/>
        <v>3356.8749999999995</v>
      </c>
      <c r="W568" s="54"/>
      <c r="X568" s="54"/>
      <c r="Y568" s="54"/>
      <c r="AB568" s="55"/>
      <c r="AD568" s="55"/>
    </row>
    <row r="569" spans="1:30" ht="14.25" customHeight="1">
      <c r="A569" s="10">
        <v>568</v>
      </c>
      <c r="B569" s="13">
        <f>VLOOKUP(C569,'Species Data'!A$2:E$152,2,FALSE)</f>
        <v>98</v>
      </c>
      <c r="C569" s="10" t="s">
        <v>253</v>
      </c>
      <c r="D569" s="28" t="s">
        <v>54</v>
      </c>
      <c r="E569" s="29"/>
      <c r="F569" s="13">
        <f>VLOOKUP($C569,'Species Data'!$A$2:$E$152,3,FALSE)+$Z$1</f>
        <v>75</v>
      </c>
      <c r="G569" s="13">
        <f>VLOOKUP($C569,'Species Data'!$A$2:$E$152,4,FALSE)+$Z$1</f>
        <v>131</v>
      </c>
      <c r="H569" s="13">
        <f>VLOOKUP($C569,'Species Data'!$A$2:$E$152,5,FALSE)+$Z$1</f>
        <v>125</v>
      </c>
      <c r="I569" s="20" t="s">
        <v>122</v>
      </c>
      <c r="J569" s="54">
        <f>VLOOKUP(I569,'Basic Moves'!B$2:H$43,3,FALSE)</f>
        <v>6</v>
      </c>
      <c r="K569" s="54">
        <f>IF(OR(VLOOKUP(I569,'Basic Moves'!B$2:C$43,2,FALSE)=D569,VLOOKUP(I569,'Basic Moves'!B$2:C$43,2,FALSE)=E569),1,0)</f>
        <v>0</v>
      </c>
      <c r="L569" s="54">
        <f>VLOOKUP(I569,'Basic Moves'!B$2:H$43,5,FALSE)</f>
        <v>550</v>
      </c>
      <c r="M569" s="54">
        <f>VLOOKUP(I569,'Basic Moves'!B$2:H$43,7,FALSE)</f>
        <v>7</v>
      </c>
      <c r="N569" s="54">
        <f t="shared" si="0"/>
        <v>786</v>
      </c>
      <c r="O569" s="20"/>
      <c r="P569" s="20" t="s">
        <v>189</v>
      </c>
      <c r="Q569" s="54">
        <f>VLOOKUP(P569,'Charged Moves'!B$2:I$96,3,FALSE)</f>
        <v>30</v>
      </c>
      <c r="R569" s="54">
        <f>IF(OR(VLOOKUP(P569,'Charged Moves'!B$2:C$96,2,FALSE)=D569,VLOOKUP(P569,'Charged Moves'!B$2:C$96,2,FALSE)=E569),1,0)</f>
        <v>1</v>
      </c>
      <c r="S569" s="54">
        <f>VLOOKUP(P569,'Charged Moves'!B$2:I$96,8,FALSE)*100</f>
        <v>5</v>
      </c>
      <c r="T569" s="54">
        <f>VLOOKUP(P569,'Charged Moves'!B$2:I$96,6,FALSE)</f>
        <v>2900</v>
      </c>
      <c r="U569" s="54">
        <f>VLOOKUP(P569,'Charged Moves'!B$2:J$96,9,FALSE)</f>
        <v>25</v>
      </c>
      <c r="V569" s="54">
        <f t="shared" si="1"/>
        <v>5035.3125</v>
      </c>
      <c r="W569" s="54"/>
      <c r="X569" s="54"/>
      <c r="Y569" s="54"/>
      <c r="AB569" s="55"/>
      <c r="AD569" s="55"/>
    </row>
    <row r="570" spans="1:30" ht="14.25" customHeight="1">
      <c r="A570" s="10">
        <v>569</v>
      </c>
      <c r="B570" s="13">
        <f>VLOOKUP(C570,'Species Data'!A$2:E$152,2,FALSE)</f>
        <v>98</v>
      </c>
      <c r="C570" s="10" t="s">
        <v>253</v>
      </c>
      <c r="D570" s="28" t="s">
        <v>54</v>
      </c>
      <c r="E570" s="29"/>
      <c r="F570" s="13">
        <f>VLOOKUP($C570,'Species Data'!$A$2:$E$152,3,FALSE)+$Z$1</f>
        <v>75</v>
      </c>
      <c r="G570" s="13">
        <f>VLOOKUP($C570,'Species Data'!$A$2:$E$152,4,FALSE)+$Z$1</f>
        <v>131</v>
      </c>
      <c r="H570" s="13">
        <f>VLOOKUP($C570,'Species Data'!$A$2:$E$152,5,FALSE)+$Z$1</f>
        <v>125</v>
      </c>
      <c r="I570" s="20" t="s">
        <v>122</v>
      </c>
      <c r="J570" s="54">
        <f>VLOOKUP(I570,'Basic Moves'!B$2:H$43,3,FALSE)</f>
        <v>6</v>
      </c>
      <c r="K570" s="54">
        <f>IF(OR(VLOOKUP(I570,'Basic Moves'!B$2:C$43,2,FALSE)=D570,VLOOKUP(I570,'Basic Moves'!B$2:C$43,2,FALSE)=E570),1,0)</f>
        <v>0</v>
      </c>
      <c r="L570" s="54">
        <f>VLOOKUP(I570,'Basic Moves'!B$2:H$43,5,FALSE)</f>
        <v>550</v>
      </c>
      <c r="M570" s="54">
        <f>VLOOKUP(I570,'Basic Moves'!B$2:H$43,7,FALSE)</f>
        <v>7</v>
      </c>
      <c r="N570" s="54">
        <f t="shared" si="0"/>
        <v>786</v>
      </c>
      <c r="O570" s="20"/>
      <c r="P570" s="20" t="s">
        <v>58</v>
      </c>
      <c r="Q570" s="54">
        <f>VLOOKUP(P570,'Charged Moves'!B$2:I$96,3,FALSE)</f>
        <v>35</v>
      </c>
      <c r="R570" s="54">
        <f>IF(OR(VLOOKUP(P570,'Charged Moves'!B$2:C$96,2,FALSE)=D570,VLOOKUP(P570,'Charged Moves'!B$2:C$96,2,FALSE)=E570),1,0)</f>
        <v>1</v>
      </c>
      <c r="S570" s="54">
        <f>VLOOKUP(P570,'Charged Moves'!B$2:I$96,8,FALSE)*100</f>
        <v>5</v>
      </c>
      <c r="T570" s="54">
        <f>VLOOKUP(P570,'Charged Moves'!B$2:I$96,6,FALSE)</f>
        <v>3300</v>
      </c>
      <c r="U570" s="54">
        <f>VLOOKUP(P570,'Charged Moves'!B$2:J$96,9,FALSE)</f>
        <v>25</v>
      </c>
      <c r="V570" s="54">
        <f t="shared" si="1"/>
        <v>5874.5312499999991</v>
      </c>
      <c r="W570" s="54"/>
      <c r="X570" s="54"/>
      <c r="Y570" s="54"/>
      <c r="AB570" s="55"/>
      <c r="AD570" s="55"/>
    </row>
    <row r="571" spans="1:30" ht="14.25" customHeight="1">
      <c r="A571" s="10">
        <v>570</v>
      </c>
      <c r="B571" s="13">
        <f>VLOOKUP(C571,'Species Data'!A$2:E$152,2,FALSE)</f>
        <v>99</v>
      </c>
      <c r="C571" s="10" t="s">
        <v>255</v>
      </c>
      <c r="D571" s="28" t="s">
        <v>54</v>
      </c>
      <c r="E571" s="29"/>
      <c r="F571" s="13">
        <f>VLOOKUP($C571,'Species Data'!$A$2:$E$152,3,FALSE)+$Z$1</f>
        <v>125</v>
      </c>
      <c r="G571" s="13">
        <f>VLOOKUP($C571,'Species Data'!$A$2:$E$152,4,FALSE)+$Z$1</f>
        <v>193</v>
      </c>
      <c r="H571" s="13">
        <f>VLOOKUP($C571,'Species Data'!$A$2:$E$152,5,FALSE)+$Z$1</f>
        <v>183</v>
      </c>
      <c r="I571" s="20" t="s">
        <v>127</v>
      </c>
      <c r="J571" s="54">
        <f>VLOOKUP(I571,'Basic Moves'!B$2:H$43,3,FALSE)</f>
        <v>8</v>
      </c>
      <c r="K571" s="54">
        <f>IF(OR(VLOOKUP(I571,'Basic Moves'!B$2:C$43,2,FALSE)=D571,VLOOKUP(I571,'Basic Moves'!B$2:C$43,2,FALSE)=E571),1,0)</f>
        <v>0</v>
      </c>
      <c r="L571" s="54">
        <f>VLOOKUP(I571,'Basic Moves'!B$2:H$43,5,FALSE)</f>
        <v>630</v>
      </c>
      <c r="M571" s="54">
        <f>VLOOKUP(I571,'Basic Moves'!B$2:H$43,7,FALSE)</f>
        <v>7</v>
      </c>
      <c r="N571" s="54">
        <f t="shared" si="0"/>
        <v>1544</v>
      </c>
      <c r="O571" s="20"/>
      <c r="P571" s="20" t="s">
        <v>254</v>
      </c>
      <c r="Q571" s="54">
        <f>VLOOKUP(P571,'Charged Moves'!B$2:I$96,3,FALSE)</f>
        <v>25</v>
      </c>
      <c r="R571" s="54">
        <f>IF(OR(VLOOKUP(P571,'Charged Moves'!B$2:C$96,2,FALSE)=D571,VLOOKUP(P571,'Charged Moves'!B$2:C$96,2,FALSE)=E571),1,0)</f>
        <v>0</v>
      </c>
      <c r="S571" s="54">
        <f>VLOOKUP(P571,'Charged Moves'!B$2:I$96,8,FALSE)*100</f>
        <v>5</v>
      </c>
      <c r="T571" s="54">
        <f>VLOOKUP(P571,'Charged Moves'!B$2:I$96,6,FALSE)</f>
        <v>2100</v>
      </c>
      <c r="U571" s="54">
        <f>VLOOKUP(P571,'Charged Moves'!B$2:J$96,9,FALSE)</f>
        <v>20</v>
      </c>
      <c r="V571" s="54">
        <f t="shared" si="1"/>
        <v>4945.625</v>
      </c>
      <c r="W571" s="54"/>
      <c r="X571" s="54"/>
      <c r="Y571" s="54"/>
      <c r="AB571" s="55"/>
      <c r="AD571" s="55"/>
    </row>
    <row r="572" spans="1:30" ht="14.25" customHeight="1">
      <c r="A572" s="10">
        <v>571</v>
      </c>
      <c r="B572" s="13">
        <f>VLOOKUP(C572,'Species Data'!A$2:E$152,2,FALSE)</f>
        <v>99</v>
      </c>
      <c r="C572" s="10" t="s">
        <v>255</v>
      </c>
      <c r="D572" s="28" t="s">
        <v>54</v>
      </c>
      <c r="E572" s="29"/>
      <c r="F572" s="13">
        <f>VLOOKUP($C572,'Species Data'!$A$2:$E$152,3,FALSE)+$Z$1</f>
        <v>125</v>
      </c>
      <c r="G572" s="13">
        <f>VLOOKUP($C572,'Species Data'!$A$2:$E$152,4,FALSE)+$Z$1</f>
        <v>193</v>
      </c>
      <c r="H572" s="13">
        <f>VLOOKUP($C572,'Species Data'!$A$2:$E$152,5,FALSE)+$Z$1</f>
        <v>183</v>
      </c>
      <c r="I572" s="20" t="s">
        <v>127</v>
      </c>
      <c r="J572" s="54">
        <f>VLOOKUP(I572,'Basic Moves'!B$2:H$43,3,FALSE)</f>
        <v>8</v>
      </c>
      <c r="K572" s="54">
        <f>IF(OR(VLOOKUP(I572,'Basic Moves'!B$2:C$43,2,FALSE)=D572,VLOOKUP(I572,'Basic Moves'!B$2:C$43,2,FALSE)=E572),1,0)</f>
        <v>0</v>
      </c>
      <c r="L572" s="54">
        <f>VLOOKUP(I572,'Basic Moves'!B$2:H$43,5,FALSE)</f>
        <v>630</v>
      </c>
      <c r="M572" s="54">
        <f>VLOOKUP(I572,'Basic Moves'!B$2:H$43,7,FALSE)</f>
        <v>7</v>
      </c>
      <c r="N572" s="54">
        <f t="shared" si="0"/>
        <v>1544</v>
      </c>
      <c r="O572" s="20"/>
      <c r="P572" s="20" t="s">
        <v>81</v>
      </c>
      <c r="Q572" s="54">
        <f>VLOOKUP(P572,'Charged Moves'!B$2:I$96,3,FALSE)</f>
        <v>35</v>
      </c>
      <c r="R572" s="54">
        <f>IF(OR(VLOOKUP(P572,'Charged Moves'!B$2:C$96,2,FALSE)=D572,VLOOKUP(P572,'Charged Moves'!B$2:C$96,2,FALSE)=E572),1,0)</f>
        <v>0</v>
      </c>
      <c r="S572" s="54">
        <f>VLOOKUP(P572,'Charged Moves'!B$2:I$96,8,FALSE)*100</f>
        <v>5</v>
      </c>
      <c r="T572" s="54">
        <f>VLOOKUP(P572,'Charged Moves'!B$2:I$96,6,FALSE)</f>
        <v>2100</v>
      </c>
      <c r="U572" s="54">
        <f>VLOOKUP(P572,'Charged Moves'!B$2:J$96,9,FALSE)</f>
        <v>33</v>
      </c>
      <c r="V572" s="54">
        <f t="shared" si="1"/>
        <v>6923.8749999999991</v>
      </c>
      <c r="W572" s="54"/>
      <c r="X572" s="54"/>
      <c r="Y572" s="54"/>
      <c r="AB572" s="55"/>
      <c r="AD572" s="55"/>
    </row>
    <row r="573" spans="1:30" ht="14.25" customHeight="1">
      <c r="A573" s="10">
        <v>572</v>
      </c>
      <c r="B573" s="13">
        <f>VLOOKUP(C573,'Species Data'!A$2:E$152,2,FALSE)</f>
        <v>99</v>
      </c>
      <c r="C573" s="10" t="s">
        <v>255</v>
      </c>
      <c r="D573" s="28" t="s">
        <v>54</v>
      </c>
      <c r="E573" s="29"/>
      <c r="F573" s="13">
        <f>VLOOKUP($C573,'Species Data'!$A$2:$E$152,3,FALSE)+$Z$1</f>
        <v>125</v>
      </c>
      <c r="G573" s="13">
        <f>VLOOKUP($C573,'Species Data'!$A$2:$E$152,4,FALSE)+$Z$1</f>
        <v>193</v>
      </c>
      <c r="H573" s="13">
        <f>VLOOKUP($C573,'Species Data'!$A$2:$E$152,5,FALSE)+$Z$1</f>
        <v>183</v>
      </c>
      <c r="I573" s="20" t="s">
        <v>127</v>
      </c>
      <c r="J573" s="54">
        <f>VLOOKUP(I573,'Basic Moves'!B$2:H$43,3,FALSE)</f>
        <v>8</v>
      </c>
      <c r="K573" s="54">
        <f>IF(OR(VLOOKUP(I573,'Basic Moves'!B$2:C$43,2,FALSE)=D573,VLOOKUP(I573,'Basic Moves'!B$2:C$43,2,FALSE)=E573),1,0)</f>
        <v>0</v>
      </c>
      <c r="L573" s="54">
        <f>VLOOKUP(I573,'Basic Moves'!B$2:H$43,5,FALSE)</f>
        <v>630</v>
      </c>
      <c r="M573" s="54">
        <f>VLOOKUP(I573,'Basic Moves'!B$2:H$43,7,FALSE)</f>
        <v>7</v>
      </c>
      <c r="N573" s="54">
        <f t="shared" si="0"/>
        <v>1544</v>
      </c>
      <c r="O573" s="20"/>
      <c r="P573" s="20" t="s">
        <v>58</v>
      </c>
      <c r="Q573" s="54">
        <f>VLOOKUP(P573,'Charged Moves'!B$2:I$96,3,FALSE)</f>
        <v>35</v>
      </c>
      <c r="R573" s="54">
        <f>IF(OR(VLOOKUP(P573,'Charged Moves'!B$2:C$96,2,FALSE)=D573,VLOOKUP(P573,'Charged Moves'!B$2:C$96,2,FALSE)=E573),1,0)</f>
        <v>1</v>
      </c>
      <c r="S573" s="54">
        <f>VLOOKUP(P573,'Charged Moves'!B$2:I$96,8,FALSE)*100</f>
        <v>5</v>
      </c>
      <c r="T573" s="54">
        <f>VLOOKUP(P573,'Charged Moves'!B$2:I$96,6,FALSE)</f>
        <v>3300</v>
      </c>
      <c r="U573" s="54">
        <f>VLOOKUP(P573,'Charged Moves'!B$2:J$96,9,FALSE)</f>
        <v>25</v>
      </c>
      <c r="V573" s="54">
        <f t="shared" si="1"/>
        <v>8654.84375</v>
      </c>
      <c r="W573" s="54"/>
      <c r="X573" s="54"/>
      <c r="Y573" s="54"/>
      <c r="AB573" s="55"/>
      <c r="AD573" s="55"/>
    </row>
    <row r="574" spans="1:30" ht="14.25" customHeight="1">
      <c r="A574" s="10">
        <v>573</v>
      </c>
      <c r="B574" s="13">
        <f>VLOOKUP(C574,'Species Data'!A$2:E$152,2,FALSE)</f>
        <v>99</v>
      </c>
      <c r="C574" s="10" t="s">
        <v>255</v>
      </c>
      <c r="D574" s="28" t="s">
        <v>54</v>
      </c>
      <c r="E574" s="29"/>
      <c r="F574" s="13">
        <f>VLOOKUP($C574,'Species Data'!$A$2:$E$152,3,FALSE)+$Z$1</f>
        <v>125</v>
      </c>
      <c r="G574" s="13">
        <f>VLOOKUP($C574,'Species Data'!$A$2:$E$152,4,FALSE)+$Z$1</f>
        <v>193</v>
      </c>
      <c r="H574" s="13">
        <f>VLOOKUP($C574,'Species Data'!$A$2:$E$152,5,FALSE)+$Z$1</f>
        <v>183</v>
      </c>
      <c r="I574" s="20" t="s">
        <v>122</v>
      </c>
      <c r="J574" s="54">
        <f>VLOOKUP(I574,'Basic Moves'!B$2:H$43,3,FALSE)</f>
        <v>6</v>
      </c>
      <c r="K574" s="54">
        <f>IF(OR(VLOOKUP(I574,'Basic Moves'!B$2:C$43,2,FALSE)=D574,VLOOKUP(I574,'Basic Moves'!B$2:C$43,2,FALSE)=E574),1,0)</f>
        <v>0</v>
      </c>
      <c r="L574" s="54">
        <f>VLOOKUP(I574,'Basic Moves'!B$2:H$43,5,FALSE)</f>
        <v>550</v>
      </c>
      <c r="M574" s="54">
        <f>VLOOKUP(I574,'Basic Moves'!B$2:H$43,7,FALSE)</f>
        <v>7</v>
      </c>
      <c r="N574" s="54">
        <f t="shared" si="0"/>
        <v>1158</v>
      </c>
      <c r="O574" s="20"/>
      <c r="P574" s="20" t="s">
        <v>254</v>
      </c>
      <c r="Q574" s="54">
        <f>VLOOKUP(P574,'Charged Moves'!B$2:I$96,3,FALSE)</f>
        <v>25</v>
      </c>
      <c r="R574" s="54">
        <f>IF(OR(VLOOKUP(P574,'Charged Moves'!B$2:C$96,2,FALSE)=D574,VLOOKUP(P574,'Charged Moves'!B$2:C$96,2,FALSE)=E574),1,0)</f>
        <v>0</v>
      </c>
      <c r="S574" s="54">
        <f>VLOOKUP(P574,'Charged Moves'!B$2:I$96,8,FALSE)*100</f>
        <v>5</v>
      </c>
      <c r="T574" s="54">
        <f>VLOOKUP(P574,'Charged Moves'!B$2:I$96,6,FALSE)</f>
        <v>2100</v>
      </c>
      <c r="U574" s="54">
        <f>VLOOKUP(P574,'Charged Moves'!B$2:J$96,9,FALSE)</f>
        <v>20</v>
      </c>
      <c r="V574" s="54">
        <f t="shared" si="1"/>
        <v>4945.625</v>
      </c>
      <c r="W574" s="54"/>
      <c r="X574" s="54"/>
      <c r="Y574" s="54"/>
      <c r="AB574" s="55"/>
      <c r="AD574" s="55"/>
    </row>
    <row r="575" spans="1:30" ht="14.25" customHeight="1">
      <c r="A575" s="10">
        <v>574</v>
      </c>
      <c r="B575" s="13">
        <f>VLOOKUP(C575,'Species Data'!A$2:E$152,2,FALSE)</f>
        <v>99</v>
      </c>
      <c r="C575" s="10" t="s">
        <v>255</v>
      </c>
      <c r="D575" s="28" t="s">
        <v>54</v>
      </c>
      <c r="E575" s="29"/>
      <c r="F575" s="13">
        <f>VLOOKUP($C575,'Species Data'!$A$2:$E$152,3,FALSE)+$Z$1</f>
        <v>125</v>
      </c>
      <c r="G575" s="13">
        <f>VLOOKUP($C575,'Species Data'!$A$2:$E$152,4,FALSE)+$Z$1</f>
        <v>193</v>
      </c>
      <c r="H575" s="13">
        <f>VLOOKUP($C575,'Species Data'!$A$2:$E$152,5,FALSE)+$Z$1</f>
        <v>183</v>
      </c>
      <c r="I575" s="20" t="s">
        <v>122</v>
      </c>
      <c r="J575" s="54">
        <f>VLOOKUP(I575,'Basic Moves'!B$2:H$43,3,FALSE)</f>
        <v>6</v>
      </c>
      <c r="K575" s="54">
        <f>IF(OR(VLOOKUP(I575,'Basic Moves'!B$2:C$43,2,FALSE)=D575,VLOOKUP(I575,'Basic Moves'!B$2:C$43,2,FALSE)=E575),1,0)</f>
        <v>0</v>
      </c>
      <c r="L575" s="54">
        <f>VLOOKUP(I575,'Basic Moves'!B$2:H$43,5,FALSE)</f>
        <v>550</v>
      </c>
      <c r="M575" s="54">
        <f>VLOOKUP(I575,'Basic Moves'!B$2:H$43,7,FALSE)</f>
        <v>7</v>
      </c>
      <c r="N575" s="54">
        <f t="shared" si="0"/>
        <v>1158</v>
      </c>
      <c r="O575" s="20"/>
      <c r="P575" s="20" t="s">
        <v>81</v>
      </c>
      <c r="Q575" s="54">
        <f>VLOOKUP(P575,'Charged Moves'!B$2:I$96,3,FALSE)</f>
        <v>35</v>
      </c>
      <c r="R575" s="54">
        <f>IF(OR(VLOOKUP(P575,'Charged Moves'!B$2:C$96,2,FALSE)=D575,VLOOKUP(P575,'Charged Moves'!B$2:C$96,2,FALSE)=E575),1,0)</f>
        <v>0</v>
      </c>
      <c r="S575" s="54">
        <f>VLOOKUP(P575,'Charged Moves'!B$2:I$96,8,FALSE)*100</f>
        <v>5</v>
      </c>
      <c r="T575" s="54">
        <f>VLOOKUP(P575,'Charged Moves'!B$2:I$96,6,FALSE)</f>
        <v>2100</v>
      </c>
      <c r="U575" s="54">
        <f>VLOOKUP(P575,'Charged Moves'!B$2:J$96,9,FALSE)</f>
        <v>33</v>
      </c>
      <c r="V575" s="54">
        <f t="shared" si="1"/>
        <v>6923.8749999999991</v>
      </c>
      <c r="W575" s="54"/>
      <c r="X575" s="54"/>
      <c r="Y575" s="54"/>
      <c r="AB575" s="55"/>
      <c r="AD575" s="55"/>
    </row>
    <row r="576" spans="1:30" ht="14.25" customHeight="1">
      <c r="A576" s="10">
        <v>575</v>
      </c>
      <c r="B576" s="13">
        <f>VLOOKUP(C576,'Species Data'!A$2:E$152,2,FALSE)</f>
        <v>99</v>
      </c>
      <c r="C576" s="10" t="s">
        <v>255</v>
      </c>
      <c r="D576" s="28" t="s">
        <v>54</v>
      </c>
      <c r="E576" s="29"/>
      <c r="F576" s="13">
        <f>VLOOKUP($C576,'Species Data'!$A$2:$E$152,3,FALSE)+$Z$1</f>
        <v>125</v>
      </c>
      <c r="G576" s="13">
        <f>VLOOKUP($C576,'Species Data'!$A$2:$E$152,4,FALSE)+$Z$1</f>
        <v>193</v>
      </c>
      <c r="H576" s="13">
        <f>VLOOKUP($C576,'Species Data'!$A$2:$E$152,5,FALSE)+$Z$1</f>
        <v>183</v>
      </c>
      <c r="I576" s="20" t="s">
        <v>122</v>
      </c>
      <c r="J576" s="54">
        <f>VLOOKUP(I576,'Basic Moves'!B$2:H$43,3,FALSE)</f>
        <v>6</v>
      </c>
      <c r="K576" s="54">
        <f>IF(OR(VLOOKUP(I576,'Basic Moves'!B$2:C$43,2,FALSE)=D576,VLOOKUP(I576,'Basic Moves'!B$2:C$43,2,FALSE)=E576),1,0)</f>
        <v>0</v>
      </c>
      <c r="L576" s="54">
        <f>VLOOKUP(I576,'Basic Moves'!B$2:H$43,5,FALSE)</f>
        <v>550</v>
      </c>
      <c r="M576" s="54">
        <f>VLOOKUP(I576,'Basic Moves'!B$2:H$43,7,FALSE)</f>
        <v>7</v>
      </c>
      <c r="N576" s="54">
        <f t="shared" si="0"/>
        <v>1158</v>
      </c>
      <c r="O576" s="20"/>
      <c r="P576" s="20" t="s">
        <v>58</v>
      </c>
      <c r="Q576" s="54">
        <f>VLOOKUP(P576,'Charged Moves'!B$2:I$96,3,FALSE)</f>
        <v>35</v>
      </c>
      <c r="R576" s="54">
        <f>IF(OR(VLOOKUP(P576,'Charged Moves'!B$2:C$96,2,FALSE)=D576,VLOOKUP(P576,'Charged Moves'!B$2:C$96,2,FALSE)=E576),1,0)</f>
        <v>1</v>
      </c>
      <c r="S576" s="54">
        <f>VLOOKUP(P576,'Charged Moves'!B$2:I$96,8,FALSE)*100</f>
        <v>5</v>
      </c>
      <c r="T576" s="54">
        <f>VLOOKUP(P576,'Charged Moves'!B$2:I$96,6,FALSE)</f>
        <v>3300</v>
      </c>
      <c r="U576" s="54">
        <f>VLOOKUP(P576,'Charged Moves'!B$2:J$96,9,FALSE)</f>
        <v>25</v>
      </c>
      <c r="V576" s="54">
        <f t="shared" si="1"/>
        <v>8654.84375</v>
      </c>
      <c r="W576" s="54"/>
      <c r="X576" s="54"/>
      <c r="Y576" s="54"/>
      <c r="AB576" s="55"/>
      <c r="AD576" s="55"/>
    </row>
    <row r="577" spans="1:30" ht="14.25" customHeight="1">
      <c r="A577" s="10">
        <v>576</v>
      </c>
      <c r="B577" s="13">
        <f>VLOOKUP(C577,'Species Data'!A$2:E$152,2,FALSE)</f>
        <v>100</v>
      </c>
      <c r="C577" s="10" t="s">
        <v>256</v>
      </c>
      <c r="D577" s="35" t="s">
        <v>111</v>
      </c>
      <c r="E577" s="36"/>
      <c r="F577" s="13">
        <f>VLOOKUP($C577,'Species Data'!$A$2:$E$152,3,FALSE)+$Z$1</f>
        <v>95</v>
      </c>
      <c r="G577" s="13">
        <f>VLOOKUP($C577,'Species Data'!$A$2:$E$152,4,FALSE)+$Z$1</f>
        <v>117</v>
      </c>
      <c r="H577" s="13">
        <f>VLOOKUP($C577,'Species Data'!$A$2:$E$152,5,FALSE)+$Z$1</f>
        <v>139</v>
      </c>
      <c r="I577" s="20" t="s">
        <v>117</v>
      </c>
      <c r="J577" s="54">
        <f>VLOOKUP(I577,'Basic Moves'!B$2:H$43,3,FALSE)</f>
        <v>7</v>
      </c>
      <c r="K577" s="54">
        <f>IF(OR(VLOOKUP(I577,'Basic Moves'!B$2:C$43,2,FALSE)=D577,VLOOKUP(I577,'Basic Moves'!B$2:C$43,2,FALSE)=E577),1,0)</f>
        <v>1</v>
      </c>
      <c r="L577" s="54">
        <f>VLOOKUP(I577,'Basic Moves'!B$2:H$43,5,FALSE)</f>
        <v>700</v>
      </c>
      <c r="M577" s="54">
        <f>VLOOKUP(I577,'Basic Moves'!B$2:H$43,7,FALSE)</f>
        <v>8</v>
      </c>
      <c r="N577" s="54">
        <f t="shared" si="0"/>
        <v>1023.75</v>
      </c>
      <c r="O577" s="20"/>
      <c r="P577" s="20" t="s">
        <v>115</v>
      </c>
      <c r="Q577" s="54">
        <f>VLOOKUP(P577,'Charged Moves'!B$2:I$96,3,FALSE)</f>
        <v>35</v>
      </c>
      <c r="R577" s="54">
        <f>IF(OR(VLOOKUP(P577,'Charged Moves'!B$2:C$96,2,FALSE)=D577,VLOOKUP(P577,'Charged Moves'!B$2:C$96,2,FALSE)=E577),1,0)</f>
        <v>1</v>
      </c>
      <c r="S577" s="54">
        <f>VLOOKUP(P577,'Charged Moves'!B$2:I$96,8,FALSE)*100</f>
        <v>5</v>
      </c>
      <c r="T577" s="54">
        <f>VLOOKUP(P577,'Charged Moves'!B$2:I$96,6,FALSE)</f>
        <v>2500</v>
      </c>
      <c r="U577" s="54">
        <f>VLOOKUP(P577,'Charged Moves'!B$2:J$96,9,FALSE)</f>
        <v>33</v>
      </c>
      <c r="V577" s="54">
        <f t="shared" si="1"/>
        <v>5246.71875</v>
      </c>
      <c r="W577" s="54"/>
      <c r="X577" s="54"/>
      <c r="Y577" s="54"/>
      <c r="AB577" s="55"/>
      <c r="AD577" s="55"/>
    </row>
    <row r="578" spans="1:30" ht="14.25" customHeight="1">
      <c r="A578" s="10">
        <v>577</v>
      </c>
      <c r="B578" s="13">
        <f>VLOOKUP(C578,'Species Data'!A$2:E$152,2,FALSE)</f>
        <v>100</v>
      </c>
      <c r="C578" s="10" t="s">
        <v>256</v>
      </c>
      <c r="D578" s="35" t="s">
        <v>111</v>
      </c>
      <c r="E578" s="36"/>
      <c r="F578" s="13">
        <f>VLOOKUP($C578,'Species Data'!$A$2:$E$152,3,FALSE)+$Z$1</f>
        <v>95</v>
      </c>
      <c r="G578" s="13">
        <f>VLOOKUP($C578,'Species Data'!$A$2:$E$152,4,FALSE)+$Z$1</f>
        <v>117</v>
      </c>
      <c r="H578" s="13">
        <f>VLOOKUP($C578,'Species Data'!$A$2:$E$152,5,FALSE)+$Z$1</f>
        <v>139</v>
      </c>
      <c r="I578" s="20" t="s">
        <v>117</v>
      </c>
      <c r="J578" s="54">
        <f>VLOOKUP(I578,'Basic Moves'!B$2:H$43,3,FALSE)</f>
        <v>7</v>
      </c>
      <c r="K578" s="54">
        <f>IF(OR(VLOOKUP(I578,'Basic Moves'!B$2:C$43,2,FALSE)=D578,VLOOKUP(I578,'Basic Moves'!B$2:C$43,2,FALSE)=E578),1,0)</f>
        <v>1</v>
      </c>
      <c r="L578" s="54">
        <f>VLOOKUP(I578,'Basic Moves'!B$2:H$43,5,FALSE)</f>
        <v>700</v>
      </c>
      <c r="M578" s="54">
        <f>VLOOKUP(I578,'Basic Moves'!B$2:H$43,7,FALSE)</f>
        <v>8</v>
      </c>
      <c r="N578" s="54">
        <f t="shared" si="0"/>
        <v>1023.75</v>
      </c>
      <c r="O578" s="20"/>
      <c r="P578" s="20" t="s">
        <v>114</v>
      </c>
      <c r="Q578" s="54">
        <f>VLOOKUP(P578,'Charged Moves'!B$2:I$96,3,FALSE)</f>
        <v>55</v>
      </c>
      <c r="R578" s="54">
        <f>IF(OR(VLOOKUP(P578,'Charged Moves'!B$2:C$96,2,FALSE)=D578,VLOOKUP(P578,'Charged Moves'!B$2:C$96,2,FALSE)=E578),1,0)</f>
        <v>1</v>
      </c>
      <c r="S578" s="54">
        <f>VLOOKUP(P578,'Charged Moves'!B$2:I$96,8,FALSE)*100</f>
        <v>5</v>
      </c>
      <c r="T578" s="54">
        <f>VLOOKUP(P578,'Charged Moves'!B$2:I$96,6,FALSE)</f>
        <v>2700</v>
      </c>
      <c r="U578" s="54">
        <f>VLOOKUP(P578,'Charged Moves'!B$2:J$96,9,FALSE)</f>
        <v>50</v>
      </c>
      <c r="V578" s="54">
        <f t="shared" si="1"/>
        <v>8244.84375</v>
      </c>
      <c r="W578" s="54"/>
      <c r="X578" s="54"/>
      <c r="Y578" s="54"/>
      <c r="AB578" s="55"/>
      <c r="AD578" s="55"/>
    </row>
    <row r="579" spans="1:30" ht="14.25" customHeight="1">
      <c r="A579" s="10">
        <v>578</v>
      </c>
      <c r="B579" s="13">
        <f>VLOOKUP(C579,'Species Data'!A$2:E$152,2,FALSE)</f>
        <v>100</v>
      </c>
      <c r="C579" s="10" t="s">
        <v>256</v>
      </c>
      <c r="D579" s="35" t="s">
        <v>111</v>
      </c>
      <c r="E579" s="36"/>
      <c r="F579" s="13">
        <f>VLOOKUP($C579,'Species Data'!$A$2:$E$152,3,FALSE)+$Z$1</f>
        <v>95</v>
      </c>
      <c r="G579" s="13">
        <f>VLOOKUP($C579,'Species Data'!$A$2:$E$152,4,FALSE)+$Z$1</f>
        <v>117</v>
      </c>
      <c r="H579" s="13">
        <f>VLOOKUP($C579,'Species Data'!$A$2:$E$152,5,FALSE)+$Z$1</f>
        <v>139</v>
      </c>
      <c r="I579" s="20" t="s">
        <v>117</v>
      </c>
      <c r="J579" s="54">
        <f>VLOOKUP(I579,'Basic Moves'!B$2:H$43,3,FALSE)</f>
        <v>7</v>
      </c>
      <c r="K579" s="54">
        <f>IF(OR(VLOOKUP(I579,'Basic Moves'!B$2:C$43,2,FALSE)=D579,VLOOKUP(I579,'Basic Moves'!B$2:C$43,2,FALSE)=E579),1,0)</f>
        <v>1</v>
      </c>
      <c r="L579" s="54">
        <f>VLOOKUP(I579,'Basic Moves'!B$2:H$43,5,FALSE)</f>
        <v>700</v>
      </c>
      <c r="M579" s="54">
        <f>VLOOKUP(I579,'Basic Moves'!B$2:H$43,7,FALSE)</f>
        <v>8</v>
      </c>
      <c r="N579" s="54">
        <f t="shared" si="0"/>
        <v>1023.75</v>
      </c>
      <c r="O579" s="20"/>
      <c r="P579" s="20" t="s">
        <v>74</v>
      </c>
      <c r="Q579" s="54">
        <f>VLOOKUP(P579,'Charged Moves'!B$2:I$96,3,FALSE)</f>
        <v>45</v>
      </c>
      <c r="R579" s="54">
        <f>IF(OR(VLOOKUP(P579,'Charged Moves'!B$2:C$96,2,FALSE)=D579,VLOOKUP(P579,'Charged Moves'!B$2:C$96,2,FALSE)=E579),1,0)</f>
        <v>0</v>
      </c>
      <c r="S579" s="54">
        <f>VLOOKUP(P579,'Charged Moves'!B$2:I$96,8,FALSE)*100</f>
        <v>5</v>
      </c>
      <c r="T579" s="54">
        <f>VLOOKUP(P579,'Charged Moves'!B$2:I$96,6,FALSE)</f>
        <v>3100</v>
      </c>
      <c r="U579" s="54">
        <f>VLOOKUP(P579,'Charged Moves'!B$2:J$96,9,FALSE)</f>
        <v>33</v>
      </c>
      <c r="V579" s="54">
        <f t="shared" si="1"/>
        <v>5396.6249999999991</v>
      </c>
      <c r="W579" s="54"/>
      <c r="X579" s="54"/>
      <c r="Y579" s="54"/>
      <c r="AB579" s="55"/>
      <c r="AD579" s="55"/>
    </row>
    <row r="580" spans="1:30" ht="14.25" customHeight="1">
      <c r="A580" s="10">
        <v>579</v>
      </c>
      <c r="B580" s="13">
        <f>VLOOKUP(C580,'Species Data'!A$2:E$152,2,FALSE)</f>
        <v>100</v>
      </c>
      <c r="C580" s="10" t="s">
        <v>256</v>
      </c>
      <c r="D580" s="35" t="s">
        <v>111</v>
      </c>
      <c r="E580" s="36"/>
      <c r="F580" s="13">
        <f>VLOOKUP($C580,'Species Data'!$A$2:$E$152,3,FALSE)+$Z$1</f>
        <v>95</v>
      </c>
      <c r="G580" s="13">
        <f>VLOOKUP($C580,'Species Data'!$A$2:$E$152,4,FALSE)+$Z$1</f>
        <v>117</v>
      </c>
      <c r="H580" s="13">
        <f>VLOOKUP($C580,'Species Data'!$A$2:$E$152,5,FALSE)+$Z$1</f>
        <v>139</v>
      </c>
      <c r="I580" s="20" t="s">
        <v>33</v>
      </c>
      <c r="J580" s="54">
        <f>VLOOKUP(I580,'Basic Moves'!B$2:H$43,3,FALSE)</f>
        <v>12</v>
      </c>
      <c r="K580" s="54">
        <f>IF(OR(VLOOKUP(I580,'Basic Moves'!B$2:C$43,2,FALSE)=D580,VLOOKUP(I580,'Basic Moves'!B$2:C$43,2,FALSE)=E580),1,0)</f>
        <v>0</v>
      </c>
      <c r="L580" s="54">
        <f>VLOOKUP(I580,'Basic Moves'!B$2:H$43,5,FALSE)</f>
        <v>1100</v>
      </c>
      <c r="M580" s="54">
        <f>VLOOKUP(I580,'Basic Moves'!B$2:H$43,7,FALSE)</f>
        <v>10</v>
      </c>
      <c r="N580" s="54">
        <f t="shared" si="0"/>
        <v>1404</v>
      </c>
      <c r="O580" s="20"/>
      <c r="P580" s="20" t="s">
        <v>115</v>
      </c>
      <c r="Q580" s="54">
        <f>VLOOKUP(P580,'Charged Moves'!B$2:I$96,3,FALSE)</f>
        <v>35</v>
      </c>
      <c r="R580" s="54">
        <f>IF(OR(VLOOKUP(P580,'Charged Moves'!B$2:C$96,2,FALSE)=D580,VLOOKUP(P580,'Charged Moves'!B$2:C$96,2,FALSE)=E580),1,0)</f>
        <v>1</v>
      </c>
      <c r="S580" s="54">
        <f>VLOOKUP(P580,'Charged Moves'!B$2:I$96,8,FALSE)*100</f>
        <v>5</v>
      </c>
      <c r="T580" s="54">
        <f>VLOOKUP(P580,'Charged Moves'!B$2:I$96,6,FALSE)</f>
        <v>2500</v>
      </c>
      <c r="U580" s="54">
        <f>VLOOKUP(P580,'Charged Moves'!B$2:J$96,9,FALSE)</f>
        <v>33</v>
      </c>
      <c r="V580" s="54">
        <f t="shared" si="1"/>
        <v>5246.71875</v>
      </c>
      <c r="W580" s="54"/>
      <c r="X580" s="54"/>
      <c r="Y580" s="54"/>
      <c r="AB580" s="55"/>
      <c r="AD580" s="55"/>
    </row>
    <row r="581" spans="1:30" ht="14.25" customHeight="1">
      <c r="A581" s="10">
        <v>580</v>
      </c>
      <c r="B581" s="13">
        <f>VLOOKUP(C581,'Species Data'!A$2:E$152,2,FALSE)</f>
        <v>100</v>
      </c>
      <c r="C581" s="10" t="s">
        <v>256</v>
      </c>
      <c r="D581" s="35" t="s">
        <v>111</v>
      </c>
      <c r="E581" s="36"/>
      <c r="F581" s="13">
        <f>VLOOKUP($C581,'Species Data'!$A$2:$E$152,3,FALSE)+$Z$1</f>
        <v>95</v>
      </c>
      <c r="G581" s="13">
        <f>VLOOKUP($C581,'Species Data'!$A$2:$E$152,4,FALSE)+$Z$1</f>
        <v>117</v>
      </c>
      <c r="H581" s="13">
        <f>VLOOKUP($C581,'Species Data'!$A$2:$E$152,5,FALSE)+$Z$1</f>
        <v>139</v>
      </c>
      <c r="I581" s="20" t="s">
        <v>33</v>
      </c>
      <c r="J581" s="54">
        <f>VLOOKUP(I581,'Basic Moves'!B$2:H$43,3,FALSE)</f>
        <v>12</v>
      </c>
      <c r="K581" s="54">
        <f>IF(OR(VLOOKUP(I581,'Basic Moves'!B$2:C$43,2,FALSE)=D581,VLOOKUP(I581,'Basic Moves'!B$2:C$43,2,FALSE)=E581),1,0)</f>
        <v>0</v>
      </c>
      <c r="L581" s="54">
        <f>VLOOKUP(I581,'Basic Moves'!B$2:H$43,5,FALSE)</f>
        <v>1100</v>
      </c>
      <c r="M581" s="54">
        <f>VLOOKUP(I581,'Basic Moves'!B$2:H$43,7,FALSE)</f>
        <v>10</v>
      </c>
      <c r="N581" s="54">
        <f t="shared" si="0"/>
        <v>1404</v>
      </c>
      <c r="O581" s="20"/>
      <c r="P581" s="20" t="s">
        <v>114</v>
      </c>
      <c r="Q581" s="54">
        <f>VLOOKUP(P581,'Charged Moves'!B$2:I$96,3,FALSE)</f>
        <v>55</v>
      </c>
      <c r="R581" s="54">
        <f>IF(OR(VLOOKUP(P581,'Charged Moves'!B$2:C$96,2,FALSE)=D581,VLOOKUP(P581,'Charged Moves'!B$2:C$96,2,FALSE)=E581),1,0)</f>
        <v>1</v>
      </c>
      <c r="S581" s="54">
        <f>VLOOKUP(P581,'Charged Moves'!B$2:I$96,8,FALSE)*100</f>
        <v>5</v>
      </c>
      <c r="T581" s="54">
        <f>VLOOKUP(P581,'Charged Moves'!B$2:I$96,6,FALSE)</f>
        <v>2700</v>
      </c>
      <c r="U581" s="54">
        <f>VLOOKUP(P581,'Charged Moves'!B$2:J$96,9,FALSE)</f>
        <v>50</v>
      </c>
      <c r="V581" s="54">
        <f t="shared" si="1"/>
        <v>8244.84375</v>
      </c>
      <c r="W581" s="54"/>
      <c r="X581" s="54"/>
      <c r="Y581" s="54"/>
      <c r="AB581" s="55"/>
      <c r="AD581" s="55"/>
    </row>
    <row r="582" spans="1:30" ht="14.25" customHeight="1">
      <c r="A582" s="10">
        <v>581</v>
      </c>
      <c r="B582" s="13">
        <f>VLOOKUP(C582,'Species Data'!A$2:E$152,2,FALSE)</f>
        <v>100</v>
      </c>
      <c r="C582" s="10" t="s">
        <v>256</v>
      </c>
      <c r="D582" s="35" t="s">
        <v>111</v>
      </c>
      <c r="E582" s="36"/>
      <c r="F582" s="13">
        <f>VLOOKUP($C582,'Species Data'!$A$2:$E$152,3,FALSE)+$Z$1</f>
        <v>95</v>
      </c>
      <c r="G582" s="13">
        <f>VLOOKUP($C582,'Species Data'!$A$2:$E$152,4,FALSE)+$Z$1</f>
        <v>117</v>
      </c>
      <c r="H582" s="13">
        <f>VLOOKUP($C582,'Species Data'!$A$2:$E$152,5,FALSE)+$Z$1</f>
        <v>139</v>
      </c>
      <c r="I582" s="20" t="s">
        <v>33</v>
      </c>
      <c r="J582" s="54">
        <f>VLOOKUP(I582,'Basic Moves'!B$2:H$43,3,FALSE)</f>
        <v>12</v>
      </c>
      <c r="K582" s="54">
        <f>IF(OR(VLOOKUP(I582,'Basic Moves'!B$2:C$43,2,FALSE)=D582,VLOOKUP(I582,'Basic Moves'!B$2:C$43,2,FALSE)=E582),1,0)</f>
        <v>0</v>
      </c>
      <c r="L582" s="54">
        <f>VLOOKUP(I582,'Basic Moves'!B$2:H$43,5,FALSE)</f>
        <v>1100</v>
      </c>
      <c r="M582" s="54">
        <f>VLOOKUP(I582,'Basic Moves'!B$2:H$43,7,FALSE)</f>
        <v>10</v>
      </c>
      <c r="N582" s="54">
        <f t="shared" si="0"/>
        <v>1404</v>
      </c>
      <c r="O582" s="20"/>
      <c r="P582" s="20" t="s">
        <v>74</v>
      </c>
      <c r="Q582" s="54">
        <f>VLOOKUP(P582,'Charged Moves'!B$2:I$96,3,FALSE)</f>
        <v>45</v>
      </c>
      <c r="R582" s="54">
        <f>IF(OR(VLOOKUP(P582,'Charged Moves'!B$2:C$96,2,FALSE)=D582,VLOOKUP(P582,'Charged Moves'!B$2:C$96,2,FALSE)=E582),1,0)</f>
        <v>0</v>
      </c>
      <c r="S582" s="54">
        <f>VLOOKUP(P582,'Charged Moves'!B$2:I$96,8,FALSE)*100</f>
        <v>5</v>
      </c>
      <c r="T582" s="54">
        <f>VLOOKUP(P582,'Charged Moves'!B$2:I$96,6,FALSE)</f>
        <v>3100</v>
      </c>
      <c r="U582" s="54">
        <f>VLOOKUP(P582,'Charged Moves'!B$2:J$96,9,FALSE)</f>
        <v>33</v>
      </c>
      <c r="V582" s="54">
        <f t="shared" si="1"/>
        <v>5396.6249999999991</v>
      </c>
      <c r="W582" s="54"/>
      <c r="X582" s="54"/>
      <c r="Y582" s="54"/>
      <c r="AB582" s="55"/>
      <c r="AD582" s="55"/>
    </row>
    <row r="583" spans="1:30" ht="14.25" customHeight="1">
      <c r="A583" s="10">
        <v>582</v>
      </c>
      <c r="B583" s="13">
        <f>VLOOKUP(C583,'Species Data'!A$2:E$152,2,FALSE)</f>
        <v>101</v>
      </c>
      <c r="C583" s="10" t="s">
        <v>257</v>
      </c>
      <c r="D583" s="35" t="s">
        <v>111</v>
      </c>
      <c r="E583" s="36"/>
      <c r="F583" s="13">
        <f>VLOOKUP($C583,'Species Data'!$A$2:$E$152,3,FALSE)+$Z$1</f>
        <v>135</v>
      </c>
      <c r="G583" s="13">
        <f>VLOOKUP($C583,'Species Data'!$A$2:$E$152,4,FALSE)+$Z$1</f>
        <v>165</v>
      </c>
      <c r="H583" s="13">
        <f>VLOOKUP($C583,'Species Data'!$A$2:$E$152,5,FALSE)+$Z$1</f>
        <v>189</v>
      </c>
      <c r="I583" s="20" t="s">
        <v>117</v>
      </c>
      <c r="J583" s="54">
        <f>VLOOKUP(I583,'Basic Moves'!B$2:H$43,3,FALSE)</f>
        <v>7</v>
      </c>
      <c r="K583" s="54">
        <f>IF(OR(VLOOKUP(I583,'Basic Moves'!B$2:C$43,2,FALSE)=D583,VLOOKUP(I583,'Basic Moves'!B$2:C$43,2,FALSE)=E583),1,0)</f>
        <v>1</v>
      </c>
      <c r="L583" s="54">
        <f>VLOOKUP(I583,'Basic Moves'!B$2:H$43,5,FALSE)</f>
        <v>700</v>
      </c>
      <c r="M583" s="54">
        <f>VLOOKUP(I583,'Basic Moves'!B$2:H$43,7,FALSE)</f>
        <v>8</v>
      </c>
      <c r="N583" s="54">
        <f t="shared" si="0"/>
        <v>1443.75</v>
      </c>
      <c r="O583" s="20"/>
      <c r="P583" s="20" t="s">
        <v>115</v>
      </c>
      <c r="Q583" s="54">
        <f>VLOOKUP(P583,'Charged Moves'!B$2:I$96,3,FALSE)</f>
        <v>35</v>
      </c>
      <c r="R583" s="54">
        <f>IF(OR(VLOOKUP(P583,'Charged Moves'!B$2:C$96,2,FALSE)=D583,VLOOKUP(P583,'Charged Moves'!B$2:C$96,2,FALSE)=E583),1,0)</f>
        <v>1</v>
      </c>
      <c r="S583" s="54">
        <f>VLOOKUP(P583,'Charged Moves'!B$2:I$96,8,FALSE)*100</f>
        <v>5</v>
      </c>
      <c r="T583" s="54">
        <f>VLOOKUP(P583,'Charged Moves'!B$2:I$96,6,FALSE)</f>
        <v>2500</v>
      </c>
      <c r="U583" s="54">
        <f>VLOOKUP(P583,'Charged Moves'!B$2:J$96,9,FALSE)</f>
        <v>33</v>
      </c>
      <c r="V583" s="54">
        <f t="shared" si="1"/>
        <v>7399.2187499999991</v>
      </c>
      <c r="W583" s="54"/>
      <c r="X583" s="54"/>
      <c r="Y583" s="54"/>
      <c r="AB583" s="55"/>
      <c r="AD583" s="55"/>
    </row>
    <row r="584" spans="1:30" ht="14.25" customHeight="1">
      <c r="A584" s="10">
        <v>583</v>
      </c>
      <c r="B584" s="13">
        <f>VLOOKUP(C584,'Species Data'!A$2:E$152,2,FALSE)</f>
        <v>101</v>
      </c>
      <c r="C584" s="10" t="s">
        <v>257</v>
      </c>
      <c r="D584" s="35" t="s">
        <v>111</v>
      </c>
      <c r="E584" s="36"/>
      <c r="F584" s="13">
        <f>VLOOKUP($C584,'Species Data'!$A$2:$E$152,3,FALSE)+$Z$1</f>
        <v>135</v>
      </c>
      <c r="G584" s="13">
        <f>VLOOKUP($C584,'Species Data'!$A$2:$E$152,4,FALSE)+$Z$1</f>
        <v>165</v>
      </c>
      <c r="H584" s="13">
        <f>VLOOKUP($C584,'Species Data'!$A$2:$E$152,5,FALSE)+$Z$1</f>
        <v>189</v>
      </c>
      <c r="I584" s="20" t="s">
        <v>117</v>
      </c>
      <c r="J584" s="54">
        <f>VLOOKUP(I584,'Basic Moves'!B$2:H$43,3,FALSE)</f>
        <v>7</v>
      </c>
      <c r="K584" s="54">
        <f>IF(OR(VLOOKUP(I584,'Basic Moves'!B$2:C$43,2,FALSE)=D584,VLOOKUP(I584,'Basic Moves'!B$2:C$43,2,FALSE)=E584),1,0)</f>
        <v>1</v>
      </c>
      <c r="L584" s="54">
        <f>VLOOKUP(I584,'Basic Moves'!B$2:H$43,5,FALSE)</f>
        <v>700</v>
      </c>
      <c r="M584" s="54">
        <f>VLOOKUP(I584,'Basic Moves'!B$2:H$43,7,FALSE)</f>
        <v>8</v>
      </c>
      <c r="N584" s="54">
        <f t="shared" si="0"/>
        <v>1443.75</v>
      </c>
      <c r="O584" s="20"/>
      <c r="P584" s="20" t="s">
        <v>114</v>
      </c>
      <c r="Q584" s="54">
        <f>VLOOKUP(P584,'Charged Moves'!B$2:I$96,3,FALSE)</f>
        <v>55</v>
      </c>
      <c r="R584" s="54">
        <f>IF(OR(VLOOKUP(P584,'Charged Moves'!B$2:C$96,2,FALSE)=D584,VLOOKUP(P584,'Charged Moves'!B$2:C$96,2,FALSE)=E584),1,0)</f>
        <v>1</v>
      </c>
      <c r="S584" s="54">
        <f>VLOOKUP(P584,'Charged Moves'!B$2:I$96,8,FALSE)*100</f>
        <v>5</v>
      </c>
      <c r="T584" s="54">
        <f>VLOOKUP(P584,'Charged Moves'!B$2:I$96,6,FALSE)</f>
        <v>2700</v>
      </c>
      <c r="U584" s="54">
        <f>VLOOKUP(P584,'Charged Moves'!B$2:J$96,9,FALSE)</f>
        <v>50</v>
      </c>
      <c r="V584" s="54">
        <f t="shared" si="1"/>
        <v>11627.343749999998</v>
      </c>
      <c r="W584" s="54"/>
      <c r="X584" s="54"/>
      <c r="Y584" s="54"/>
      <c r="AB584" s="55"/>
      <c r="AD584" s="55"/>
    </row>
    <row r="585" spans="1:30" ht="14.25" customHeight="1">
      <c r="A585" s="10">
        <v>584</v>
      </c>
      <c r="B585" s="13">
        <f>VLOOKUP(C585,'Species Data'!A$2:E$152,2,FALSE)</f>
        <v>101</v>
      </c>
      <c r="C585" s="10" t="s">
        <v>257</v>
      </c>
      <c r="D585" s="35" t="s">
        <v>111</v>
      </c>
      <c r="E585" s="36"/>
      <c r="F585" s="13">
        <f>VLOOKUP($C585,'Species Data'!$A$2:$E$152,3,FALSE)+$Z$1</f>
        <v>135</v>
      </c>
      <c r="G585" s="13">
        <f>VLOOKUP($C585,'Species Data'!$A$2:$E$152,4,FALSE)+$Z$1</f>
        <v>165</v>
      </c>
      <c r="H585" s="13">
        <f>VLOOKUP($C585,'Species Data'!$A$2:$E$152,5,FALSE)+$Z$1</f>
        <v>189</v>
      </c>
      <c r="I585" s="20" t="s">
        <v>117</v>
      </c>
      <c r="J585" s="54">
        <f>VLOOKUP(I585,'Basic Moves'!B$2:H$43,3,FALSE)</f>
        <v>7</v>
      </c>
      <c r="K585" s="54">
        <f>IF(OR(VLOOKUP(I585,'Basic Moves'!B$2:C$43,2,FALSE)=D585,VLOOKUP(I585,'Basic Moves'!B$2:C$43,2,FALSE)=E585),1,0)</f>
        <v>1</v>
      </c>
      <c r="L585" s="54">
        <f>VLOOKUP(I585,'Basic Moves'!B$2:H$43,5,FALSE)</f>
        <v>700</v>
      </c>
      <c r="M585" s="54">
        <f>VLOOKUP(I585,'Basic Moves'!B$2:H$43,7,FALSE)</f>
        <v>8</v>
      </c>
      <c r="N585" s="54">
        <f t="shared" si="0"/>
        <v>1443.75</v>
      </c>
      <c r="O585" s="20"/>
      <c r="P585" s="20" t="s">
        <v>97</v>
      </c>
      <c r="Q585" s="54">
        <f>VLOOKUP(P585,'Charged Moves'!B$2:I$96,3,FALSE)</f>
        <v>120</v>
      </c>
      <c r="R585" s="54">
        <f>IF(OR(VLOOKUP(P585,'Charged Moves'!B$2:C$96,2,FALSE)=D585,VLOOKUP(P585,'Charged Moves'!B$2:C$96,2,FALSE)=E585),1,0)</f>
        <v>0</v>
      </c>
      <c r="S585" s="54">
        <f>VLOOKUP(P585,'Charged Moves'!B$2:I$96,8,FALSE)*100</f>
        <v>5</v>
      </c>
      <c r="T585" s="54">
        <f>VLOOKUP(P585,'Charged Moves'!B$2:I$96,6,FALSE)</f>
        <v>5000</v>
      </c>
      <c r="U585" s="54">
        <f>VLOOKUP(P585,'Charged Moves'!B$2:J$96,9,FALSE)</f>
        <v>100</v>
      </c>
      <c r="V585" s="54">
        <f t="shared" si="1"/>
        <v>20295</v>
      </c>
      <c r="W585" s="54"/>
      <c r="X585" s="54"/>
      <c r="Y585" s="54"/>
      <c r="AB585" s="55"/>
      <c r="AD585" s="55"/>
    </row>
    <row r="586" spans="1:30" ht="14.25" customHeight="1">
      <c r="A586" s="10">
        <v>585</v>
      </c>
      <c r="B586" s="13">
        <f>VLOOKUP(C586,'Species Data'!A$2:E$152,2,FALSE)</f>
        <v>101</v>
      </c>
      <c r="C586" s="10" t="s">
        <v>257</v>
      </c>
      <c r="D586" s="35" t="s">
        <v>111</v>
      </c>
      <c r="E586" s="36"/>
      <c r="F586" s="13">
        <f>VLOOKUP($C586,'Species Data'!$A$2:$E$152,3,FALSE)+$Z$1</f>
        <v>135</v>
      </c>
      <c r="G586" s="13">
        <f>VLOOKUP($C586,'Species Data'!$A$2:$E$152,4,FALSE)+$Z$1</f>
        <v>165</v>
      </c>
      <c r="H586" s="13">
        <f>VLOOKUP($C586,'Species Data'!$A$2:$E$152,5,FALSE)+$Z$1</f>
        <v>189</v>
      </c>
      <c r="I586" s="20" t="s">
        <v>33</v>
      </c>
      <c r="J586" s="54">
        <f>VLOOKUP(I586,'Basic Moves'!B$2:H$43,3,FALSE)</f>
        <v>12</v>
      </c>
      <c r="K586" s="54">
        <f>IF(OR(VLOOKUP(I586,'Basic Moves'!B$2:C$43,2,FALSE)=D586,VLOOKUP(I586,'Basic Moves'!B$2:C$43,2,FALSE)=E586),1,0)</f>
        <v>0</v>
      </c>
      <c r="L586" s="54">
        <f>VLOOKUP(I586,'Basic Moves'!B$2:H$43,5,FALSE)</f>
        <v>1100</v>
      </c>
      <c r="M586" s="54">
        <f>VLOOKUP(I586,'Basic Moves'!B$2:H$43,7,FALSE)</f>
        <v>10</v>
      </c>
      <c r="N586" s="54">
        <f t="shared" si="0"/>
        <v>1980</v>
      </c>
      <c r="O586" s="20"/>
      <c r="P586" s="20" t="s">
        <v>115</v>
      </c>
      <c r="Q586" s="54">
        <f>VLOOKUP(P586,'Charged Moves'!B$2:I$96,3,FALSE)</f>
        <v>35</v>
      </c>
      <c r="R586" s="54">
        <f>IF(OR(VLOOKUP(P586,'Charged Moves'!B$2:C$96,2,FALSE)=D586,VLOOKUP(P586,'Charged Moves'!B$2:C$96,2,FALSE)=E586),1,0)</f>
        <v>1</v>
      </c>
      <c r="S586" s="54">
        <f>VLOOKUP(P586,'Charged Moves'!B$2:I$96,8,FALSE)*100</f>
        <v>5</v>
      </c>
      <c r="T586" s="54">
        <f>VLOOKUP(P586,'Charged Moves'!B$2:I$96,6,FALSE)</f>
        <v>2500</v>
      </c>
      <c r="U586" s="54">
        <f>VLOOKUP(P586,'Charged Moves'!B$2:J$96,9,FALSE)</f>
        <v>33</v>
      </c>
      <c r="V586" s="54">
        <f t="shared" si="1"/>
        <v>7399.2187499999991</v>
      </c>
      <c r="W586" s="54"/>
      <c r="X586" s="54"/>
      <c r="Y586" s="54"/>
      <c r="AB586" s="55"/>
      <c r="AD586" s="55"/>
    </row>
    <row r="587" spans="1:30" ht="14.25" customHeight="1">
      <c r="A587" s="10">
        <v>586</v>
      </c>
      <c r="B587" s="13">
        <f>VLOOKUP(C587,'Species Data'!A$2:E$152,2,FALSE)</f>
        <v>101</v>
      </c>
      <c r="C587" s="10" t="s">
        <v>257</v>
      </c>
      <c r="D587" s="35" t="s">
        <v>111</v>
      </c>
      <c r="E587" s="36"/>
      <c r="F587" s="13">
        <f>VLOOKUP($C587,'Species Data'!$A$2:$E$152,3,FALSE)+$Z$1</f>
        <v>135</v>
      </c>
      <c r="G587" s="13">
        <f>VLOOKUP($C587,'Species Data'!$A$2:$E$152,4,FALSE)+$Z$1</f>
        <v>165</v>
      </c>
      <c r="H587" s="13">
        <f>VLOOKUP($C587,'Species Data'!$A$2:$E$152,5,FALSE)+$Z$1</f>
        <v>189</v>
      </c>
      <c r="I587" s="20" t="s">
        <v>33</v>
      </c>
      <c r="J587" s="54">
        <f>VLOOKUP(I587,'Basic Moves'!B$2:H$43,3,FALSE)</f>
        <v>12</v>
      </c>
      <c r="K587" s="54">
        <f>IF(OR(VLOOKUP(I587,'Basic Moves'!B$2:C$43,2,FALSE)=D587,VLOOKUP(I587,'Basic Moves'!B$2:C$43,2,FALSE)=E587),1,0)</f>
        <v>0</v>
      </c>
      <c r="L587" s="54">
        <f>VLOOKUP(I587,'Basic Moves'!B$2:H$43,5,FALSE)</f>
        <v>1100</v>
      </c>
      <c r="M587" s="54">
        <f>VLOOKUP(I587,'Basic Moves'!B$2:H$43,7,FALSE)</f>
        <v>10</v>
      </c>
      <c r="N587" s="54">
        <f t="shared" si="0"/>
        <v>1980</v>
      </c>
      <c r="O587" s="20"/>
      <c r="P587" s="20" t="s">
        <v>114</v>
      </c>
      <c r="Q587" s="54">
        <f>VLOOKUP(P587,'Charged Moves'!B$2:I$96,3,FALSE)</f>
        <v>55</v>
      </c>
      <c r="R587" s="54">
        <f>IF(OR(VLOOKUP(P587,'Charged Moves'!B$2:C$96,2,FALSE)=D587,VLOOKUP(P587,'Charged Moves'!B$2:C$96,2,FALSE)=E587),1,0)</f>
        <v>1</v>
      </c>
      <c r="S587" s="54">
        <f>VLOOKUP(P587,'Charged Moves'!B$2:I$96,8,FALSE)*100</f>
        <v>5</v>
      </c>
      <c r="T587" s="54">
        <f>VLOOKUP(P587,'Charged Moves'!B$2:I$96,6,FALSE)</f>
        <v>2700</v>
      </c>
      <c r="U587" s="54">
        <f>VLOOKUP(P587,'Charged Moves'!B$2:J$96,9,FALSE)</f>
        <v>50</v>
      </c>
      <c r="V587" s="54">
        <f t="shared" si="1"/>
        <v>11627.343749999998</v>
      </c>
      <c r="W587" s="54"/>
      <c r="X587" s="54"/>
      <c r="Y587" s="54"/>
      <c r="AB587" s="55"/>
      <c r="AD587" s="55"/>
    </row>
    <row r="588" spans="1:30" ht="14.25" customHeight="1">
      <c r="A588" s="10">
        <v>587</v>
      </c>
      <c r="B588" s="13">
        <f>VLOOKUP(C588,'Species Data'!A$2:E$152,2,FALSE)</f>
        <v>101</v>
      </c>
      <c r="C588" s="10" t="s">
        <v>257</v>
      </c>
      <c r="D588" s="35" t="s">
        <v>111</v>
      </c>
      <c r="E588" s="36"/>
      <c r="F588" s="13">
        <f>VLOOKUP($C588,'Species Data'!$A$2:$E$152,3,FALSE)+$Z$1</f>
        <v>135</v>
      </c>
      <c r="G588" s="13">
        <f>VLOOKUP($C588,'Species Data'!$A$2:$E$152,4,FALSE)+$Z$1</f>
        <v>165</v>
      </c>
      <c r="H588" s="13">
        <f>VLOOKUP($C588,'Species Data'!$A$2:$E$152,5,FALSE)+$Z$1</f>
        <v>189</v>
      </c>
      <c r="I588" s="20" t="s">
        <v>33</v>
      </c>
      <c r="J588" s="54">
        <f>VLOOKUP(I588,'Basic Moves'!B$2:H$43,3,FALSE)</f>
        <v>12</v>
      </c>
      <c r="K588" s="54">
        <f>IF(OR(VLOOKUP(I588,'Basic Moves'!B$2:C$43,2,FALSE)=D588,VLOOKUP(I588,'Basic Moves'!B$2:C$43,2,FALSE)=E588),1,0)</f>
        <v>0</v>
      </c>
      <c r="L588" s="54">
        <f>VLOOKUP(I588,'Basic Moves'!B$2:H$43,5,FALSE)</f>
        <v>1100</v>
      </c>
      <c r="M588" s="54">
        <f>VLOOKUP(I588,'Basic Moves'!B$2:H$43,7,FALSE)</f>
        <v>10</v>
      </c>
      <c r="N588" s="54">
        <f t="shared" si="0"/>
        <v>1980</v>
      </c>
      <c r="O588" s="20"/>
      <c r="P588" s="20" t="s">
        <v>97</v>
      </c>
      <c r="Q588" s="54">
        <f>VLOOKUP(P588,'Charged Moves'!B$2:I$96,3,FALSE)</f>
        <v>120</v>
      </c>
      <c r="R588" s="54">
        <f>IF(OR(VLOOKUP(P588,'Charged Moves'!B$2:C$96,2,FALSE)=D588,VLOOKUP(P588,'Charged Moves'!B$2:C$96,2,FALSE)=E588),1,0)</f>
        <v>0</v>
      </c>
      <c r="S588" s="54">
        <f>VLOOKUP(P588,'Charged Moves'!B$2:I$96,8,FALSE)*100</f>
        <v>5</v>
      </c>
      <c r="T588" s="54">
        <f>VLOOKUP(P588,'Charged Moves'!B$2:I$96,6,FALSE)</f>
        <v>5000</v>
      </c>
      <c r="U588" s="54">
        <f>VLOOKUP(P588,'Charged Moves'!B$2:J$96,9,FALSE)</f>
        <v>100</v>
      </c>
      <c r="V588" s="54">
        <f t="shared" si="1"/>
        <v>20295</v>
      </c>
      <c r="W588" s="54"/>
      <c r="X588" s="54"/>
      <c r="Y588" s="54"/>
      <c r="AB588" s="55"/>
      <c r="AD588" s="55"/>
    </row>
    <row r="589" spans="1:30" ht="14.25" customHeight="1">
      <c r="A589" s="10">
        <v>588</v>
      </c>
      <c r="B589" s="13">
        <f>VLOOKUP(C589,'Species Data'!A$2:E$152,2,FALSE)</f>
        <v>102</v>
      </c>
      <c r="C589" s="10" t="s">
        <v>258</v>
      </c>
      <c r="D589" s="15" t="s">
        <v>24</v>
      </c>
      <c r="E589" s="43" t="s">
        <v>73</v>
      </c>
      <c r="F589" s="13">
        <f>VLOOKUP($C589,'Species Data'!$A$2:$E$152,3,FALSE)+$Z$1</f>
        <v>135</v>
      </c>
      <c r="G589" s="13">
        <f>VLOOKUP($C589,'Species Data'!$A$2:$E$152,4,FALSE)+$Z$1</f>
        <v>125</v>
      </c>
      <c r="H589" s="13">
        <f>VLOOKUP($C589,'Species Data'!$A$2:$E$152,5,FALSE)+$Z$1</f>
        <v>147</v>
      </c>
      <c r="I589" s="20" t="s">
        <v>75</v>
      </c>
      <c r="J589" s="54">
        <f>VLOOKUP(I589,'Basic Moves'!B$2:H$43,3,FALSE)</f>
        <v>15</v>
      </c>
      <c r="K589" s="54">
        <f>IF(OR(VLOOKUP(I589,'Basic Moves'!B$2:C$43,2,FALSE)=D589,VLOOKUP(I589,'Basic Moves'!B$2:C$43,2,FALSE)=E589),1,0)</f>
        <v>1</v>
      </c>
      <c r="L589" s="54">
        <f>VLOOKUP(I589,'Basic Moves'!B$2:H$43,5,FALSE)</f>
        <v>1510</v>
      </c>
      <c r="M589" s="54">
        <f>VLOOKUP(I589,'Basic Moves'!B$2:H$43,7,FALSE)</f>
        <v>14</v>
      </c>
      <c r="N589" s="54">
        <f t="shared" si="0"/>
        <v>2343.75</v>
      </c>
      <c r="O589" s="20"/>
      <c r="P589" s="20" t="s">
        <v>32</v>
      </c>
      <c r="Q589" s="54">
        <f>VLOOKUP(P589,'Charged Moves'!B$2:I$96,3,FALSE)</f>
        <v>40</v>
      </c>
      <c r="R589" s="54">
        <f>IF(OR(VLOOKUP(P589,'Charged Moves'!B$2:C$96,2,FALSE)=D589,VLOOKUP(P589,'Charged Moves'!B$2:C$96,2,FALSE)=E589),1,0)</f>
        <v>1</v>
      </c>
      <c r="S589" s="54">
        <f>VLOOKUP(P589,'Charged Moves'!B$2:I$96,8,FALSE)*100</f>
        <v>5</v>
      </c>
      <c r="T589" s="54">
        <f>VLOOKUP(P589,'Charged Moves'!B$2:I$96,6,FALSE)</f>
        <v>2400</v>
      </c>
      <c r="U589" s="54">
        <f>VLOOKUP(P589,'Charged Moves'!B$2:J$96,9,FALSE)</f>
        <v>33</v>
      </c>
      <c r="V589" s="54">
        <f t="shared" si="1"/>
        <v>6406.2499999999991</v>
      </c>
      <c r="W589" s="54"/>
      <c r="X589" s="54"/>
      <c r="Y589" s="54"/>
      <c r="AB589" s="55"/>
      <c r="AD589" s="55"/>
    </row>
    <row r="590" spans="1:30" ht="14.25" customHeight="1">
      <c r="A590" s="10">
        <v>589</v>
      </c>
      <c r="B590" s="13">
        <f>VLOOKUP(C590,'Species Data'!A$2:E$152,2,FALSE)</f>
        <v>102</v>
      </c>
      <c r="C590" s="10" t="s">
        <v>258</v>
      </c>
      <c r="D590" s="15" t="s">
        <v>24</v>
      </c>
      <c r="E590" s="43" t="s">
        <v>73</v>
      </c>
      <c r="F590" s="13">
        <f>VLOOKUP($C590,'Species Data'!$A$2:$E$152,3,FALSE)+$Z$1</f>
        <v>135</v>
      </c>
      <c r="G590" s="13">
        <f>VLOOKUP($C590,'Species Data'!$A$2:$E$152,4,FALSE)+$Z$1</f>
        <v>125</v>
      </c>
      <c r="H590" s="13">
        <f>VLOOKUP($C590,'Species Data'!$A$2:$E$152,5,FALSE)+$Z$1</f>
        <v>147</v>
      </c>
      <c r="I590" s="20" t="s">
        <v>75</v>
      </c>
      <c r="J590" s="54">
        <f>VLOOKUP(I590,'Basic Moves'!B$2:H$43,3,FALSE)</f>
        <v>15</v>
      </c>
      <c r="K590" s="54">
        <f>IF(OR(VLOOKUP(I590,'Basic Moves'!B$2:C$43,2,FALSE)=D590,VLOOKUP(I590,'Basic Moves'!B$2:C$43,2,FALSE)=E590),1,0)</f>
        <v>1</v>
      </c>
      <c r="L590" s="54">
        <f>VLOOKUP(I590,'Basic Moves'!B$2:H$43,5,FALSE)</f>
        <v>1510</v>
      </c>
      <c r="M590" s="54">
        <f>VLOOKUP(I590,'Basic Moves'!B$2:H$43,7,FALSE)</f>
        <v>14</v>
      </c>
      <c r="N590" s="54">
        <f t="shared" si="0"/>
        <v>2343.75</v>
      </c>
      <c r="O590" s="20"/>
      <c r="P590" s="20" t="s">
        <v>73</v>
      </c>
      <c r="Q590" s="54">
        <f>VLOOKUP(P590,'Charged Moves'!B$2:I$96,3,FALSE)</f>
        <v>55</v>
      </c>
      <c r="R590" s="54">
        <f>IF(OR(VLOOKUP(P590,'Charged Moves'!B$2:C$96,2,FALSE)=D590,VLOOKUP(P590,'Charged Moves'!B$2:C$96,2,FALSE)=E590),1,0)</f>
        <v>1</v>
      </c>
      <c r="S590" s="54">
        <f>VLOOKUP(P590,'Charged Moves'!B$2:I$96,8,FALSE)*100</f>
        <v>5</v>
      </c>
      <c r="T590" s="54">
        <f>VLOOKUP(P590,'Charged Moves'!B$2:I$96,6,FALSE)</f>
        <v>2800</v>
      </c>
      <c r="U590" s="54">
        <f>VLOOKUP(P590,'Charged Moves'!B$2:J$96,9,FALSE)</f>
        <v>50</v>
      </c>
      <c r="V590" s="54">
        <f t="shared" si="1"/>
        <v>8808.59375</v>
      </c>
      <c r="W590" s="54"/>
      <c r="X590" s="54"/>
      <c r="Y590" s="54"/>
      <c r="AB590" s="55"/>
      <c r="AD590" s="55"/>
    </row>
    <row r="591" spans="1:30" ht="14.25" customHeight="1">
      <c r="A591" s="10">
        <v>590</v>
      </c>
      <c r="B591" s="13">
        <f>VLOOKUP(C591,'Species Data'!A$2:E$152,2,FALSE)</f>
        <v>102</v>
      </c>
      <c r="C591" s="10" t="s">
        <v>258</v>
      </c>
      <c r="D591" s="15" t="s">
        <v>24</v>
      </c>
      <c r="E591" s="43" t="s">
        <v>73</v>
      </c>
      <c r="F591" s="13">
        <f>VLOOKUP($C591,'Species Data'!$A$2:$E$152,3,FALSE)+$Z$1</f>
        <v>135</v>
      </c>
      <c r="G591" s="13">
        <f>VLOOKUP($C591,'Species Data'!$A$2:$E$152,4,FALSE)+$Z$1</f>
        <v>125</v>
      </c>
      <c r="H591" s="13">
        <f>VLOOKUP($C591,'Species Data'!$A$2:$E$152,5,FALSE)+$Z$1</f>
        <v>147</v>
      </c>
      <c r="I591" s="20" t="s">
        <v>75</v>
      </c>
      <c r="J591" s="54">
        <f>VLOOKUP(I591,'Basic Moves'!B$2:H$43,3,FALSE)</f>
        <v>15</v>
      </c>
      <c r="K591" s="54">
        <f>IF(OR(VLOOKUP(I591,'Basic Moves'!B$2:C$43,2,FALSE)=D591,VLOOKUP(I591,'Basic Moves'!B$2:C$43,2,FALSE)=E591),1,0)</f>
        <v>1</v>
      </c>
      <c r="L591" s="54">
        <f>VLOOKUP(I591,'Basic Moves'!B$2:H$43,5,FALSE)</f>
        <v>1510</v>
      </c>
      <c r="M591" s="54">
        <f>VLOOKUP(I591,'Basic Moves'!B$2:H$43,7,FALSE)</f>
        <v>14</v>
      </c>
      <c r="N591" s="54">
        <f t="shared" si="0"/>
        <v>2343.75</v>
      </c>
      <c r="O591" s="20"/>
      <c r="P591" s="20" t="s">
        <v>217</v>
      </c>
      <c r="Q591" s="54">
        <f>VLOOKUP(P591,'Charged Moves'!B$2:I$96,3,FALSE)</f>
        <v>35</v>
      </c>
      <c r="R591" s="54">
        <f>IF(OR(VLOOKUP(P591,'Charged Moves'!B$2:C$96,2,FALSE)=D591,VLOOKUP(P591,'Charged Moves'!B$2:C$96,2,FALSE)=E591),1,0)</f>
        <v>0</v>
      </c>
      <c r="S591" s="54">
        <f>VLOOKUP(P591,'Charged Moves'!B$2:I$96,8,FALSE)*100</f>
        <v>5</v>
      </c>
      <c r="T591" s="54">
        <f>VLOOKUP(P591,'Charged Moves'!B$2:I$96,6,FALSE)</f>
        <v>3600</v>
      </c>
      <c r="U591" s="54">
        <f>VLOOKUP(P591,'Charged Moves'!B$2:J$96,9,FALSE)</f>
        <v>25</v>
      </c>
      <c r="V591" s="54">
        <f t="shared" si="1"/>
        <v>4484.375</v>
      </c>
      <c r="W591" s="54"/>
      <c r="X591" s="54"/>
      <c r="Y591" s="54"/>
      <c r="AB591" s="55"/>
      <c r="AD591" s="55"/>
    </row>
    <row r="592" spans="1:30" ht="14.25" customHeight="1">
      <c r="A592" s="10">
        <v>591</v>
      </c>
      <c r="B592" s="13">
        <f>VLOOKUP(C592,'Species Data'!A$2:E$152,2,FALSE)</f>
        <v>103</v>
      </c>
      <c r="C592" s="10" t="s">
        <v>259</v>
      </c>
      <c r="D592" s="15" t="s">
        <v>24</v>
      </c>
      <c r="E592" s="43" t="s">
        <v>73</v>
      </c>
      <c r="F592" s="13">
        <f>VLOOKUP($C592,'Species Data'!$A$2:$E$152,3,FALSE)+$Z$1</f>
        <v>205</v>
      </c>
      <c r="G592" s="13">
        <f>VLOOKUP($C592,'Species Data'!$A$2:$E$152,4,FALSE)+$Z$1</f>
        <v>247</v>
      </c>
      <c r="H592" s="13">
        <f>VLOOKUP($C592,'Species Data'!$A$2:$E$152,5,FALSE)+$Z$1</f>
        <v>179</v>
      </c>
      <c r="I592" s="20" t="s">
        <v>75</v>
      </c>
      <c r="J592" s="54">
        <f>VLOOKUP(I592,'Basic Moves'!B$2:H$43,3,FALSE)</f>
        <v>15</v>
      </c>
      <c r="K592" s="54">
        <f>IF(OR(VLOOKUP(I592,'Basic Moves'!B$2:C$43,2,FALSE)=D592,VLOOKUP(I592,'Basic Moves'!B$2:C$43,2,FALSE)=E592),1,0)</f>
        <v>1</v>
      </c>
      <c r="L592" s="54">
        <f>VLOOKUP(I592,'Basic Moves'!B$2:H$43,5,FALSE)</f>
        <v>1510</v>
      </c>
      <c r="M592" s="54">
        <f>VLOOKUP(I592,'Basic Moves'!B$2:H$43,7,FALSE)</f>
        <v>14</v>
      </c>
      <c r="N592" s="54">
        <f t="shared" si="0"/>
        <v>4631.25</v>
      </c>
      <c r="O592" s="20"/>
      <c r="P592" s="20" t="s">
        <v>32</v>
      </c>
      <c r="Q592" s="54">
        <f>VLOOKUP(P592,'Charged Moves'!B$2:I$96,3,FALSE)</f>
        <v>40</v>
      </c>
      <c r="R592" s="54">
        <f>IF(OR(VLOOKUP(P592,'Charged Moves'!B$2:C$96,2,FALSE)=D592,VLOOKUP(P592,'Charged Moves'!B$2:C$96,2,FALSE)=E592),1,0)</f>
        <v>1</v>
      </c>
      <c r="S592" s="54">
        <f>VLOOKUP(P592,'Charged Moves'!B$2:I$96,8,FALSE)*100</f>
        <v>5</v>
      </c>
      <c r="T592" s="54">
        <f>VLOOKUP(P592,'Charged Moves'!B$2:I$96,6,FALSE)</f>
        <v>2400</v>
      </c>
      <c r="U592" s="54">
        <f>VLOOKUP(P592,'Charged Moves'!B$2:J$96,9,FALSE)</f>
        <v>33</v>
      </c>
      <c r="V592" s="54">
        <f t="shared" si="1"/>
        <v>12658.749999999998</v>
      </c>
      <c r="W592" s="54"/>
      <c r="X592" s="54"/>
      <c r="Y592" s="54"/>
      <c r="AB592" s="55"/>
      <c r="AD592" s="55"/>
    </row>
    <row r="593" spans="1:30" ht="14.25" customHeight="1">
      <c r="A593" s="10">
        <v>592</v>
      </c>
      <c r="B593" s="13">
        <f>VLOOKUP(C593,'Species Data'!A$2:E$152,2,FALSE)</f>
        <v>103</v>
      </c>
      <c r="C593" s="10" t="s">
        <v>259</v>
      </c>
      <c r="D593" s="15" t="s">
        <v>24</v>
      </c>
      <c r="E593" s="43" t="s">
        <v>73</v>
      </c>
      <c r="F593" s="13">
        <f>VLOOKUP($C593,'Species Data'!$A$2:$E$152,3,FALSE)+$Z$1</f>
        <v>205</v>
      </c>
      <c r="G593" s="13">
        <f>VLOOKUP($C593,'Species Data'!$A$2:$E$152,4,FALSE)+$Z$1</f>
        <v>247</v>
      </c>
      <c r="H593" s="13">
        <f>VLOOKUP($C593,'Species Data'!$A$2:$E$152,5,FALSE)+$Z$1</f>
        <v>179</v>
      </c>
      <c r="I593" s="20" t="s">
        <v>75</v>
      </c>
      <c r="J593" s="54">
        <f>VLOOKUP(I593,'Basic Moves'!B$2:H$43,3,FALSE)</f>
        <v>15</v>
      </c>
      <c r="K593" s="54">
        <f>IF(OR(VLOOKUP(I593,'Basic Moves'!B$2:C$43,2,FALSE)=D593,VLOOKUP(I593,'Basic Moves'!B$2:C$43,2,FALSE)=E593),1,0)</f>
        <v>1</v>
      </c>
      <c r="L593" s="54">
        <f>VLOOKUP(I593,'Basic Moves'!B$2:H$43,5,FALSE)</f>
        <v>1510</v>
      </c>
      <c r="M593" s="54">
        <f>VLOOKUP(I593,'Basic Moves'!B$2:H$43,7,FALSE)</f>
        <v>14</v>
      </c>
      <c r="N593" s="54">
        <f t="shared" si="0"/>
        <v>4631.25</v>
      </c>
      <c r="O593" s="20"/>
      <c r="P593" s="20" t="s">
        <v>73</v>
      </c>
      <c r="Q593" s="54">
        <f>VLOOKUP(P593,'Charged Moves'!B$2:I$96,3,FALSE)</f>
        <v>55</v>
      </c>
      <c r="R593" s="54">
        <f>IF(OR(VLOOKUP(P593,'Charged Moves'!B$2:C$96,2,FALSE)=D593,VLOOKUP(P593,'Charged Moves'!B$2:C$96,2,FALSE)=E593),1,0)</f>
        <v>1</v>
      </c>
      <c r="S593" s="54">
        <f>VLOOKUP(P593,'Charged Moves'!B$2:I$96,8,FALSE)*100</f>
        <v>5</v>
      </c>
      <c r="T593" s="54">
        <f>VLOOKUP(P593,'Charged Moves'!B$2:I$96,6,FALSE)</f>
        <v>2800</v>
      </c>
      <c r="U593" s="54">
        <f>VLOOKUP(P593,'Charged Moves'!B$2:J$96,9,FALSE)</f>
        <v>50</v>
      </c>
      <c r="V593" s="54">
        <f t="shared" si="1"/>
        <v>17405.78125</v>
      </c>
      <c r="W593" s="54"/>
      <c r="X593" s="54"/>
      <c r="Y593" s="54"/>
      <c r="AB593" s="55"/>
      <c r="AD593" s="55"/>
    </row>
    <row r="594" spans="1:30" ht="14.25" customHeight="1">
      <c r="A594" s="10">
        <v>593</v>
      </c>
      <c r="B594" s="13">
        <f>VLOOKUP(C594,'Species Data'!A$2:E$152,2,FALSE)</f>
        <v>103</v>
      </c>
      <c r="C594" s="10" t="s">
        <v>259</v>
      </c>
      <c r="D594" s="15" t="s">
        <v>24</v>
      </c>
      <c r="E594" s="43" t="s">
        <v>73</v>
      </c>
      <c r="F594" s="13">
        <f>VLOOKUP($C594,'Species Data'!$A$2:$E$152,3,FALSE)+$Z$1</f>
        <v>205</v>
      </c>
      <c r="G594" s="13">
        <f>VLOOKUP($C594,'Species Data'!$A$2:$E$152,4,FALSE)+$Z$1</f>
        <v>247</v>
      </c>
      <c r="H594" s="13">
        <f>VLOOKUP($C594,'Species Data'!$A$2:$E$152,5,FALSE)+$Z$1</f>
        <v>179</v>
      </c>
      <c r="I594" s="20" t="s">
        <v>75</v>
      </c>
      <c r="J594" s="54">
        <f>VLOOKUP(I594,'Basic Moves'!B$2:H$43,3,FALSE)</f>
        <v>15</v>
      </c>
      <c r="K594" s="54">
        <f>IF(OR(VLOOKUP(I594,'Basic Moves'!B$2:C$43,2,FALSE)=D594,VLOOKUP(I594,'Basic Moves'!B$2:C$43,2,FALSE)=E594),1,0)</f>
        <v>1</v>
      </c>
      <c r="L594" s="54">
        <f>VLOOKUP(I594,'Basic Moves'!B$2:H$43,5,FALSE)</f>
        <v>1510</v>
      </c>
      <c r="M594" s="54">
        <f>VLOOKUP(I594,'Basic Moves'!B$2:H$43,7,FALSE)</f>
        <v>14</v>
      </c>
      <c r="N594" s="54">
        <f t="shared" si="0"/>
        <v>4631.25</v>
      </c>
      <c r="O594" s="20"/>
      <c r="P594" s="20" t="s">
        <v>35</v>
      </c>
      <c r="Q594" s="54">
        <f>VLOOKUP(P594,'Charged Moves'!B$2:I$96,3,FALSE)</f>
        <v>120</v>
      </c>
      <c r="R594" s="54">
        <f>IF(OR(VLOOKUP(P594,'Charged Moves'!B$2:C$96,2,FALSE)=D594,VLOOKUP(P594,'Charged Moves'!B$2:C$96,2,FALSE)=E594),1,0)</f>
        <v>1</v>
      </c>
      <c r="S594" s="54">
        <f>VLOOKUP(P594,'Charged Moves'!B$2:I$96,8,FALSE)*100</f>
        <v>5</v>
      </c>
      <c r="T594" s="54">
        <f>VLOOKUP(P594,'Charged Moves'!B$2:I$96,6,FALSE)</f>
        <v>4900</v>
      </c>
      <c r="U594" s="54">
        <f>VLOOKUP(P594,'Charged Moves'!B$2:J$96,9,FALSE)</f>
        <v>100</v>
      </c>
      <c r="V594" s="54">
        <f t="shared" si="1"/>
        <v>37976.25</v>
      </c>
      <c r="W594" s="54"/>
      <c r="X594" s="54"/>
      <c r="Y594" s="54"/>
      <c r="AB594" s="55"/>
      <c r="AD594" s="55"/>
    </row>
    <row r="595" spans="1:30" ht="14.25" customHeight="1">
      <c r="A595" s="10">
        <v>594</v>
      </c>
      <c r="B595" s="13">
        <f>VLOOKUP(C595,'Species Data'!A$2:E$152,2,FALSE)</f>
        <v>103</v>
      </c>
      <c r="C595" s="10" t="s">
        <v>259</v>
      </c>
      <c r="D595" s="15" t="s">
        <v>24</v>
      </c>
      <c r="E595" s="43" t="s">
        <v>73</v>
      </c>
      <c r="F595" s="13">
        <f>VLOOKUP($C595,'Species Data'!$A$2:$E$152,3,FALSE)+$Z$1</f>
        <v>205</v>
      </c>
      <c r="G595" s="13">
        <f>VLOOKUP($C595,'Species Data'!$A$2:$E$152,4,FALSE)+$Z$1</f>
        <v>247</v>
      </c>
      <c r="H595" s="13">
        <f>VLOOKUP($C595,'Species Data'!$A$2:$E$152,5,FALSE)+$Z$1</f>
        <v>179</v>
      </c>
      <c r="I595" s="20" t="s">
        <v>144</v>
      </c>
      <c r="J595" s="54">
        <f>VLOOKUP(I595,'Basic Moves'!B$2:H$43,3,FALSE)</f>
        <v>12</v>
      </c>
      <c r="K595" s="54">
        <f>IF(OR(VLOOKUP(I595,'Basic Moves'!B$2:C$43,2,FALSE)=D595,VLOOKUP(I595,'Basic Moves'!B$2:C$43,2,FALSE)=E595),1,0)</f>
        <v>1</v>
      </c>
      <c r="L595" s="54">
        <f>VLOOKUP(I595,'Basic Moves'!B$2:H$43,5,FALSE)</f>
        <v>1050</v>
      </c>
      <c r="M595" s="54">
        <f>VLOOKUP(I595,'Basic Moves'!B$2:H$43,7,FALSE)</f>
        <v>9</v>
      </c>
      <c r="N595" s="54">
        <f t="shared" si="0"/>
        <v>3705</v>
      </c>
      <c r="O595" s="20"/>
      <c r="P595" s="20" t="s">
        <v>32</v>
      </c>
      <c r="Q595" s="54">
        <f>VLOOKUP(P595,'Charged Moves'!B$2:I$96,3,FALSE)</f>
        <v>40</v>
      </c>
      <c r="R595" s="54">
        <f>IF(OR(VLOOKUP(P595,'Charged Moves'!B$2:C$96,2,FALSE)=D595,VLOOKUP(P595,'Charged Moves'!B$2:C$96,2,FALSE)=E595),1,0)</f>
        <v>1</v>
      </c>
      <c r="S595" s="54">
        <f>VLOOKUP(P595,'Charged Moves'!B$2:I$96,8,FALSE)*100</f>
        <v>5</v>
      </c>
      <c r="T595" s="54">
        <f>VLOOKUP(P595,'Charged Moves'!B$2:I$96,6,FALSE)</f>
        <v>2400</v>
      </c>
      <c r="U595" s="54">
        <f>VLOOKUP(P595,'Charged Moves'!B$2:J$96,9,FALSE)</f>
        <v>33</v>
      </c>
      <c r="V595" s="54">
        <f t="shared" si="1"/>
        <v>12658.749999999998</v>
      </c>
      <c r="W595" s="54"/>
      <c r="X595" s="54"/>
      <c r="Y595" s="54"/>
      <c r="AB595" s="55"/>
      <c r="AD595" s="55"/>
    </row>
    <row r="596" spans="1:30" ht="14.25" customHeight="1">
      <c r="A596" s="10">
        <v>595</v>
      </c>
      <c r="B596" s="13">
        <f>VLOOKUP(C596,'Species Data'!A$2:E$152,2,FALSE)</f>
        <v>103</v>
      </c>
      <c r="C596" s="10" t="s">
        <v>259</v>
      </c>
      <c r="D596" s="15" t="s">
        <v>24</v>
      </c>
      <c r="E596" s="43" t="s">
        <v>73</v>
      </c>
      <c r="F596" s="13">
        <f>VLOOKUP($C596,'Species Data'!$A$2:$E$152,3,FALSE)+$Z$1</f>
        <v>205</v>
      </c>
      <c r="G596" s="13">
        <f>VLOOKUP($C596,'Species Data'!$A$2:$E$152,4,FALSE)+$Z$1</f>
        <v>247</v>
      </c>
      <c r="H596" s="13">
        <f>VLOOKUP($C596,'Species Data'!$A$2:$E$152,5,FALSE)+$Z$1</f>
        <v>179</v>
      </c>
      <c r="I596" s="20" t="s">
        <v>144</v>
      </c>
      <c r="J596" s="54">
        <f>VLOOKUP(I596,'Basic Moves'!B$2:H$43,3,FALSE)</f>
        <v>12</v>
      </c>
      <c r="K596" s="54">
        <f>IF(OR(VLOOKUP(I596,'Basic Moves'!B$2:C$43,2,FALSE)=D596,VLOOKUP(I596,'Basic Moves'!B$2:C$43,2,FALSE)=E596),1,0)</f>
        <v>1</v>
      </c>
      <c r="L596" s="54">
        <f>VLOOKUP(I596,'Basic Moves'!B$2:H$43,5,FALSE)</f>
        <v>1050</v>
      </c>
      <c r="M596" s="54">
        <f>VLOOKUP(I596,'Basic Moves'!B$2:H$43,7,FALSE)</f>
        <v>9</v>
      </c>
      <c r="N596" s="54">
        <f t="shared" si="0"/>
        <v>3705</v>
      </c>
      <c r="O596" s="20"/>
      <c r="P596" s="20" t="s">
        <v>73</v>
      </c>
      <c r="Q596" s="54">
        <f>VLOOKUP(P596,'Charged Moves'!B$2:I$96,3,FALSE)</f>
        <v>55</v>
      </c>
      <c r="R596" s="54">
        <f>IF(OR(VLOOKUP(P596,'Charged Moves'!B$2:C$96,2,FALSE)=D596,VLOOKUP(P596,'Charged Moves'!B$2:C$96,2,FALSE)=E596),1,0)</f>
        <v>1</v>
      </c>
      <c r="S596" s="54">
        <f>VLOOKUP(P596,'Charged Moves'!B$2:I$96,8,FALSE)*100</f>
        <v>5</v>
      </c>
      <c r="T596" s="54">
        <f>VLOOKUP(P596,'Charged Moves'!B$2:I$96,6,FALSE)</f>
        <v>2800</v>
      </c>
      <c r="U596" s="54">
        <f>VLOOKUP(P596,'Charged Moves'!B$2:J$96,9,FALSE)</f>
        <v>50</v>
      </c>
      <c r="V596" s="54">
        <f t="shared" si="1"/>
        <v>17405.78125</v>
      </c>
      <c r="W596" s="54"/>
      <c r="X596" s="54"/>
      <c r="Y596" s="54"/>
      <c r="AB596" s="55"/>
      <c r="AD596" s="55"/>
    </row>
    <row r="597" spans="1:30" ht="14.25" customHeight="1">
      <c r="A597" s="10">
        <v>596</v>
      </c>
      <c r="B597" s="13">
        <f>VLOOKUP(C597,'Species Data'!A$2:E$152,2,FALSE)</f>
        <v>103</v>
      </c>
      <c r="C597" s="10" t="s">
        <v>259</v>
      </c>
      <c r="D597" s="15" t="s">
        <v>24</v>
      </c>
      <c r="E597" s="43" t="s">
        <v>73</v>
      </c>
      <c r="F597" s="13">
        <f>VLOOKUP($C597,'Species Data'!$A$2:$E$152,3,FALSE)+$Z$1</f>
        <v>205</v>
      </c>
      <c r="G597" s="13">
        <f>VLOOKUP($C597,'Species Data'!$A$2:$E$152,4,FALSE)+$Z$1</f>
        <v>247</v>
      </c>
      <c r="H597" s="13">
        <f>VLOOKUP($C597,'Species Data'!$A$2:$E$152,5,FALSE)+$Z$1</f>
        <v>179</v>
      </c>
      <c r="I597" s="20" t="s">
        <v>144</v>
      </c>
      <c r="J597" s="54">
        <f>VLOOKUP(I597,'Basic Moves'!B$2:H$43,3,FALSE)</f>
        <v>12</v>
      </c>
      <c r="K597" s="54">
        <f>IF(OR(VLOOKUP(I597,'Basic Moves'!B$2:C$43,2,FALSE)=D597,VLOOKUP(I597,'Basic Moves'!B$2:C$43,2,FALSE)=E597),1,0)</f>
        <v>1</v>
      </c>
      <c r="L597" s="54">
        <f>VLOOKUP(I597,'Basic Moves'!B$2:H$43,5,FALSE)</f>
        <v>1050</v>
      </c>
      <c r="M597" s="54">
        <f>VLOOKUP(I597,'Basic Moves'!B$2:H$43,7,FALSE)</f>
        <v>9</v>
      </c>
      <c r="N597" s="54">
        <f t="shared" si="0"/>
        <v>3705</v>
      </c>
      <c r="O597" s="20"/>
      <c r="P597" s="20" t="s">
        <v>35</v>
      </c>
      <c r="Q597" s="54">
        <f>VLOOKUP(P597,'Charged Moves'!B$2:I$96,3,FALSE)</f>
        <v>120</v>
      </c>
      <c r="R597" s="54">
        <f>IF(OR(VLOOKUP(P597,'Charged Moves'!B$2:C$96,2,FALSE)=D597,VLOOKUP(P597,'Charged Moves'!B$2:C$96,2,FALSE)=E597),1,0)</f>
        <v>1</v>
      </c>
      <c r="S597" s="54">
        <f>VLOOKUP(P597,'Charged Moves'!B$2:I$96,8,FALSE)*100</f>
        <v>5</v>
      </c>
      <c r="T597" s="54">
        <f>VLOOKUP(P597,'Charged Moves'!B$2:I$96,6,FALSE)</f>
        <v>4900</v>
      </c>
      <c r="U597" s="54">
        <f>VLOOKUP(P597,'Charged Moves'!B$2:J$96,9,FALSE)</f>
        <v>100</v>
      </c>
      <c r="V597" s="54">
        <f t="shared" si="1"/>
        <v>37976.25</v>
      </c>
      <c r="W597" s="54"/>
      <c r="X597" s="54"/>
      <c r="Y597" s="54"/>
      <c r="AB597" s="55"/>
      <c r="AD597" s="55"/>
    </row>
    <row r="598" spans="1:30" ht="14.25" customHeight="1">
      <c r="A598" s="10">
        <v>597</v>
      </c>
      <c r="B598" s="13">
        <f>VLOOKUP(C598,'Species Data'!A$2:E$152,2,FALSE)</f>
        <v>104</v>
      </c>
      <c r="C598" s="10" t="s">
        <v>260</v>
      </c>
      <c r="D598" s="37" t="s">
        <v>121</v>
      </c>
      <c r="E598" s="38"/>
      <c r="F598" s="13">
        <f>VLOOKUP($C598,'Species Data'!$A$2:$E$152,3,FALSE)+$Z$1</f>
        <v>115</v>
      </c>
      <c r="G598" s="13">
        <f>VLOOKUP($C598,'Species Data'!$A$2:$E$152,4,FALSE)+$Z$1</f>
        <v>117</v>
      </c>
      <c r="H598" s="13">
        <f>VLOOKUP($C598,'Species Data'!$A$2:$E$152,5,FALSE)+$Z$1</f>
        <v>165</v>
      </c>
      <c r="I598" s="20" t="s">
        <v>238</v>
      </c>
      <c r="J598" s="54">
        <f>VLOOKUP(I598,'Basic Moves'!B$2:H$43,3,FALSE)</f>
        <v>15</v>
      </c>
      <c r="K598" s="54">
        <f>IF(OR(VLOOKUP(I598,'Basic Moves'!B$2:C$43,2,FALSE)=D598,VLOOKUP(I598,'Basic Moves'!B$2:C$43,2,FALSE)=E598),1,0)</f>
        <v>1</v>
      </c>
      <c r="L598" s="54">
        <f>VLOOKUP(I598,'Basic Moves'!B$2:H$43,5,FALSE)</f>
        <v>1350</v>
      </c>
      <c r="M598" s="54">
        <f>VLOOKUP(I598,'Basic Moves'!B$2:H$43,7,FALSE)</f>
        <v>12</v>
      </c>
      <c r="N598" s="54">
        <f t="shared" si="0"/>
        <v>2193.75</v>
      </c>
      <c r="O598" s="20"/>
      <c r="P598" s="20" t="s">
        <v>261</v>
      </c>
      <c r="Q598" s="54">
        <f>VLOOKUP(P598,'Charged Moves'!B$2:I$96,3,FALSE)</f>
        <v>25</v>
      </c>
      <c r="R598" s="54">
        <f>IF(OR(VLOOKUP(P598,'Charged Moves'!B$2:C$96,2,FALSE)=D598,VLOOKUP(P598,'Charged Moves'!B$2:C$96,2,FALSE)=E598),1,0)</f>
        <v>1</v>
      </c>
      <c r="S598" s="54">
        <f>VLOOKUP(P598,'Charged Moves'!B$2:I$96,8,FALSE)*100</f>
        <v>5</v>
      </c>
      <c r="T598" s="54">
        <f>VLOOKUP(P598,'Charged Moves'!B$2:I$96,6,FALSE)</f>
        <v>1600</v>
      </c>
      <c r="U598" s="54">
        <f>VLOOKUP(P598,'Charged Moves'!B$2:J$96,9,FALSE)</f>
        <v>25</v>
      </c>
      <c r="V598" s="54">
        <f t="shared" si="1"/>
        <v>3747.6562499999995</v>
      </c>
      <c r="W598" s="54"/>
      <c r="X598" s="54"/>
      <c r="Y598" s="54"/>
      <c r="AB598" s="55"/>
      <c r="AD598" s="55"/>
    </row>
    <row r="599" spans="1:30" ht="14.25" customHeight="1">
      <c r="A599" s="10">
        <v>598</v>
      </c>
      <c r="B599" s="13">
        <f>VLOOKUP(C599,'Species Data'!A$2:E$152,2,FALSE)</f>
        <v>104</v>
      </c>
      <c r="C599" s="10" t="s">
        <v>260</v>
      </c>
      <c r="D599" s="37" t="s">
        <v>121</v>
      </c>
      <c r="E599" s="38"/>
      <c r="F599" s="13">
        <f>VLOOKUP($C599,'Species Data'!$A$2:$E$152,3,FALSE)+$Z$1</f>
        <v>115</v>
      </c>
      <c r="G599" s="13">
        <f>VLOOKUP($C599,'Species Data'!$A$2:$E$152,4,FALSE)+$Z$1</f>
        <v>117</v>
      </c>
      <c r="H599" s="13">
        <f>VLOOKUP($C599,'Species Data'!$A$2:$E$152,5,FALSE)+$Z$1</f>
        <v>165</v>
      </c>
      <c r="I599" s="20" t="s">
        <v>238</v>
      </c>
      <c r="J599" s="54">
        <f>VLOOKUP(I599,'Basic Moves'!B$2:H$43,3,FALSE)</f>
        <v>15</v>
      </c>
      <c r="K599" s="54">
        <f>IF(OR(VLOOKUP(I599,'Basic Moves'!B$2:C$43,2,FALSE)=D599,VLOOKUP(I599,'Basic Moves'!B$2:C$43,2,FALSE)=E599),1,0)</f>
        <v>1</v>
      </c>
      <c r="L599" s="54">
        <f>VLOOKUP(I599,'Basic Moves'!B$2:H$43,5,FALSE)</f>
        <v>1350</v>
      </c>
      <c r="M599" s="54">
        <f>VLOOKUP(I599,'Basic Moves'!B$2:H$43,7,FALSE)</f>
        <v>12</v>
      </c>
      <c r="N599" s="54">
        <f t="shared" si="0"/>
        <v>2193.75</v>
      </c>
      <c r="O599" s="20"/>
      <c r="P599" s="20" t="s">
        <v>95</v>
      </c>
      <c r="Q599" s="54">
        <f>VLOOKUP(P599,'Charged Moves'!B$2:I$96,3,FALSE)</f>
        <v>70</v>
      </c>
      <c r="R599" s="54">
        <f>IF(OR(VLOOKUP(P599,'Charged Moves'!B$2:C$96,2,FALSE)=D599,VLOOKUP(P599,'Charged Moves'!B$2:C$96,2,FALSE)=E599),1,0)</f>
        <v>1</v>
      </c>
      <c r="S599" s="54">
        <f>VLOOKUP(P599,'Charged Moves'!B$2:I$96,8,FALSE)*100</f>
        <v>5</v>
      </c>
      <c r="T599" s="54">
        <f>VLOOKUP(P599,'Charged Moves'!B$2:I$96,6,FALSE)</f>
        <v>5800</v>
      </c>
      <c r="U599" s="54">
        <f>VLOOKUP(P599,'Charged Moves'!B$2:J$96,9,FALSE)</f>
        <v>33</v>
      </c>
      <c r="V599" s="54">
        <f t="shared" si="1"/>
        <v>10493.4375</v>
      </c>
      <c r="W599" s="54"/>
      <c r="X599" s="54"/>
      <c r="Y599" s="54"/>
      <c r="AB599" s="55"/>
      <c r="AD599" s="55"/>
    </row>
    <row r="600" spans="1:30" ht="14.25" customHeight="1">
      <c r="A600" s="10">
        <v>599</v>
      </c>
      <c r="B600" s="13">
        <f>VLOOKUP(C600,'Species Data'!A$2:E$152,2,FALSE)</f>
        <v>104</v>
      </c>
      <c r="C600" s="10" t="s">
        <v>260</v>
      </c>
      <c r="D600" s="37" t="s">
        <v>121</v>
      </c>
      <c r="E600" s="38"/>
      <c r="F600" s="13">
        <f>VLOOKUP($C600,'Species Data'!$A$2:$E$152,3,FALSE)+$Z$1</f>
        <v>115</v>
      </c>
      <c r="G600" s="13">
        <f>VLOOKUP($C600,'Species Data'!$A$2:$E$152,4,FALSE)+$Z$1</f>
        <v>117</v>
      </c>
      <c r="H600" s="13">
        <f>VLOOKUP($C600,'Species Data'!$A$2:$E$152,5,FALSE)+$Z$1</f>
        <v>165</v>
      </c>
      <c r="I600" s="20" t="s">
        <v>238</v>
      </c>
      <c r="J600" s="54">
        <f>VLOOKUP(I600,'Basic Moves'!B$2:H$43,3,FALSE)</f>
        <v>15</v>
      </c>
      <c r="K600" s="54">
        <f>IF(OR(VLOOKUP(I600,'Basic Moves'!B$2:C$43,2,FALSE)=D600,VLOOKUP(I600,'Basic Moves'!B$2:C$43,2,FALSE)=E600),1,0)</f>
        <v>1</v>
      </c>
      <c r="L600" s="54">
        <f>VLOOKUP(I600,'Basic Moves'!B$2:H$43,5,FALSE)</f>
        <v>1350</v>
      </c>
      <c r="M600" s="54">
        <f>VLOOKUP(I600,'Basic Moves'!B$2:H$43,7,FALSE)</f>
        <v>12</v>
      </c>
      <c r="N600" s="54">
        <f t="shared" si="0"/>
        <v>2193.75</v>
      </c>
      <c r="O600" s="20"/>
      <c r="P600" s="20" t="s">
        <v>128</v>
      </c>
      <c r="Q600" s="54">
        <f>VLOOKUP(P600,'Charged Moves'!B$2:I$96,3,FALSE)</f>
        <v>35</v>
      </c>
      <c r="R600" s="54">
        <f>IF(OR(VLOOKUP(P600,'Charged Moves'!B$2:C$96,2,FALSE)=D600,VLOOKUP(P600,'Charged Moves'!B$2:C$96,2,FALSE)=E600),1,0)</f>
        <v>1</v>
      </c>
      <c r="S600" s="54">
        <f>VLOOKUP(P600,'Charged Moves'!B$2:I$96,8,FALSE)*100</f>
        <v>5</v>
      </c>
      <c r="T600" s="54">
        <f>VLOOKUP(P600,'Charged Moves'!B$2:I$96,6,FALSE)</f>
        <v>3400</v>
      </c>
      <c r="U600" s="54">
        <f>VLOOKUP(P600,'Charged Moves'!B$2:J$96,9,FALSE)</f>
        <v>25</v>
      </c>
      <c r="V600" s="54">
        <f t="shared" si="1"/>
        <v>5246.71875</v>
      </c>
      <c r="W600" s="54"/>
      <c r="X600" s="54"/>
      <c r="Y600" s="54"/>
      <c r="AB600" s="55"/>
      <c r="AD600" s="55"/>
    </row>
    <row r="601" spans="1:30" ht="14.25" customHeight="1">
      <c r="A601" s="10">
        <v>600</v>
      </c>
      <c r="B601" s="13">
        <f>VLOOKUP(C601,'Species Data'!A$2:E$152,2,FALSE)</f>
        <v>104</v>
      </c>
      <c r="C601" s="10" t="s">
        <v>260</v>
      </c>
      <c r="D601" s="37" t="s">
        <v>121</v>
      </c>
      <c r="E601" s="38"/>
      <c r="F601" s="13">
        <f>VLOOKUP($C601,'Species Data'!$A$2:$E$152,3,FALSE)+$Z$1</f>
        <v>115</v>
      </c>
      <c r="G601" s="13">
        <f>VLOOKUP($C601,'Species Data'!$A$2:$E$152,4,FALSE)+$Z$1</f>
        <v>117</v>
      </c>
      <c r="H601" s="13">
        <f>VLOOKUP($C601,'Species Data'!$A$2:$E$152,5,FALSE)+$Z$1</f>
        <v>165</v>
      </c>
      <c r="I601" s="20" t="s">
        <v>262</v>
      </c>
      <c r="J601" s="54">
        <f>VLOOKUP(I601,'Basic Moves'!B$2:H$43,3,FALSE)</f>
        <v>15</v>
      </c>
      <c r="K601" s="54">
        <f>IF(OR(VLOOKUP(I601,'Basic Moves'!B$2:C$43,2,FALSE)=D601,VLOOKUP(I601,'Basic Moves'!B$2:C$43,2,FALSE)=E601),1,0)</f>
        <v>0</v>
      </c>
      <c r="L601" s="54">
        <f>VLOOKUP(I601,'Basic Moves'!B$2:H$43,5,FALSE)</f>
        <v>1410</v>
      </c>
      <c r="M601" s="54">
        <f>VLOOKUP(I601,'Basic Moves'!B$2:H$43,7,FALSE)</f>
        <v>12</v>
      </c>
      <c r="N601" s="54">
        <f t="shared" si="0"/>
        <v>1755</v>
      </c>
      <c r="O601" s="20"/>
      <c r="P601" s="20" t="s">
        <v>261</v>
      </c>
      <c r="Q601" s="54">
        <f>VLOOKUP(P601,'Charged Moves'!B$2:I$96,3,FALSE)</f>
        <v>25</v>
      </c>
      <c r="R601" s="54">
        <f>IF(OR(VLOOKUP(P601,'Charged Moves'!B$2:C$96,2,FALSE)=D601,VLOOKUP(P601,'Charged Moves'!B$2:C$96,2,FALSE)=E601),1,0)</f>
        <v>1</v>
      </c>
      <c r="S601" s="54">
        <f>VLOOKUP(P601,'Charged Moves'!B$2:I$96,8,FALSE)*100</f>
        <v>5</v>
      </c>
      <c r="T601" s="54">
        <f>VLOOKUP(P601,'Charged Moves'!B$2:I$96,6,FALSE)</f>
        <v>1600</v>
      </c>
      <c r="U601" s="54">
        <f>VLOOKUP(P601,'Charged Moves'!B$2:J$96,9,FALSE)</f>
        <v>25</v>
      </c>
      <c r="V601" s="54">
        <f t="shared" si="1"/>
        <v>3747.6562499999995</v>
      </c>
      <c r="W601" s="54"/>
      <c r="X601" s="54"/>
      <c r="Y601" s="54"/>
      <c r="AB601" s="55"/>
      <c r="AD601" s="55"/>
    </row>
    <row r="602" spans="1:30" ht="14.25" customHeight="1">
      <c r="A602" s="10">
        <v>601</v>
      </c>
      <c r="B602" s="13">
        <f>VLOOKUP(C602,'Species Data'!A$2:E$152,2,FALSE)</f>
        <v>104</v>
      </c>
      <c r="C602" s="10" t="s">
        <v>260</v>
      </c>
      <c r="D602" s="37" t="s">
        <v>121</v>
      </c>
      <c r="E602" s="38"/>
      <c r="F602" s="13">
        <f>VLOOKUP($C602,'Species Data'!$A$2:$E$152,3,FALSE)+$Z$1</f>
        <v>115</v>
      </c>
      <c r="G602" s="13">
        <f>VLOOKUP($C602,'Species Data'!$A$2:$E$152,4,FALSE)+$Z$1</f>
        <v>117</v>
      </c>
      <c r="H602" s="13">
        <f>VLOOKUP($C602,'Species Data'!$A$2:$E$152,5,FALSE)+$Z$1</f>
        <v>165</v>
      </c>
      <c r="I602" s="20" t="s">
        <v>262</v>
      </c>
      <c r="J602" s="54">
        <f>VLOOKUP(I602,'Basic Moves'!B$2:H$43,3,FALSE)</f>
        <v>15</v>
      </c>
      <c r="K602" s="54">
        <f>IF(OR(VLOOKUP(I602,'Basic Moves'!B$2:C$43,2,FALSE)=D602,VLOOKUP(I602,'Basic Moves'!B$2:C$43,2,FALSE)=E602),1,0)</f>
        <v>0</v>
      </c>
      <c r="L602" s="54">
        <f>VLOOKUP(I602,'Basic Moves'!B$2:H$43,5,FALSE)</f>
        <v>1410</v>
      </c>
      <c r="M602" s="54">
        <f>VLOOKUP(I602,'Basic Moves'!B$2:H$43,7,FALSE)</f>
        <v>12</v>
      </c>
      <c r="N602" s="54">
        <f t="shared" si="0"/>
        <v>1755</v>
      </c>
      <c r="O602" s="20"/>
      <c r="P602" s="20" t="s">
        <v>95</v>
      </c>
      <c r="Q602" s="54">
        <f>VLOOKUP(P602,'Charged Moves'!B$2:I$96,3,FALSE)</f>
        <v>70</v>
      </c>
      <c r="R602" s="54">
        <f>IF(OR(VLOOKUP(P602,'Charged Moves'!B$2:C$96,2,FALSE)=D602,VLOOKUP(P602,'Charged Moves'!B$2:C$96,2,FALSE)=E602),1,0)</f>
        <v>1</v>
      </c>
      <c r="S602" s="54">
        <f>VLOOKUP(P602,'Charged Moves'!B$2:I$96,8,FALSE)*100</f>
        <v>5</v>
      </c>
      <c r="T602" s="54">
        <f>VLOOKUP(P602,'Charged Moves'!B$2:I$96,6,FALSE)</f>
        <v>5800</v>
      </c>
      <c r="U602" s="54">
        <f>VLOOKUP(P602,'Charged Moves'!B$2:J$96,9,FALSE)</f>
        <v>33</v>
      </c>
      <c r="V602" s="54">
        <f t="shared" si="1"/>
        <v>10493.4375</v>
      </c>
      <c r="W602" s="54"/>
      <c r="X602" s="54"/>
      <c r="Y602" s="54"/>
      <c r="AB602" s="55"/>
      <c r="AD602" s="55"/>
    </row>
    <row r="603" spans="1:30" ht="14.25" customHeight="1">
      <c r="A603" s="10">
        <v>602</v>
      </c>
      <c r="B603" s="13">
        <f>VLOOKUP(C603,'Species Data'!A$2:E$152,2,FALSE)</f>
        <v>104</v>
      </c>
      <c r="C603" s="10" t="s">
        <v>260</v>
      </c>
      <c r="D603" s="37" t="s">
        <v>121</v>
      </c>
      <c r="E603" s="38"/>
      <c r="F603" s="13">
        <f>VLOOKUP($C603,'Species Data'!$A$2:$E$152,3,FALSE)+$Z$1</f>
        <v>115</v>
      </c>
      <c r="G603" s="13">
        <f>VLOOKUP($C603,'Species Data'!$A$2:$E$152,4,FALSE)+$Z$1</f>
        <v>117</v>
      </c>
      <c r="H603" s="13">
        <f>VLOOKUP($C603,'Species Data'!$A$2:$E$152,5,FALSE)+$Z$1</f>
        <v>165</v>
      </c>
      <c r="I603" s="20" t="s">
        <v>262</v>
      </c>
      <c r="J603" s="54">
        <f>VLOOKUP(I603,'Basic Moves'!B$2:H$43,3,FALSE)</f>
        <v>15</v>
      </c>
      <c r="K603" s="54">
        <f>IF(OR(VLOOKUP(I603,'Basic Moves'!B$2:C$43,2,FALSE)=D603,VLOOKUP(I603,'Basic Moves'!B$2:C$43,2,FALSE)=E603),1,0)</f>
        <v>0</v>
      </c>
      <c r="L603" s="54">
        <f>VLOOKUP(I603,'Basic Moves'!B$2:H$43,5,FALSE)</f>
        <v>1410</v>
      </c>
      <c r="M603" s="54">
        <f>VLOOKUP(I603,'Basic Moves'!B$2:H$43,7,FALSE)</f>
        <v>12</v>
      </c>
      <c r="N603" s="54">
        <f t="shared" si="0"/>
        <v>1755</v>
      </c>
      <c r="O603" s="20"/>
      <c r="P603" s="20" t="s">
        <v>128</v>
      </c>
      <c r="Q603" s="54">
        <f>VLOOKUP(P603,'Charged Moves'!B$2:I$96,3,FALSE)</f>
        <v>35</v>
      </c>
      <c r="R603" s="54">
        <f>IF(OR(VLOOKUP(P603,'Charged Moves'!B$2:C$96,2,FALSE)=D603,VLOOKUP(P603,'Charged Moves'!B$2:C$96,2,FALSE)=E603),1,0)</f>
        <v>1</v>
      </c>
      <c r="S603" s="54">
        <f>VLOOKUP(P603,'Charged Moves'!B$2:I$96,8,FALSE)*100</f>
        <v>5</v>
      </c>
      <c r="T603" s="54">
        <f>VLOOKUP(P603,'Charged Moves'!B$2:I$96,6,FALSE)</f>
        <v>3400</v>
      </c>
      <c r="U603" s="54">
        <f>VLOOKUP(P603,'Charged Moves'!B$2:J$96,9,FALSE)</f>
        <v>25</v>
      </c>
      <c r="V603" s="54">
        <f t="shared" si="1"/>
        <v>5246.71875</v>
      </c>
      <c r="W603" s="54"/>
      <c r="X603" s="54"/>
      <c r="Y603" s="54"/>
      <c r="AB603" s="55"/>
      <c r="AD603" s="55"/>
    </row>
    <row r="604" spans="1:30" ht="14.25" customHeight="1">
      <c r="A604" s="10">
        <v>603</v>
      </c>
      <c r="B604" s="13">
        <f>VLOOKUP(C604,'Species Data'!A$2:E$152,2,FALSE)</f>
        <v>105</v>
      </c>
      <c r="C604" s="10" t="s">
        <v>263</v>
      </c>
      <c r="D604" s="37" t="s">
        <v>121</v>
      </c>
      <c r="E604" s="38"/>
      <c r="F604" s="13">
        <f>VLOOKUP($C604,'Species Data'!$A$2:$E$152,3,FALSE)+$Z$1</f>
        <v>135</v>
      </c>
      <c r="G604" s="13">
        <f>VLOOKUP($C604,'Species Data'!$A$2:$E$152,4,FALSE)+$Z$1</f>
        <v>155</v>
      </c>
      <c r="H604" s="13">
        <f>VLOOKUP($C604,'Species Data'!$A$2:$E$152,5,FALSE)+$Z$1</f>
        <v>217</v>
      </c>
      <c r="I604" s="20" t="s">
        <v>238</v>
      </c>
      <c r="J604" s="54">
        <f>VLOOKUP(I604,'Basic Moves'!B$2:H$43,3,FALSE)</f>
        <v>15</v>
      </c>
      <c r="K604" s="54">
        <f>IF(OR(VLOOKUP(I604,'Basic Moves'!B$2:C$43,2,FALSE)=D604,VLOOKUP(I604,'Basic Moves'!B$2:C$43,2,FALSE)=E604),1,0)</f>
        <v>1</v>
      </c>
      <c r="L604" s="54">
        <f>VLOOKUP(I604,'Basic Moves'!B$2:H$43,5,FALSE)</f>
        <v>1350</v>
      </c>
      <c r="M604" s="54">
        <f>VLOOKUP(I604,'Basic Moves'!B$2:H$43,7,FALSE)</f>
        <v>12</v>
      </c>
      <c r="N604" s="54">
        <f t="shared" si="0"/>
        <v>2906.25</v>
      </c>
      <c r="O604" s="20"/>
      <c r="P604" s="20" t="s">
        <v>261</v>
      </c>
      <c r="Q604" s="54">
        <f>VLOOKUP(P604,'Charged Moves'!B$2:I$96,3,FALSE)</f>
        <v>25</v>
      </c>
      <c r="R604" s="54">
        <f>IF(OR(VLOOKUP(P604,'Charged Moves'!B$2:C$96,2,FALSE)=D604,VLOOKUP(P604,'Charged Moves'!B$2:C$96,2,FALSE)=E604),1,0)</f>
        <v>1</v>
      </c>
      <c r="S604" s="54">
        <f>VLOOKUP(P604,'Charged Moves'!B$2:I$96,8,FALSE)*100</f>
        <v>5</v>
      </c>
      <c r="T604" s="54">
        <f>VLOOKUP(P604,'Charged Moves'!B$2:I$96,6,FALSE)</f>
        <v>1600</v>
      </c>
      <c r="U604" s="54">
        <f>VLOOKUP(P604,'Charged Moves'!B$2:J$96,9,FALSE)</f>
        <v>25</v>
      </c>
      <c r="V604" s="54">
        <f t="shared" si="1"/>
        <v>4964.84375</v>
      </c>
      <c r="W604" s="54"/>
      <c r="X604" s="54"/>
      <c r="Y604" s="54"/>
      <c r="AB604" s="55"/>
      <c r="AD604" s="55"/>
    </row>
    <row r="605" spans="1:30" ht="14.25" customHeight="1">
      <c r="A605" s="10">
        <v>604</v>
      </c>
      <c r="B605" s="13">
        <f>VLOOKUP(C605,'Species Data'!A$2:E$152,2,FALSE)</f>
        <v>105</v>
      </c>
      <c r="C605" s="10" t="s">
        <v>263</v>
      </c>
      <c r="D605" s="37" t="s">
        <v>121</v>
      </c>
      <c r="E605" s="38"/>
      <c r="F605" s="13">
        <f>VLOOKUP($C605,'Species Data'!$A$2:$E$152,3,FALSE)+$Z$1</f>
        <v>135</v>
      </c>
      <c r="G605" s="13">
        <f>VLOOKUP($C605,'Species Data'!$A$2:$E$152,4,FALSE)+$Z$1</f>
        <v>155</v>
      </c>
      <c r="H605" s="13">
        <f>VLOOKUP($C605,'Species Data'!$A$2:$E$152,5,FALSE)+$Z$1</f>
        <v>217</v>
      </c>
      <c r="I605" s="20" t="s">
        <v>238</v>
      </c>
      <c r="J605" s="54">
        <f>VLOOKUP(I605,'Basic Moves'!B$2:H$43,3,FALSE)</f>
        <v>15</v>
      </c>
      <c r="K605" s="54">
        <f>IF(OR(VLOOKUP(I605,'Basic Moves'!B$2:C$43,2,FALSE)=D605,VLOOKUP(I605,'Basic Moves'!B$2:C$43,2,FALSE)=E605),1,0)</f>
        <v>1</v>
      </c>
      <c r="L605" s="54">
        <f>VLOOKUP(I605,'Basic Moves'!B$2:H$43,5,FALSE)</f>
        <v>1350</v>
      </c>
      <c r="M605" s="54">
        <f>VLOOKUP(I605,'Basic Moves'!B$2:H$43,7,FALSE)</f>
        <v>12</v>
      </c>
      <c r="N605" s="54">
        <f t="shared" si="0"/>
        <v>2906.25</v>
      </c>
      <c r="O605" s="20"/>
      <c r="P605" s="20" t="s">
        <v>95</v>
      </c>
      <c r="Q605" s="54">
        <f>VLOOKUP(P605,'Charged Moves'!B$2:I$96,3,FALSE)</f>
        <v>70</v>
      </c>
      <c r="R605" s="54">
        <f>IF(OR(VLOOKUP(P605,'Charged Moves'!B$2:C$96,2,FALSE)=D605,VLOOKUP(P605,'Charged Moves'!B$2:C$96,2,FALSE)=E605),1,0)</f>
        <v>1</v>
      </c>
      <c r="S605" s="54">
        <f>VLOOKUP(P605,'Charged Moves'!B$2:I$96,8,FALSE)*100</f>
        <v>5</v>
      </c>
      <c r="T605" s="54">
        <f>VLOOKUP(P605,'Charged Moves'!B$2:I$96,6,FALSE)</f>
        <v>5800</v>
      </c>
      <c r="U605" s="54">
        <f>VLOOKUP(P605,'Charged Moves'!B$2:J$96,9,FALSE)</f>
        <v>33</v>
      </c>
      <c r="V605" s="54">
        <f t="shared" si="1"/>
        <v>13901.562499999998</v>
      </c>
      <c r="W605" s="54"/>
      <c r="X605" s="54"/>
      <c r="Y605" s="54"/>
      <c r="AB605" s="55"/>
      <c r="AD605" s="55"/>
    </row>
    <row r="606" spans="1:30" ht="14.25" customHeight="1">
      <c r="A606" s="10">
        <v>605</v>
      </c>
      <c r="B606" s="13">
        <f>VLOOKUP(C606,'Species Data'!A$2:E$152,2,FALSE)</f>
        <v>105</v>
      </c>
      <c r="C606" s="10" t="s">
        <v>263</v>
      </c>
      <c r="D606" s="37" t="s">
        <v>121</v>
      </c>
      <c r="E606" s="38"/>
      <c r="F606" s="13">
        <f>VLOOKUP($C606,'Species Data'!$A$2:$E$152,3,FALSE)+$Z$1</f>
        <v>135</v>
      </c>
      <c r="G606" s="13">
        <f>VLOOKUP($C606,'Species Data'!$A$2:$E$152,4,FALSE)+$Z$1</f>
        <v>155</v>
      </c>
      <c r="H606" s="13">
        <f>VLOOKUP($C606,'Species Data'!$A$2:$E$152,5,FALSE)+$Z$1</f>
        <v>217</v>
      </c>
      <c r="I606" s="20" t="s">
        <v>238</v>
      </c>
      <c r="J606" s="54">
        <f>VLOOKUP(I606,'Basic Moves'!B$2:H$43,3,FALSE)</f>
        <v>15</v>
      </c>
      <c r="K606" s="54">
        <f>IF(OR(VLOOKUP(I606,'Basic Moves'!B$2:C$43,2,FALSE)=D606,VLOOKUP(I606,'Basic Moves'!B$2:C$43,2,FALSE)=E606),1,0)</f>
        <v>1</v>
      </c>
      <c r="L606" s="54">
        <f>VLOOKUP(I606,'Basic Moves'!B$2:H$43,5,FALSE)</f>
        <v>1350</v>
      </c>
      <c r="M606" s="54">
        <f>VLOOKUP(I606,'Basic Moves'!B$2:H$43,7,FALSE)</f>
        <v>12</v>
      </c>
      <c r="N606" s="54">
        <f t="shared" si="0"/>
        <v>2906.25</v>
      </c>
      <c r="O606" s="20"/>
      <c r="P606" s="20" t="s">
        <v>126</v>
      </c>
      <c r="Q606" s="54">
        <f>VLOOKUP(P606,'Charged Moves'!B$2:I$96,3,FALSE)</f>
        <v>100</v>
      </c>
      <c r="R606" s="54">
        <f>IF(OR(VLOOKUP(P606,'Charged Moves'!B$2:C$96,2,FALSE)=D606,VLOOKUP(P606,'Charged Moves'!B$2:C$96,2,FALSE)=E606),1,0)</f>
        <v>1</v>
      </c>
      <c r="S606" s="54">
        <f>VLOOKUP(P606,'Charged Moves'!B$2:I$96,8,FALSE)*100</f>
        <v>5</v>
      </c>
      <c r="T606" s="54">
        <f>VLOOKUP(P606,'Charged Moves'!B$2:I$96,6,FALSE)</f>
        <v>4200</v>
      </c>
      <c r="U606" s="54">
        <f>VLOOKUP(P606,'Charged Moves'!B$2:J$96,9,FALSE)</f>
        <v>100</v>
      </c>
      <c r="V606" s="54">
        <f t="shared" si="1"/>
        <v>19859.375</v>
      </c>
      <c r="W606" s="54"/>
      <c r="X606" s="54"/>
      <c r="Y606" s="54"/>
      <c r="AB606" s="55"/>
      <c r="AD606" s="55"/>
    </row>
    <row r="607" spans="1:30" ht="14.25" customHeight="1">
      <c r="A607" s="10">
        <v>606</v>
      </c>
      <c r="B607" s="13">
        <f>VLOOKUP(C607,'Species Data'!A$2:E$152,2,FALSE)</f>
        <v>105</v>
      </c>
      <c r="C607" s="10" t="s">
        <v>263</v>
      </c>
      <c r="D607" s="37" t="s">
        <v>121</v>
      </c>
      <c r="E607" s="38"/>
      <c r="F607" s="13">
        <f>VLOOKUP($C607,'Species Data'!$A$2:$E$152,3,FALSE)+$Z$1</f>
        <v>135</v>
      </c>
      <c r="G607" s="13">
        <f>VLOOKUP($C607,'Species Data'!$A$2:$E$152,4,FALSE)+$Z$1</f>
        <v>155</v>
      </c>
      <c r="H607" s="13">
        <f>VLOOKUP($C607,'Species Data'!$A$2:$E$152,5,FALSE)+$Z$1</f>
        <v>217</v>
      </c>
      <c r="I607" s="20" t="s">
        <v>262</v>
      </c>
      <c r="J607" s="54">
        <f>VLOOKUP(I607,'Basic Moves'!B$2:H$43,3,FALSE)</f>
        <v>15</v>
      </c>
      <c r="K607" s="54">
        <f>IF(OR(VLOOKUP(I607,'Basic Moves'!B$2:C$43,2,FALSE)=D607,VLOOKUP(I607,'Basic Moves'!B$2:C$43,2,FALSE)=E607),1,0)</f>
        <v>0</v>
      </c>
      <c r="L607" s="54">
        <f>VLOOKUP(I607,'Basic Moves'!B$2:H$43,5,FALSE)</f>
        <v>1410</v>
      </c>
      <c r="M607" s="54">
        <f>VLOOKUP(I607,'Basic Moves'!B$2:H$43,7,FALSE)</f>
        <v>12</v>
      </c>
      <c r="N607" s="54">
        <f t="shared" si="0"/>
        <v>2325</v>
      </c>
      <c r="O607" s="20"/>
      <c r="P607" s="20" t="s">
        <v>261</v>
      </c>
      <c r="Q607" s="54">
        <f>VLOOKUP(P607,'Charged Moves'!B$2:I$96,3,FALSE)</f>
        <v>25</v>
      </c>
      <c r="R607" s="54">
        <f>IF(OR(VLOOKUP(P607,'Charged Moves'!B$2:C$96,2,FALSE)=D607,VLOOKUP(P607,'Charged Moves'!B$2:C$96,2,FALSE)=E607),1,0)</f>
        <v>1</v>
      </c>
      <c r="S607" s="54">
        <f>VLOOKUP(P607,'Charged Moves'!B$2:I$96,8,FALSE)*100</f>
        <v>5</v>
      </c>
      <c r="T607" s="54">
        <f>VLOOKUP(P607,'Charged Moves'!B$2:I$96,6,FALSE)</f>
        <v>1600</v>
      </c>
      <c r="U607" s="54">
        <f>VLOOKUP(P607,'Charged Moves'!B$2:J$96,9,FALSE)</f>
        <v>25</v>
      </c>
      <c r="V607" s="54">
        <f t="shared" si="1"/>
        <v>4964.84375</v>
      </c>
      <c r="W607" s="54"/>
      <c r="X607" s="54"/>
      <c r="Y607" s="54"/>
      <c r="AB607" s="55"/>
      <c r="AD607" s="55"/>
    </row>
    <row r="608" spans="1:30" ht="14.25" customHeight="1">
      <c r="A608" s="10">
        <v>607</v>
      </c>
      <c r="B608" s="13">
        <f>VLOOKUP(C608,'Species Data'!A$2:E$152,2,FALSE)</f>
        <v>105</v>
      </c>
      <c r="C608" s="10" t="s">
        <v>263</v>
      </c>
      <c r="D608" s="37" t="s">
        <v>121</v>
      </c>
      <c r="E608" s="38"/>
      <c r="F608" s="13">
        <f>VLOOKUP($C608,'Species Data'!$A$2:$E$152,3,FALSE)+$Z$1</f>
        <v>135</v>
      </c>
      <c r="G608" s="13">
        <f>VLOOKUP($C608,'Species Data'!$A$2:$E$152,4,FALSE)+$Z$1</f>
        <v>155</v>
      </c>
      <c r="H608" s="13">
        <f>VLOOKUP($C608,'Species Data'!$A$2:$E$152,5,FALSE)+$Z$1</f>
        <v>217</v>
      </c>
      <c r="I608" s="20" t="s">
        <v>262</v>
      </c>
      <c r="J608" s="54">
        <f>VLOOKUP(I608,'Basic Moves'!B$2:H$43,3,FALSE)</f>
        <v>15</v>
      </c>
      <c r="K608" s="54">
        <f>IF(OR(VLOOKUP(I608,'Basic Moves'!B$2:C$43,2,FALSE)=D608,VLOOKUP(I608,'Basic Moves'!B$2:C$43,2,FALSE)=E608),1,0)</f>
        <v>0</v>
      </c>
      <c r="L608" s="54">
        <f>VLOOKUP(I608,'Basic Moves'!B$2:H$43,5,FALSE)</f>
        <v>1410</v>
      </c>
      <c r="M608" s="54">
        <f>VLOOKUP(I608,'Basic Moves'!B$2:H$43,7,FALSE)</f>
        <v>12</v>
      </c>
      <c r="N608" s="54">
        <f t="shared" si="0"/>
        <v>2325</v>
      </c>
      <c r="O608" s="20"/>
      <c r="P608" s="20" t="s">
        <v>95</v>
      </c>
      <c r="Q608" s="54">
        <f>VLOOKUP(P608,'Charged Moves'!B$2:I$96,3,FALSE)</f>
        <v>70</v>
      </c>
      <c r="R608" s="54">
        <f>IF(OR(VLOOKUP(P608,'Charged Moves'!B$2:C$96,2,FALSE)=D608,VLOOKUP(P608,'Charged Moves'!B$2:C$96,2,FALSE)=E608),1,0)</f>
        <v>1</v>
      </c>
      <c r="S608" s="54">
        <f>VLOOKUP(P608,'Charged Moves'!B$2:I$96,8,FALSE)*100</f>
        <v>5</v>
      </c>
      <c r="T608" s="54">
        <f>VLOOKUP(P608,'Charged Moves'!B$2:I$96,6,FALSE)</f>
        <v>5800</v>
      </c>
      <c r="U608" s="54">
        <f>VLOOKUP(P608,'Charged Moves'!B$2:J$96,9,FALSE)</f>
        <v>33</v>
      </c>
      <c r="V608" s="54">
        <f t="shared" si="1"/>
        <v>13901.562499999998</v>
      </c>
      <c r="W608" s="54"/>
      <c r="X608" s="54"/>
      <c r="Y608" s="54"/>
      <c r="AB608" s="55"/>
      <c r="AD608" s="55"/>
    </row>
    <row r="609" spans="1:30" ht="14.25" customHeight="1">
      <c r="A609" s="10">
        <v>608</v>
      </c>
      <c r="B609" s="13">
        <f>VLOOKUP(C609,'Species Data'!A$2:E$152,2,FALSE)</f>
        <v>105</v>
      </c>
      <c r="C609" s="10" t="s">
        <v>263</v>
      </c>
      <c r="D609" s="37" t="s">
        <v>121</v>
      </c>
      <c r="E609" s="38"/>
      <c r="F609" s="13">
        <f>VLOOKUP($C609,'Species Data'!$A$2:$E$152,3,FALSE)+$Z$1</f>
        <v>135</v>
      </c>
      <c r="G609" s="13">
        <f>VLOOKUP($C609,'Species Data'!$A$2:$E$152,4,FALSE)+$Z$1</f>
        <v>155</v>
      </c>
      <c r="H609" s="13">
        <f>VLOOKUP($C609,'Species Data'!$A$2:$E$152,5,FALSE)+$Z$1</f>
        <v>217</v>
      </c>
      <c r="I609" s="20" t="s">
        <v>262</v>
      </c>
      <c r="J609" s="54">
        <f>VLOOKUP(I609,'Basic Moves'!B$2:H$43,3,FALSE)</f>
        <v>15</v>
      </c>
      <c r="K609" s="54">
        <f>IF(OR(VLOOKUP(I609,'Basic Moves'!B$2:C$43,2,FALSE)=D609,VLOOKUP(I609,'Basic Moves'!B$2:C$43,2,FALSE)=E609),1,0)</f>
        <v>0</v>
      </c>
      <c r="L609" s="54">
        <f>VLOOKUP(I609,'Basic Moves'!B$2:H$43,5,FALSE)</f>
        <v>1410</v>
      </c>
      <c r="M609" s="54">
        <f>VLOOKUP(I609,'Basic Moves'!B$2:H$43,7,FALSE)</f>
        <v>12</v>
      </c>
      <c r="N609" s="54">
        <f t="shared" si="0"/>
        <v>2325</v>
      </c>
      <c r="O609" s="20"/>
      <c r="P609" s="20" t="s">
        <v>126</v>
      </c>
      <c r="Q609" s="54">
        <f>VLOOKUP(P609,'Charged Moves'!B$2:I$96,3,FALSE)</f>
        <v>100</v>
      </c>
      <c r="R609" s="54">
        <f>IF(OR(VLOOKUP(P609,'Charged Moves'!B$2:C$96,2,FALSE)=D609,VLOOKUP(P609,'Charged Moves'!B$2:C$96,2,FALSE)=E609),1,0)</f>
        <v>1</v>
      </c>
      <c r="S609" s="54">
        <f>VLOOKUP(P609,'Charged Moves'!B$2:I$96,8,FALSE)*100</f>
        <v>5</v>
      </c>
      <c r="T609" s="54">
        <f>VLOOKUP(P609,'Charged Moves'!B$2:I$96,6,FALSE)</f>
        <v>4200</v>
      </c>
      <c r="U609" s="54">
        <f>VLOOKUP(P609,'Charged Moves'!B$2:J$96,9,FALSE)</f>
        <v>100</v>
      </c>
      <c r="V609" s="54">
        <f t="shared" si="1"/>
        <v>19859.375</v>
      </c>
      <c r="W609" s="54"/>
      <c r="X609" s="54"/>
      <c r="Y609" s="54"/>
      <c r="AB609" s="55"/>
      <c r="AD609" s="55"/>
    </row>
    <row r="610" spans="1:30" ht="14.25" customHeight="1">
      <c r="A610" s="10">
        <v>609</v>
      </c>
      <c r="B610" s="13">
        <f>VLOOKUP(C610,'Species Data'!A$2:E$152,2,FALSE)</f>
        <v>106</v>
      </c>
      <c r="C610" s="10" t="s">
        <v>264</v>
      </c>
      <c r="D610" s="41" t="s">
        <v>179</v>
      </c>
      <c r="E610" s="42"/>
      <c r="F610" s="13">
        <f>VLOOKUP($C610,'Species Data'!$A$2:$E$152,3,FALSE)+$Z$1</f>
        <v>115</v>
      </c>
      <c r="G610" s="13">
        <f>VLOOKUP($C610,'Species Data'!$A$2:$E$152,4,FALSE)+$Z$1</f>
        <v>163</v>
      </c>
      <c r="H610" s="13">
        <f>VLOOKUP($C610,'Species Data'!$A$2:$E$152,5,FALSE)+$Z$1</f>
        <v>187</v>
      </c>
      <c r="I610" s="20" t="s">
        <v>183</v>
      </c>
      <c r="J610" s="54">
        <f>VLOOKUP(I610,'Basic Moves'!B$2:H$43,3,FALSE)</f>
        <v>5</v>
      </c>
      <c r="K610" s="54">
        <f>IF(OR(VLOOKUP(I610,'Basic Moves'!B$2:C$43,2,FALSE)=D610,VLOOKUP(I610,'Basic Moves'!B$2:C$43,2,FALSE)=E610),1,0)</f>
        <v>1</v>
      </c>
      <c r="L610" s="54">
        <f>VLOOKUP(I610,'Basic Moves'!B$2:H$43,5,FALSE)</f>
        <v>600</v>
      </c>
      <c r="M610" s="54">
        <f>VLOOKUP(I610,'Basic Moves'!B$2:H$43,7,FALSE)</f>
        <v>7</v>
      </c>
      <c r="N610" s="54">
        <f t="shared" si="0"/>
        <v>1018.75</v>
      </c>
      <c r="O610" s="20"/>
      <c r="P610" s="20" t="s">
        <v>265</v>
      </c>
      <c r="Q610" s="54">
        <f>VLOOKUP(P610,'Charged Moves'!B$2:I$96,3,FALSE)</f>
        <v>30</v>
      </c>
      <c r="R610" s="54">
        <f>IF(OR(VLOOKUP(P610,'Charged Moves'!B$2:C$96,2,FALSE)=D610,VLOOKUP(P610,'Charged Moves'!B$2:C$96,2,FALSE)=E610),1,0)</f>
        <v>0</v>
      </c>
      <c r="S610" s="54">
        <f>VLOOKUP(P610,'Charged Moves'!B$2:I$96,8,FALSE)*100</f>
        <v>5</v>
      </c>
      <c r="T610" s="54">
        <f>VLOOKUP(P610,'Charged Moves'!B$2:I$96,6,FALSE)</f>
        <v>2100</v>
      </c>
      <c r="U610" s="54">
        <f>VLOOKUP(P610,'Charged Moves'!B$2:J$96,9,FALSE)</f>
        <v>25</v>
      </c>
      <c r="V610" s="54">
        <f t="shared" si="1"/>
        <v>5012.25</v>
      </c>
      <c r="W610" s="54"/>
      <c r="X610" s="54"/>
      <c r="Y610" s="54"/>
      <c r="AB610" s="55"/>
      <c r="AD610" s="55"/>
    </row>
    <row r="611" spans="1:30" ht="14.25" customHeight="1">
      <c r="A611" s="10">
        <v>610</v>
      </c>
      <c r="B611" s="13">
        <f>VLOOKUP(C611,'Species Data'!A$2:E$152,2,FALSE)</f>
        <v>106</v>
      </c>
      <c r="C611" s="10" t="s">
        <v>264</v>
      </c>
      <c r="D611" s="41" t="s">
        <v>179</v>
      </c>
      <c r="E611" s="42"/>
      <c r="F611" s="13">
        <f>VLOOKUP($C611,'Species Data'!$A$2:$E$152,3,FALSE)+$Z$1</f>
        <v>115</v>
      </c>
      <c r="G611" s="13">
        <f>VLOOKUP($C611,'Species Data'!$A$2:$E$152,4,FALSE)+$Z$1</f>
        <v>163</v>
      </c>
      <c r="H611" s="13">
        <f>VLOOKUP($C611,'Species Data'!$A$2:$E$152,5,FALSE)+$Z$1</f>
        <v>187</v>
      </c>
      <c r="I611" s="20" t="s">
        <v>183</v>
      </c>
      <c r="J611" s="54">
        <f>VLOOKUP(I611,'Basic Moves'!B$2:H$43,3,FALSE)</f>
        <v>5</v>
      </c>
      <c r="K611" s="54">
        <f>IF(OR(VLOOKUP(I611,'Basic Moves'!B$2:C$43,2,FALSE)=D611,VLOOKUP(I611,'Basic Moves'!B$2:C$43,2,FALSE)=E611),1,0)</f>
        <v>1</v>
      </c>
      <c r="L611" s="54">
        <f>VLOOKUP(I611,'Basic Moves'!B$2:H$43,5,FALSE)</f>
        <v>600</v>
      </c>
      <c r="M611" s="54">
        <f>VLOOKUP(I611,'Basic Moves'!B$2:H$43,7,FALSE)</f>
        <v>7</v>
      </c>
      <c r="N611" s="54">
        <f t="shared" si="0"/>
        <v>1018.75</v>
      </c>
      <c r="O611" s="20"/>
      <c r="P611" s="20" t="s">
        <v>181</v>
      </c>
      <c r="Q611" s="54">
        <f>VLOOKUP(P611,'Charged Moves'!B$2:I$96,3,FALSE)</f>
        <v>30</v>
      </c>
      <c r="R611" s="54">
        <f>IF(OR(VLOOKUP(P611,'Charged Moves'!B$2:C$96,2,FALSE)=D611,VLOOKUP(P611,'Charged Moves'!B$2:C$96,2,FALSE)=E611),1,0)</f>
        <v>1</v>
      </c>
      <c r="S611" s="54">
        <f>VLOOKUP(P611,'Charged Moves'!B$2:I$96,8,FALSE)*100</f>
        <v>5</v>
      </c>
      <c r="T611" s="54">
        <f>VLOOKUP(P611,'Charged Moves'!B$2:I$96,6,FALSE)</f>
        <v>2250</v>
      </c>
      <c r="U611" s="54">
        <f>VLOOKUP(P611,'Charged Moves'!B$2:J$96,9,FALSE)</f>
        <v>25</v>
      </c>
      <c r="V611" s="54">
        <f t="shared" si="1"/>
        <v>6265.3124999999991</v>
      </c>
      <c r="W611" s="54"/>
      <c r="X611" s="54"/>
      <c r="Y611" s="54"/>
      <c r="AB611" s="55"/>
      <c r="AD611" s="55"/>
    </row>
    <row r="612" spans="1:30" ht="14.25" customHeight="1">
      <c r="A612" s="10">
        <v>611</v>
      </c>
      <c r="B612" s="13">
        <f>VLOOKUP(C612,'Species Data'!A$2:E$152,2,FALSE)</f>
        <v>106</v>
      </c>
      <c r="C612" s="10" t="s">
        <v>264</v>
      </c>
      <c r="D612" s="41" t="s">
        <v>179</v>
      </c>
      <c r="E612" s="42"/>
      <c r="F612" s="13">
        <f>VLOOKUP($C612,'Species Data'!$A$2:$E$152,3,FALSE)+$Z$1</f>
        <v>115</v>
      </c>
      <c r="G612" s="13">
        <f>VLOOKUP($C612,'Species Data'!$A$2:$E$152,4,FALSE)+$Z$1</f>
        <v>163</v>
      </c>
      <c r="H612" s="13">
        <f>VLOOKUP($C612,'Species Data'!$A$2:$E$152,5,FALSE)+$Z$1</f>
        <v>187</v>
      </c>
      <c r="I612" s="20" t="s">
        <v>183</v>
      </c>
      <c r="J612" s="54">
        <f>VLOOKUP(I612,'Basic Moves'!B$2:H$43,3,FALSE)</f>
        <v>5</v>
      </c>
      <c r="K612" s="54">
        <f>IF(OR(VLOOKUP(I612,'Basic Moves'!B$2:C$43,2,FALSE)=D612,VLOOKUP(I612,'Basic Moves'!B$2:C$43,2,FALSE)=E612),1,0)</f>
        <v>1</v>
      </c>
      <c r="L612" s="54">
        <f>VLOOKUP(I612,'Basic Moves'!B$2:H$43,5,FALSE)</f>
        <v>600</v>
      </c>
      <c r="M612" s="54">
        <f>VLOOKUP(I612,'Basic Moves'!B$2:H$43,7,FALSE)</f>
        <v>7</v>
      </c>
      <c r="N612" s="54">
        <f t="shared" si="0"/>
        <v>1018.75</v>
      </c>
      <c r="O612" s="20"/>
      <c r="P612" s="20" t="s">
        <v>133</v>
      </c>
      <c r="Q612" s="54">
        <f>VLOOKUP(P612,'Charged Moves'!B$2:I$96,3,FALSE)</f>
        <v>80</v>
      </c>
      <c r="R612" s="54">
        <f>IF(OR(VLOOKUP(P612,'Charged Moves'!B$2:C$96,2,FALSE)=D612,VLOOKUP(P612,'Charged Moves'!B$2:C$96,2,FALSE)=E612),1,0)</f>
        <v>0</v>
      </c>
      <c r="S612" s="54">
        <f>VLOOKUP(P612,'Charged Moves'!B$2:I$96,8,FALSE)*100</f>
        <v>50</v>
      </c>
      <c r="T612" s="54">
        <f>VLOOKUP(P612,'Charged Moves'!B$2:I$96,6,FALSE)</f>
        <v>3100</v>
      </c>
      <c r="U612" s="54">
        <f>VLOOKUP(P612,'Charged Moves'!B$2:J$96,9,FALSE)</f>
        <v>100</v>
      </c>
      <c r="V612" s="54">
        <f t="shared" si="1"/>
        <v>16300</v>
      </c>
      <c r="W612" s="54"/>
      <c r="X612" s="54"/>
      <c r="Y612" s="54"/>
      <c r="AB612" s="55"/>
      <c r="AD612" s="55"/>
    </row>
    <row r="613" spans="1:30" ht="14.25" customHeight="1">
      <c r="A613" s="10">
        <v>612</v>
      </c>
      <c r="B613" s="13">
        <f>VLOOKUP(C613,'Species Data'!A$2:E$152,2,FALSE)</f>
        <v>106</v>
      </c>
      <c r="C613" s="10" t="s">
        <v>264</v>
      </c>
      <c r="D613" s="41" t="s">
        <v>179</v>
      </c>
      <c r="E613" s="42"/>
      <c r="F613" s="13">
        <f>VLOOKUP($C613,'Species Data'!$A$2:$E$152,3,FALSE)+$Z$1</f>
        <v>115</v>
      </c>
      <c r="G613" s="13">
        <f>VLOOKUP($C613,'Species Data'!$A$2:$E$152,4,FALSE)+$Z$1</f>
        <v>163</v>
      </c>
      <c r="H613" s="13">
        <f>VLOOKUP($C613,'Species Data'!$A$2:$E$152,5,FALSE)+$Z$1</f>
        <v>187</v>
      </c>
      <c r="I613" s="20" t="s">
        <v>262</v>
      </c>
      <c r="J613" s="54">
        <f>VLOOKUP(I613,'Basic Moves'!B$2:H$43,3,FALSE)</f>
        <v>15</v>
      </c>
      <c r="K613" s="54">
        <f>IF(OR(VLOOKUP(I613,'Basic Moves'!B$2:C$43,2,FALSE)=D613,VLOOKUP(I613,'Basic Moves'!B$2:C$43,2,FALSE)=E613),1,0)</f>
        <v>1</v>
      </c>
      <c r="L613" s="54">
        <f>VLOOKUP(I613,'Basic Moves'!B$2:H$43,5,FALSE)</f>
        <v>1410</v>
      </c>
      <c r="M613" s="54">
        <f>VLOOKUP(I613,'Basic Moves'!B$2:H$43,7,FALSE)</f>
        <v>12</v>
      </c>
      <c r="N613" s="54">
        <f t="shared" si="0"/>
        <v>3056.25</v>
      </c>
      <c r="O613" s="20"/>
      <c r="P613" s="20" t="s">
        <v>265</v>
      </c>
      <c r="Q613" s="54">
        <f>VLOOKUP(P613,'Charged Moves'!B$2:I$96,3,FALSE)</f>
        <v>30</v>
      </c>
      <c r="R613" s="54">
        <f>IF(OR(VLOOKUP(P613,'Charged Moves'!B$2:C$96,2,FALSE)=D613,VLOOKUP(P613,'Charged Moves'!B$2:C$96,2,FALSE)=E613),1,0)</f>
        <v>0</v>
      </c>
      <c r="S613" s="54">
        <f>VLOOKUP(P613,'Charged Moves'!B$2:I$96,8,FALSE)*100</f>
        <v>5</v>
      </c>
      <c r="T613" s="54">
        <f>VLOOKUP(P613,'Charged Moves'!B$2:I$96,6,FALSE)</f>
        <v>2100</v>
      </c>
      <c r="U613" s="54">
        <f>VLOOKUP(P613,'Charged Moves'!B$2:J$96,9,FALSE)</f>
        <v>25</v>
      </c>
      <c r="V613" s="54">
        <f t="shared" si="1"/>
        <v>5012.25</v>
      </c>
      <c r="W613" s="54"/>
      <c r="X613" s="54"/>
      <c r="Y613" s="54"/>
      <c r="AB613" s="55"/>
      <c r="AD613" s="55"/>
    </row>
    <row r="614" spans="1:30" ht="14.25" customHeight="1">
      <c r="A614" s="10">
        <v>613</v>
      </c>
      <c r="B614" s="13">
        <f>VLOOKUP(C614,'Species Data'!A$2:E$152,2,FALSE)</f>
        <v>106</v>
      </c>
      <c r="C614" s="10" t="s">
        <v>264</v>
      </c>
      <c r="D614" s="41" t="s">
        <v>179</v>
      </c>
      <c r="E614" s="42"/>
      <c r="F614" s="13">
        <f>VLOOKUP($C614,'Species Data'!$A$2:$E$152,3,FALSE)+$Z$1</f>
        <v>115</v>
      </c>
      <c r="G614" s="13">
        <f>VLOOKUP($C614,'Species Data'!$A$2:$E$152,4,FALSE)+$Z$1</f>
        <v>163</v>
      </c>
      <c r="H614" s="13">
        <f>VLOOKUP($C614,'Species Data'!$A$2:$E$152,5,FALSE)+$Z$1</f>
        <v>187</v>
      </c>
      <c r="I614" s="20" t="s">
        <v>262</v>
      </c>
      <c r="J614" s="54">
        <f>VLOOKUP(I614,'Basic Moves'!B$2:H$43,3,FALSE)</f>
        <v>15</v>
      </c>
      <c r="K614" s="54">
        <f>IF(OR(VLOOKUP(I614,'Basic Moves'!B$2:C$43,2,FALSE)=D614,VLOOKUP(I614,'Basic Moves'!B$2:C$43,2,FALSE)=E614),1,0)</f>
        <v>1</v>
      </c>
      <c r="L614" s="54">
        <f>VLOOKUP(I614,'Basic Moves'!B$2:H$43,5,FALSE)</f>
        <v>1410</v>
      </c>
      <c r="M614" s="54">
        <f>VLOOKUP(I614,'Basic Moves'!B$2:H$43,7,FALSE)</f>
        <v>12</v>
      </c>
      <c r="N614" s="54">
        <f t="shared" si="0"/>
        <v>3056.25</v>
      </c>
      <c r="O614" s="20"/>
      <c r="P614" s="20" t="s">
        <v>181</v>
      </c>
      <c r="Q614" s="54">
        <f>VLOOKUP(P614,'Charged Moves'!B$2:I$96,3,FALSE)</f>
        <v>30</v>
      </c>
      <c r="R614" s="54">
        <f>IF(OR(VLOOKUP(P614,'Charged Moves'!B$2:C$96,2,FALSE)=D614,VLOOKUP(P614,'Charged Moves'!B$2:C$96,2,FALSE)=E614),1,0)</f>
        <v>1</v>
      </c>
      <c r="S614" s="54">
        <f>VLOOKUP(P614,'Charged Moves'!B$2:I$96,8,FALSE)*100</f>
        <v>5</v>
      </c>
      <c r="T614" s="54">
        <f>VLOOKUP(P614,'Charged Moves'!B$2:I$96,6,FALSE)</f>
        <v>2250</v>
      </c>
      <c r="U614" s="54">
        <f>VLOOKUP(P614,'Charged Moves'!B$2:J$96,9,FALSE)</f>
        <v>25</v>
      </c>
      <c r="V614" s="54">
        <f t="shared" si="1"/>
        <v>6265.3124999999991</v>
      </c>
      <c r="W614" s="54"/>
      <c r="X614" s="54"/>
      <c r="Y614" s="54"/>
      <c r="AB614" s="55"/>
      <c r="AD614" s="55"/>
    </row>
    <row r="615" spans="1:30" ht="14.25" customHeight="1">
      <c r="A615" s="10">
        <v>614</v>
      </c>
      <c r="B615" s="13">
        <f>VLOOKUP(C615,'Species Data'!A$2:E$152,2,FALSE)</f>
        <v>106</v>
      </c>
      <c r="C615" s="10" t="s">
        <v>264</v>
      </c>
      <c r="D615" s="41" t="s">
        <v>179</v>
      </c>
      <c r="E615" s="42"/>
      <c r="F615" s="13">
        <f>VLOOKUP($C615,'Species Data'!$A$2:$E$152,3,FALSE)+$Z$1</f>
        <v>115</v>
      </c>
      <c r="G615" s="13">
        <f>VLOOKUP($C615,'Species Data'!$A$2:$E$152,4,FALSE)+$Z$1</f>
        <v>163</v>
      </c>
      <c r="H615" s="13">
        <f>VLOOKUP($C615,'Species Data'!$A$2:$E$152,5,FALSE)+$Z$1</f>
        <v>187</v>
      </c>
      <c r="I615" s="20" t="s">
        <v>262</v>
      </c>
      <c r="J615" s="54">
        <f>VLOOKUP(I615,'Basic Moves'!B$2:H$43,3,FALSE)</f>
        <v>15</v>
      </c>
      <c r="K615" s="54">
        <f>IF(OR(VLOOKUP(I615,'Basic Moves'!B$2:C$43,2,FALSE)=D615,VLOOKUP(I615,'Basic Moves'!B$2:C$43,2,FALSE)=E615),1,0)</f>
        <v>1</v>
      </c>
      <c r="L615" s="54">
        <f>VLOOKUP(I615,'Basic Moves'!B$2:H$43,5,FALSE)</f>
        <v>1410</v>
      </c>
      <c r="M615" s="54">
        <f>VLOOKUP(I615,'Basic Moves'!B$2:H$43,7,FALSE)</f>
        <v>12</v>
      </c>
      <c r="N615" s="54">
        <f t="shared" si="0"/>
        <v>3056.25</v>
      </c>
      <c r="O615" s="20"/>
      <c r="P615" s="20" t="s">
        <v>133</v>
      </c>
      <c r="Q615" s="54">
        <f>VLOOKUP(P615,'Charged Moves'!B$2:I$96,3,FALSE)</f>
        <v>80</v>
      </c>
      <c r="R615" s="54">
        <f>IF(OR(VLOOKUP(P615,'Charged Moves'!B$2:C$96,2,FALSE)=D615,VLOOKUP(P615,'Charged Moves'!B$2:C$96,2,FALSE)=E615),1,0)</f>
        <v>0</v>
      </c>
      <c r="S615" s="54">
        <f>VLOOKUP(P615,'Charged Moves'!B$2:I$96,8,FALSE)*100</f>
        <v>50</v>
      </c>
      <c r="T615" s="54">
        <f>VLOOKUP(P615,'Charged Moves'!B$2:I$96,6,FALSE)</f>
        <v>3100</v>
      </c>
      <c r="U615" s="54">
        <f>VLOOKUP(P615,'Charged Moves'!B$2:J$96,9,FALSE)</f>
        <v>100</v>
      </c>
      <c r="V615" s="54">
        <f t="shared" si="1"/>
        <v>16300</v>
      </c>
      <c r="W615" s="54"/>
      <c r="X615" s="54"/>
      <c r="Y615" s="54"/>
      <c r="AB615" s="55"/>
      <c r="AD615" s="55"/>
    </row>
    <row r="616" spans="1:30" ht="14.25" customHeight="1">
      <c r="A616" s="10">
        <v>615</v>
      </c>
      <c r="B616" s="13">
        <f>VLOOKUP(C616,'Species Data'!A$2:E$152,2,FALSE)</f>
        <v>107</v>
      </c>
      <c r="C616" s="10" t="s">
        <v>266</v>
      </c>
      <c r="D616" s="41" t="s">
        <v>179</v>
      </c>
      <c r="E616" s="42"/>
      <c r="F616" s="13">
        <f>VLOOKUP($C616,'Species Data'!$A$2:$E$152,3,FALSE)+$Z$1</f>
        <v>115</v>
      </c>
      <c r="G616" s="13">
        <f>VLOOKUP($C616,'Species Data'!$A$2:$E$152,4,FALSE)+$Z$1</f>
        <v>153</v>
      </c>
      <c r="H616" s="13">
        <f>VLOOKUP($C616,'Species Data'!$A$2:$E$152,5,FALSE)+$Z$1</f>
        <v>219</v>
      </c>
      <c r="I616" s="20" t="s">
        <v>204</v>
      </c>
      <c r="J616" s="54">
        <f>VLOOKUP(I616,'Basic Moves'!B$2:H$43,3,FALSE)</f>
        <v>10</v>
      </c>
      <c r="K616" s="54">
        <f>IF(OR(VLOOKUP(I616,'Basic Moves'!B$2:C$43,2,FALSE)=D616,VLOOKUP(I616,'Basic Moves'!B$2:C$43,2,FALSE)=E616),1,0)</f>
        <v>0</v>
      </c>
      <c r="L616" s="54">
        <f>VLOOKUP(I616,'Basic Moves'!B$2:H$43,5,FALSE)</f>
        <v>1200</v>
      </c>
      <c r="M616" s="54">
        <f>VLOOKUP(I616,'Basic Moves'!B$2:H$43,7,FALSE)</f>
        <v>10</v>
      </c>
      <c r="N616" s="54">
        <f t="shared" si="0"/>
        <v>1530</v>
      </c>
      <c r="O616" s="20"/>
      <c r="P616" s="20" t="s">
        <v>47</v>
      </c>
      <c r="Q616" s="54">
        <f>VLOOKUP(P616,'Charged Moves'!B$2:I$96,3,FALSE)</f>
        <v>40</v>
      </c>
      <c r="R616" s="54">
        <f>IF(OR(VLOOKUP(P616,'Charged Moves'!B$2:C$96,2,FALSE)=D616,VLOOKUP(P616,'Charged Moves'!B$2:C$96,2,FALSE)=E616),1,0)</f>
        <v>0</v>
      </c>
      <c r="S616" s="54">
        <f>VLOOKUP(P616,'Charged Moves'!B$2:I$96,8,FALSE)*100</f>
        <v>5</v>
      </c>
      <c r="T616" s="54">
        <f>VLOOKUP(P616,'Charged Moves'!B$2:I$96,6,FALSE)</f>
        <v>2800</v>
      </c>
      <c r="U616" s="54">
        <f>VLOOKUP(P616,'Charged Moves'!B$2:J$96,9,FALSE)</f>
        <v>33</v>
      </c>
      <c r="V616" s="54">
        <f t="shared" si="1"/>
        <v>6272.9999999999991</v>
      </c>
      <c r="W616" s="54"/>
      <c r="X616" s="54"/>
      <c r="Y616" s="54"/>
      <c r="AB616" s="55"/>
      <c r="AD616" s="55"/>
    </row>
    <row r="617" spans="1:30" ht="14.25" customHeight="1">
      <c r="A617" s="10">
        <v>616</v>
      </c>
      <c r="B617" s="13">
        <f>VLOOKUP(C617,'Species Data'!A$2:E$152,2,FALSE)</f>
        <v>107</v>
      </c>
      <c r="C617" s="10" t="s">
        <v>266</v>
      </c>
      <c r="D617" s="41" t="s">
        <v>179</v>
      </c>
      <c r="E617" s="42"/>
      <c r="F617" s="13">
        <f>VLOOKUP($C617,'Species Data'!$A$2:$E$152,3,FALSE)+$Z$1</f>
        <v>115</v>
      </c>
      <c r="G617" s="13">
        <f>VLOOKUP($C617,'Species Data'!$A$2:$E$152,4,FALSE)+$Z$1</f>
        <v>153</v>
      </c>
      <c r="H617" s="13">
        <f>VLOOKUP($C617,'Species Data'!$A$2:$E$152,5,FALSE)+$Z$1</f>
        <v>219</v>
      </c>
      <c r="I617" s="20" t="s">
        <v>204</v>
      </c>
      <c r="J617" s="54">
        <f>VLOOKUP(I617,'Basic Moves'!B$2:H$43,3,FALSE)</f>
        <v>10</v>
      </c>
      <c r="K617" s="54">
        <f>IF(OR(VLOOKUP(I617,'Basic Moves'!B$2:C$43,2,FALSE)=D617,VLOOKUP(I617,'Basic Moves'!B$2:C$43,2,FALSE)=E617),1,0)</f>
        <v>0</v>
      </c>
      <c r="L617" s="54">
        <f>VLOOKUP(I617,'Basic Moves'!B$2:H$43,5,FALSE)</f>
        <v>1200</v>
      </c>
      <c r="M617" s="54">
        <f>VLOOKUP(I617,'Basic Moves'!B$2:H$43,7,FALSE)</f>
        <v>10</v>
      </c>
      <c r="N617" s="54">
        <f t="shared" si="0"/>
        <v>1530</v>
      </c>
      <c r="O617" s="20"/>
      <c r="P617" s="20" t="s">
        <v>194</v>
      </c>
      <c r="Q617" s="54">
        <f>VLOOKUP(P617,'Charged Moves'!B$2:I$96,3,FALSE)</f>
        <v>45</v>
      </c>
      <c r="R617" s="54">
        <f>IF(OR(VLOOKUP(P617,'Charged Moves'!B$2:C$96,2,FALSE)=D617,VLOOKUP(P617,'Charged Moves'!B$2:C$96,2,FALSE)=E617),1,0)</f>
        <v>0</v>
      </c>
      <c r="S617" s="54">
        <f>VLOOKUP(P617,'Charged Moves'!B$2:I$96,8,FALSE)*100</f>
        <v>5</v>
      </c>
      <c r="T617" s="54">
        <f>VLOOKUP(P617,'Charged Moves'!B$2:I$96,6,FALSE)</f>
        <v>3500</v>
      </c>
      <c r="U617" s="54">
        <f>VLOOKUP(P617,'Charged Moves'!B$2:J$96,9,FALSE)</f>
        <v>33</v>
      </c>
      <c r="V617" s="54">
        <f t="shared" si="1"/>
        <v>7057.1249999999991</v>
      </c>
      <c r="W617" s="54"/>
      <c r="X617" s="54"/>
      <c r="Y617" s="54"/>
      <c r="AB617" s="55"/>
      <c r="AD617" s="55"/>
    </row>
    <row r="618" spans="1:30" ht="14.25" customHeight="1">
      <c r="A618" s="10">
        <v>617</v>
      </c>
      <c r="B618" s="13">
        <f>VLOOKUP(C618,'Species Data'!A$2:E$152,2,FALSE)</f>
        <v>107</v>
      </c>
      <c r="C618" s="10" t="s">
        <v>266</v>
      </c>
      <c r="D618" s="41" t="s">
        <v>179</v>
      </c>
      <c r="E618" s="42"/>
      <c r="F618" s="13">
        <f>VLOOKUP($C618,'Species Data'!$A$2:$E$152,3,FALSE)+$Z$1</f>
        <v>115</v>
      </c>
      <c r="G618" s="13">
        <f>VLOOKUP($C618,'Species Data'!$A$2:$E$152,4,FALSE)+$Z$1</f>
        <v>153</v>
      </c>
      <c r="H618" s="13">
        <f>VLOOKUP($C618,'Species Data'!$A$2:$E$152,5,FALSE)+$Z$1</f>
        <v>219</v>
      </c>
      <c r="I618" s="20" t="s">
        <v>204</v>
      </c>
      <c r="J618" s="54">
        <f>VLOOKUP(I618,'Basic Moves'!B$2:H$43,3,FALSE)</f>
        <v>10</v>
      </c>
      <c r="K618" s="54">
        <f>IF(OR(VLOOKUP(I618,'Basic Moves'!B$2:C$43,2,FALSE)=D618,VLOOKUP(I618,'Basic Moves'!B$2:C$43,2,FALSE)=E618),1,0)</f>
        <v>0</v>
      </c>
      <c r="L618" s="54">
        <f>VLOOKUP(I618,'Basic Moves'!B$2:H$43,5,FALSE)</f>
        <v>1200</v>
      </c>
      <c r="M618" s="54">
        <f>VLOOKUP(I618,'Basic Moves'!B$2:H$43,7,FALSE)</f>
        <v>10</v>
      </c>
      <c r="N618" s="54">
        <f t="shared" si="0"/>
        <v>1530</v>
      </c>
      <c r="O618" s="20"/>
      <c r="P618" s="20" t="s">
        <v>118</v>
      </c>
      <c r="Q618" s="54">
        <f>VLOOKUP(P618,'Charged Moves'!B$2:I$96,3,FALSE)</f>
        <v>40</v>
      </c>
      <c r="R618" s="54">
        <f>IF(OR(VLOOKUP(P618,'Charged Moves'!B$2:C$96,2,FALSE)=D618,VLOOKUP(P618,'Charged Moves'!B$2:C$96,2,FALSE)=E618),1,0)</f>
        <v>0</v>
      </c>
      <c r="S618" s="54">
        <f>VLOOKUP(P618,'Charged Moves'!B$2:I$96,8,FALSE)*100</f>
        <v>5</v>
      </c>
      <c r="T618" s="54">
        <f>VLOOKUP(P618,'Charged Moves'!B$2:I$96,6,FALSE)</f>
        <v>2400</v>
      </c>
      <c r="U618" s="54">
        <f>VLOOKUP(P618,'Charged Moves'!B$2:J$96,9,FALSE)</f>
        <v>33</v>
      </c>
      <c r="V618" s="54">
        <f t="shared" si="1"/>
        <v>6272.9999999999991</v>
      </c>
      <c r="W618" s="54"/>
      <c r="X618" s="54"/>
      <c r="Y618" s="54"/>
      <c r="AB618" s="55"/>
      <c r="AD618" s="55"/>
    </row>
    <row r="619" spans="1:30" ht="14.25" customHeight="1">
      <c r="A619" s="10">
        <v>618</v>
      </c>
      <c r="B619" s="13">
        <f>VLOOKUP(C619,'Species Data'!A$2:E$152,2,FALSE)</f>
        <v>107</v>
      </c>
      <c r="C619" s="10" t="s">
        <v>266</v>
      </c>
      <c r="D619" s="41" t="s">
        <v>179</v>
      </c>
      <c r="E619" s="42"/>
      <c r="F619" s="13">
        <f>VLOOKUP($C619,'Species Data'!$A$2:$E$152,3,FALSE)+$Z$1</f>
        <v>115</v>
      </c>
      <c r="G619" s="13">
        <f>VLOOKUP($C619,'Species Data'!$A$2:$E$152,4,FALSE)+$Z$1</f>
        <v>153</v>
      </c>
      <c r="H619" s="13">
        <f>VLOOKUP($C619,'Species Data'!$A$2:$E$152,5,FALSE)+$Z$1</f>
        <v>219</v>
      </c>
      <c r="I619" s="20" t="s">
        <v>262</v>
      </c>
      <c r="J619" s="54">
        <f>VLOOKUP(I619,'Basic Moves'!B$2:H$43,3,FALSE)</f>
        <v>15</v>
      </c>
      <c r="K619" s="54">
        <f>IF(OR(VLOOKUP(I619,'Basic Moves'!B$2:C$43,2,FALSE)=D619,VLOOKUP(I619,'Basic Moves'!B$2:C$43,2,FALSE)=E619),1,0)</f>
        <v>1</v>
      </c>
      <c r="L619" s="54">
        <f>VLOOKUP(I619,'Basic Moves'!B$2:H$43,5,FALSE)</f>
        <v>1410</v>
      </c>
      <c r="M619" s="54">
        <f>VLOOKUP(I619,'Basic Moves'!B$2:H$43,7,FALSE)</f>
        <v>12</v>
      </c>
      <c r="N619" s="54">
        <f t="shared" si="0"/>
        <v>2868.75</v>
      </c>
      <c r="O619" s="20"/>
      <c r="P619" s="20" t="s">
        <v>47</v>
      </c>
      <c r="Q619" s="54">
        <f>VLOOKUP(P619,'Charged Moves'!B$2:I$96,3,FALSE)</f>
        <v>40</v>
      </c>
      <c r="R619" s="54">
        <f>IF(OR(VLOOKUP(P619,'Charged Moves'!B$2:C$96,2,FALSE)=D619,VLOOKUP(P619,'Charged Moves'!B$2:C$96,2,FALSE)=E619),1,0)</f>
        <v>0</v>
      </c>
      <c r="S619" s="54">
        <f>VLOOKUP(P619,'Charged Moves'!B$2:I$96,8,FALSE)*100</f>
        <v>5</v>
      </c>
      <c r="T619" s="54">
        <f>VLOOKUP(P619,'Charged Moves'!B$2:I$96,6,FALSE)</f>
        <v>2800</v>
      </c>
      <c r="U619" s="54">
        <f>VLOOKUP(P619,'Charged Moves'!B$2:J$96,9,FALSE)</f>
        <v>33</v>
      </c>
      <c r="V619" s="54">
        <f t="shared" si="1"/>
        <v>6272.9999999999991</v>
      </c>
      <c r="W619" s="54"/>
      <c r="X619" s="54"/>
      <c r="Y619" s="54"/>
      <c r="AB619" s="55"/>
      <c r="AD619" s="55"/>
    </row>
    <row r="620" spans="1:30" ht="14.25" customHeight="1">
      <c r="A620" s="10">
        <v>619</v>
      </c>
      <c r="B620" s="13">
        <f>VLOOKUP(C620,'Species Data'!A$2:E$152,2,FALSE)</f>
        <v>107</v>
      </c>
      <c r="C620" s="10" t="s">
        <v>266</v>
      </c>
      <c r="D620" s="41" t="s">
        <v>179</v>
      </c>
      <c r="E620" s="42"/>
      <c r="F620" s="13">
        <f>VLOOKUP($C620,'Species Data'!$A$2:$E$152,3,FALSE)+$Z$1</f>
        <v>115</v>
      </c>
      <c r="G620" s="13">
        <f>VLOOKUP($C620,'Species Data'!$A$2:$E$152,4,FALSE)+$Z$1</f>
        <v>153</v>
      </c>
      <c r="H620" s="13">
        <f>VLOOKUP($C620,'Species Data'!$A$2:$E$152,5,FALSE)+$Z$1</f>
        <v>219</v>
      </c>
      <c r="I620" s="20" t="s">
        <v>262</v>
      </c>
      <c r="J620" s="54">
        <f>VLOOKUP(I620,'Basic Moves'!B$2:H$43,3,FALSE)</f>
        <v>15</v>
      </c>
      <c r="K620" s="54">
        <f>IF(OR(VLOOKUP(I620,'Basic Moves'!B$2:C$43,2,FALSE)=D620,VLOOKUP(I620,'Basic Moves'!B$2:C$43,2,FALSE)=E620),1,0)</f>
        <v>1</v>
      </c>
      <c r="L620" s="54">
        <f>VLOOKUP(I620,'Basic Moves'!B$2:H$43,5,FALSE)</f>
        <v>1410</v>
      </c>
      <c r="M620" s="54">
        <f>VLOOKUP(I620,'Basic Moves'!B$2:H$43,7,FALSE)</f>
        <v>12</v>
      </c>
      <c r="N620" s="54">
        <f t="shared" si="0"/>
        <v>2868.75</v>
      </c>
      <c r="O620" s="20"/>
      <c r="P620" s="20" t="s">
        <v>194</v>
      </c>
      <c r="Q620" s="54">
        <f>VLOOKUP(P620,'Charged Moves'!B$2:I$96,3,FALSE)</f>
        <v>45</v>
      </c>
      <c r="R620" s="54">
        <f>IF(OR(VLOOKUP(P620,'Charged Moves'!B$2:C$96,2,FALSE)=D620,VLOOKUP(P620,'Charged Moves'!B$2:C$96,2,FALSE)=E620),1,0)</f>
        <v>0</v>
      </c>
      <c r="S620" s="54">
        <f>VLOOKUP(P620,'Charged Moves'!B$2:I$96,8,FALSE)*100</f>
        <v>5</v>
      </c>
      <c r="T620" s="54">
        <f>VLOOKUP(P620,'Charged Moves'!B$2:I$96,6,FALSE)</f>
        <v>3500</v>
      </c>
      <c r="U620" s="54">
        <f>VLOOKUP(P620,'Charged Moves'!B$2:J$96,9,FALSE)</f>
        <v>33</v>
      </c>
      <c r="V620" s="54">
        <f t="shared" si="1"/>
        <v>7057.1249999999991</v>
      </c>
      <c r="W620" s="54"/>
      <c r="X620" s="54"/>
      <c r="Y620" s="54"/>
      <c r="Z620" s="10"/>
      <c r="AA620" s="10"/>
      <c r="AB620" s="10"/>
      <c r="AC620" s="10"/>
      <c r="AD620" s="10"/>
    </row>
    <row r="621" spans="1:30" ht="14.25" customHeight="1">
      <c r="A621" s="10">
        <v>620</v>
      </c>
      <c r="B621" s="13">
        <f>VLOOKUP(C621,'Species Data'!A$2:E$152,2,FALSE)</f>
        <v>107</v>
      </c>
      <c r="C621" s="10" t="s">
        <v>266</v>
      </c>
      <c r="D621" s="41" t="s">
        <v>179</v>
      </c>
      <c r="E621" s="42"/>
      <c r="F621" s="13">
        <f>VLOOKUP($C621,'Species Data'!$A$2:$E$152,3,FALSE)+$Z$1</f>
        <v>115</v>
      </c>
      <c r="G621" s="13">
        <f>VLOOKUP($C621,'Species Data'!$A$2:$E$152,4,FALSE)+$Z$1</f>
        <v>153</v>
      </c>
      <c r="H621" s="13">
        <f>VLOOKUP($C621,'Species Data'!$A$2:$E$152,5,FALSE)+$Z$1</f>
        <v>219</v>
      </c>
      <c r="I621" s="20" t="s">
        <v>262</v>
      </c>
      <c r="J621" s="54">
        <f>VLOOKUP(I621,'Basic Moves'!B$2:H$43,3,FALSE)</f>
        <v>15</v>
      </c>
      <c r="K621" s="54">
        <f>IF(OR(VLOOKUP(I621,'Basic Moves'!B$2:C$43,2,FALSE)=D621,VLOOKUP(I621,'Basic Moves'!B$2:C$43,2,FALSE)=E621),1,0)</f>
        <v>1</v>
      </c>
      <c r="L621" s="54">
        <f>VLOOKUP(I621,'Basic Moves'!B$2:H$43,5,FALSE)</f>
        <v>1410</v>
      </c>
      <c r="M621" s="54">
        <f>VLOOKUP(I621,'Basic Moves'!B$2:H$43,7,FALSE)</f>
        <v>12</v>
      </c>
      <c r="N621" s="54">
        <f t="shared" si="0"/>
        <v>2868.75</v>
      </c>
      <c r="O621" s="20"/>
      <c r="P621" s="20" t="s">
        <v>118</v>
      </c>
      <c r="Q621" s="54">
        <f>VLOOKUP(P621,'Charged Moves'!B$2:I$96,3,FALSE)</f>
        <v>40</v>
      </c>
      <c r="R621" s="54">
        <f>IF(OR(VLOOKUP(P621,'Charged Moves'!B$2:C$96,2,FALSE)=D621,VLOOKUP(P621,'Charged Moves'!B$2:C$96,2,FALSE)=E621),1,0)</f>
        <v>0</v>
      </c>
      <c r="S621" s="54">
        <f>VLOOKUP(P621,'Charged Moves'!B$2:I$96,8,FALSE)*100</f>
        <v>5</v>
      </c>
      <c r="T621" s="54">
        <f>VLOOKUP(P621,'Charged Moves'!B$2:I$96,6,FALSE)</f>
        <v>2400</v>
      </c>
      <c r="U621" s="54">
        <f>VLOOKUP(P621,'Charged Moves'!B$2:J$96,9,FALSE)</f>
        <v>33</v>
      </c>
      <c r="V621" s="54">
        <f t="shared" si="1"/>
        <v>6272.9999999999991</v>
      </c>
      <c r="W621" s="54"/>
      <c r="X621" s="54"/>
      <c r="Y621" s="54"/>
      <c r="Z621" s="10"/>
      <c r="AA621" s="10"/>
      <c r="AB621" s="10"/>
      <c r="AC621" s="10"/>
      <c r="AD621" s="10"/>
    </row>
    <row r="622" spans="1:30" ht="14.25" customHeight="1">
      <c r="A622" s="10">
        <v>621</v>
      </c>
      <c r="B622" s="13">
        <f>VLOOKUP(C622,'Species Data'!A$2:E$152,2,FALSE)</f>
        <v>107</v>
      </c>
      <c r="C622" s="10" t="s">
        <v>266</v>
      </c>
      <c r="D622" s="41" t="s">
        <v>179</v>
      </c>
      <c r="E622" s="42"/>
      <c r="F622" s="13">
        <f>VLOOKUP($C622,'Species Data'!$A$2:$E$152,3,FALSE)+$Z$1</f>
        <v>115</v>
      </c>
      <c r="G622" s="13">
        <f>VLOOKUP($C622,'Species Data'!$A$2:$E$152,4,FALSE)+$Z$1</f>
        <v>153</v>
      </c>
      <c r="H622" s="13">
        <f>VLOOKUP($C622,'Species Data'!$A$2:$E$152,5,FALSE)+$Z$1</f>
        <v>219</v>
      </c>
      <c r="I622" s="20" t="s">
        <v>204</v>
      </c>
      <c r="J622" s="54">
        <f>VLOOKUP(I622,'Basic Moves'!B$2:H$43,3,FALSE)</f>
        <v>10</v>
      </c>
      <c r="K622" s="54">
        <f>IF(OR(VLOOKUP(I622,'Basic Moves'!B$2:C$43,2,FALSE)=D622,VLOOKUP(I622,'Basic Moves'!B$2:C$43,2,FALSE)=E622),1,0)</f>
        <v>0</v>
      </c>
      <c r="L622" s="54">
        <f>VLOOKUP(I622,'Basic Moves'!B$2:H$43,5,FALSE)</f>
        <v>1200</v>
      </c>
      <c r="M622" s="54">
        <f>VLOOKUP(I622,'Basic Moves'!B$2:H$43,7,FALSE)</f>
        <v>10</v>
      </c>
      <c r="N622" s="54">
        <f t="shared" si="0"/>
        <v>1530</v>
      </c>
      <c r="O622" s="20"/>
      <c r="P622" s="20" t="s">
        <v>119</v>
      </c>
      <c r="Q622" s="54">
        <f>VLOOKUP(P622,'Charged Moves'!B$2:I$96,3,FALSE)</f>
        <v>30</v>
      </c>
      <c r="R622" s="54">
        <f>IF(OR(VLOOKUP(P622,'Charged Moves'!B$2:C$96,2,FALSE)=D622,VLOOKUP(P622,'Charged Moves'!B$2:C$96,2,FALSE)=E622),1,0)</f>
        <v>1</v>
      </c>
      <c r="S622" s="54">
        <f>VLOOKUP(P622,'Charged Moves'!B$2:I$96,8,FALSE)*100</f>
        <v>25</v>
      </c>
      <c r="T622" s="54">
        <f>VLOOKUP(P622,'Charged Moves'!B$2:I$96,6,FALSE)</f>
        <v>1600</v>
      </c>
      <c r="U622" s="54">
        <f>VLOOKUP(P622,'Charged Moves'!B$2:J$96,9,FALSE)</f>
        <v>33</v>
      </c>
      <c r="V622" s="54">
        <f t="shared" si="1"/>
        <v>6454.6875</v>
      </c>
      <c r="W622" s="54"/>
      <c r="X622" s="54"/>
      <c r="Y622" s="54"/>
      <c r="AB622" s="55"/>
      <c r="AD622" s="55"/>
    </row>
    <row r="623" spans="1:30" ht="14.25" customHeight="1">
      <c r="A623" s="10">
        <v>622</v>
      </c>
      <c r="B623" s="13">
        <f>VLOOKUP(C623,'Species Data'!A$2:E$152,2,FALSE)</f>
        <v>107</v>
      </c>
      <c r="C623" s="10" t="s">
        <v>266</v>
      </c>
      <c r="D623" s="41" t="s">
        <v>179</v>
      </c>
      <c r="E623" s="42"/>
      <c r="F623" s="13">
        <f>VLOOKUP($C623,'Species Data'!$A$2:$E$152,3,FALSE)+$Z$1</f>
        <v>115</v>
      </c>
      <c r="G623" s="13">
        <f>VLOOKUP($C623,'Species Data'!$A$2:$E$152,4,FALSE)+$Z$1</f>
        <v>153</v>
      </c>
      <c r="H623" s="13">
        <f>VLOOKUP($C623,'Species Data'!$A$2:$E$152,5,FALSE)+$Z$1</f>
        <v>219</v>
      </c>
      <c r="I623" s="20" t="s">
        <v>262</v>
      </c>
      <c r="J623" s="54">
        <f>VLOOKUP(I623,'Basic Moves'!B$2:H$43,3,FALSE)</f>
        <v>15</v>
      </c>
      <c r="K623" s="54">
        <f>IF(OR(VLOOKUP(I623,'Basic Moves'!B$2:C$43,2,FALSE)=D623,VLOOKUP(I623,'Basic Moves'!B$2:C$43,2,FALSE)=E623),1,0)</f>
        <v>1</v>
      </c>
      <c r="L623" s="54">
        <f>VLOOKUP(I623,'Basic Moves'!B$2:H$43,5,FALSE)</f>
        <v>1410</v>
      </c>
      <c r="M623" s="54">
        <f>VLOOKUP(I623,'Basic Moves'!B$2:H$43,7,FALSE)</f>
        <v>12</v>
      </c>
      <c r="N623" s="54">
        <f t="shared" si="0"/>
        <v>2868.75</v>
      </c>
      <c r="O623" s="20"/>
      <c r="P623" s="20" t="s">
        <v>119</v>
      </c>
      <c r="Q623" s="54">
        <f>VLOOKUP(P623,'Charged Moves'!B$2:I$96,3,FALSE)</f>
        <v>30</v>
      </c>
      <c r="R623" s="54">
        <f>IF(OR(VLOOKUP(P623,'Charged Moves'!B$2:C$96,2,FALSE)=D623,VLOOKUP(P623,'Charged Moves'!B$2:C$96,2,FALSE)=E623),1,0)</f>
        <v>1</v>
      </c>
      <c r="S623" s="54">
        <f>VLOOKUP(P623,'Charged Moves'!B$2:I$96,8,FALSE)*100</f>
        <v>25</v>
      </c>
      <c r="T623" s="54">
        <f>VLOOKUP(P623,'Charged Moves'!B$2:I$96,6,FALSE)</f>
        <v>1600</v>
      </c>
      <c r="U623" s="54">
        <f>VLOOKUP(P623,'Charged Moves'!B$2:J$96,9,FALSE)</f>
        <v>33</v>
      </c>
      <c r="V623" s="54">
        <f t="shared" si="1"/>
        <v>6454.6875</v>
      </c>
      <c r="W623" s="54"/>
      <c r="X623" s="54"/>
      <c r="Y623" s="54"/>
      <c r="AB623" s="55"/>
      <c r="AD623" s="55"/>
    </row>
    <row r="624" spans="1:30" ht="14.25" customHeight="1">
      <c r="A624" s="10">
        <v>623</v>
      </c>
      <c r="B624" s="13">
        <f>VLOOKUP(C624,'Species Data'!A$2:E$152,2,FALSE)</f>
        <v>108</v>
      </c>
      <c r="C624" s="10" t="s">
        <v>267</v>
      </c>
      <c r="D624" s="32" t="s">
        <v>84</v>
      </c>
      <c r="E624" s="33"/>
      <c r="F624" s="13">
        <f>VLOOKUP($C624,'Species Data'!$A$2:$E$152,3,FALSE)+$Z$1</f>
        <v>195</v>
      </c>
      <c r="G624" s="13">
        <f>VLOOKUP($C624,'Species Data'!$A$2:$E$152,4,FALSE)+$Z$1</f>
        <v>141</v>
      </c>
      <c r="H624" s="13">
        <f>VLOOKUP($C624,'Species Data'!$A$2:$E$152,5,FALSE)+$Z$1</f>
        <v>175</v>
      </c>
      <c r="I624" s="20" t="s">
        <v>245</v>
      </c>
      <c r="J624" s="54">
        <f>VLOOKUP(I624,'Basic Moves'!B$2:H$43,3,FALSE)</f>
        <v>5</v>
      </c>
      <c r="K624" s="54">
        <f>IF(OR(VLOOKUP(I624,'Basic Moves'!B$2:C$43,2,FALSE)=D624,VLOOKUP(I624,'Basic Moves'!B$2:C$43,2,FALSE)=E624),1,0)</f>
        <v>0</v>
      </c>
      <c r="L624" s="54">
        <f>VLOOKUP(I624,'Basic Moves'!B$2:H$43,5,FALSE)</f>
        <v>500</v>
      </c>
      <c r="M624" s="54">
        <f>VLOOKUP(I624,'Basic Moves'!B$2:H$43,7,FALSE)</f>
        <v>6</v>
      </c>
      <c r="N624" s="54">
        <f t="shared" si="0"/>
        <v>705</v>
      </c>
      <c r="O624" s="20"/>
      <c r="P624" s="20" t="s">
        <v>97</v>
      </c>
      <c r="Q624" s="54">
        <f>VLOOKUP(P624,'Charged Moves'!B$2:I$96,3,FALSE)</f>
        <v>120</v>
      </c>
      <c r="R624" s="54">
        <f>IF(OR(VLOOKUP(P624,'Charged Moves'!B$2:C$96,2,FALSE)=D624,VLOOKUP(P624,'Charged Moves'!B$2:C$96,2,FALSE)=E624),1,0)</f>
        <v>1</v>
      </c>
      <c r="S624" s="54">
        <f>VLOOKUP(P624,'Charged Moves'!B$2:I$96,8,FALSE)*100</f>
        <v>5</v>
      </c>
      <c r="T624" s="54">
        <f>VLOOKUP(P624,'Charged Moves'!B$2:I$96,6,FALSE)</f>
        <v>5000</v>
      </c>
      <c r="U624" s="54">
        <f>VLOOKUP(P624,'Charged Moves'!B$2:J$96,9,FALSE)</f>
        <v>100</v>
      </c>
      <c r="V624" s="54">
        <f t="shared" si="1"/>
        <v>21678.749999999996</v>
      </c>
      <c r="W624" s="54"/>
      <c r="X624" s="54"/>
      <c r="Y624" s="54"/>
      <c r="AB624" s="55"/>
      <c r="AD624" s="55"/>
    </row>
    <row r="625" spans="1:30" ht="14.25" customHeight="1">
      <c r="A625" s="10">
        <v>624</v>
      </c>
      <c r="B625" s="13">
        <f>VLOOKUP(C625,'Species Data'!A$2:E$152,2,FALSE)</f>
        <v>108</v>
      </c>
      <c r="C625" s="10" t="s">
        <v>267</v>
      </c>
      <c r="D625" s="32" t="s">
        <v>84</v>
      </c>
      <c r="E625" s="33"/>
      <c r="F625" s="13">
        <f>VLOOKUP($C625,'Species Data'!$A$2:$E$152,3,FALSE)+$Z$1</f>
        <v>195</v>
      </c>
      <c r="G625" s="13">
        <f>VLOOKUP($C625,'Species Data'!$A$2:$E$152,4,FALSE)+$Z$1</f>
        <v>141</v>
      </c>
      <c r="H625" s="13">
        <f>VLOOKUP($C625,'Species Data'!$A$2:$E$152,5,FALSE)+$Z$1</f>
        <v>175</v>
      </c>
      <c r="I625" s="20" t="s">
        <v>245</v>
      </c>
      <c r="J625" s="54">
        <f>VLOOKUP(I625,'Basic Moves'!B$2:H$43,3,FALSE)</f>
        <v>5</v>
      </c>
      <c r="K625" s="54">
        <f>IF(OR(VLOOKUP(I625,'Basic Moves'!B$2:C$43,2,FALSE)=D625,VLOOKUP(I625,'Basic Moves'!B$2:C$43,2,FALSE)=E625),1,0)</f>
        <v>0</v>
      </c>
      <c r="L625" s="54">
        <f>VLOOKUP(I625,'Basic Moves'!B$2:H$43,5,FALSE)</f>
        <v>500</v>
      </c>
      <c r="M625" s="54">
        <f>VLOOKUP(I625,'Basic Moves'!B$2:H$43,7,FALSE)</f>
        <v>6</v>
      </c>
      <c r="N625" s="54">
        <f t="shared" si="0"/>
        <v>705</v>
      </c>
      <c r="O625" s="20"/>
      <c r="P625" s="20" t="s">
        <v>265</v>
      </c>
      <c r="Q625" s="54">
        <f>VLOOKUP(P625,'Charged Moves'!B$2:I$96,3,FALSE)</f>
        <v>30</v>
      </c>
      <c r="R625" s="54">
        <f>IF(OR(VLOOKUP(P625,'Charged Moves'!B$2:C$96,2,FALSE)=D625,VLOOKUP(P625,'Charged Moves'!B$2:C$96,2,FALSE)=E625),1,0)</f>
        <v>1</v>
      </c>
      <c r="S625" s="54">
        <f>VLOOKUP(P625,'Charged Moves'!B$2:I$96,8,FALSE)*100</f>
        <v>5</v>
      </c>
      <c r="T625" s="54">
        <f>VLOOKUP(P625,'Charged Moves'!B$2:I$96,6,FALSE)</f>
        <v>2100</v>
      </c>
      <c r="U625" s="54">
        <f>VLOOKUP(P625,'Charged Moves'!B$2:J$96,9,FALSE)</f>
        <v>25</v>
      </c>
      <c r="V625" s="54">
        <f t="shared" si="1"/>
        <v>5419.6874999999991</v>
      </c>
      <c r="W625" s="54"/>
      <c r="X625" s="54"/>
      <c r="Y625" s="54"/>
      <c r="AB625" s="55"/>
      <c r="AD625" s="55"/>
    </row>
    <row r="626" spans="1:30" ht="14.25" customHeight="1">
      <c r="A626" s="10">
        <v>625</v>
      </c>
      <c r="B626" s="13">
        <f>VLOOKUP(C626,'Species Data'!A$2:E$152,2,FALSE)</f>
        <v>108</v>
      </c>
      <c r="C626" s="10" t="s">
        <v>267</v>
      </c>
      <c r="D626" s="32" t="s">
        <v>84</v>
      </c>
      <c r="E626" s="33"/>
      <c r="F626" s="13">
        <f>VLOOKUP($C626,'Species Data'!$A$2:$E$152,3,FALSE)+$Z$1</f>
        <v>195</v>
      </c>
      <c r="G626" s="13">
        <f>VLOOKUP($C626,'Species Data'!$A$2:$E$152,4,FALSE)+$Z$1</f>
        <v>141</v>
      </c>
      <c r="H626" s="13">
        <f>VLOOKUP($C626,'Species Data'!$A$2:$E$152,5,FALSE)+$Z$1</f>
        <v>175</v>
      </c>
      <c r="I626" s="20" t="s">
        <v>245</v>
      </c>
      <c r="J626" s="54">
        <f>VLOOKUP(I626,'Basic Moves'!B$2:H$43,3,FALSE)</f>
        <v>5</v>
      </c>
      <c r="K626" s="54">
        <f>IF(OR(VLOOKUP(I626,'Basic Moves'!B$2:C$43,2,FALSE)=D626,VLOOKUP(I626,'Basic Moves'!B$2:C$43,2,FALSE)=E626),1,0)</f>
        <v>0</v>
      </c>
      <c r="L626" s="54">
        <f>VLOOKUP(I626,'Basic Moves'!B$2:H$43,5,FALSE)</f>
        <v>500</v>
      </c>
      <c r="M626" s="54">
        <f>VLOOKUP(I626,'Basic Moves'!B$2:H$43,7,FALSE)</f>
        <v>6</v>
      </c>
      <c r="N626" s="54">
        <f t="shared" si="0"/>
        <v>705</v>
      </c>
      <c r="O626" s="20"/>
      <c r="P626" s="20" t="s">
        <v>31</v>
      </c>
      <c r="Q626" s="54">
        <f>VLOOKUP(P626,'Charged Moves'!B$2:I$96,3,FALSE)</f>
        <v>70</v>
      </c>
      <c r="R626" s="54">
        <f>IF(OR(VLOOKUP(P626,'Charged Moves'!B$2:C$96,2,FALSE)=D626,VLOOKUP(P626,'Charged Moves'!B$2:C$96,2,FALSE)=E626),1,0)</f>
        <v>0</v>
      </c>
      <c r="S626" s="54">
        <f>VLOOKUP(P626,'Charged Moves'!B$2:I$96,8,FALSE)*100</f>
        <v>0</v>
      </c>
      <c r="T626" s="54">
        <f>VLOOKUP(P626,'Charged Moves'!B$2:I$96,6,FALSE)</f>
        <v>2800</v>
      </c>
      <c r="U626" s="54">
        <f>VLOOKUP(P626,'Charged Moves'!B$2:J$96,9,FALSE)</f>
        <v>100</v>
      </c>
      <c r="V626" s="54">
        <f t="shared" si="1"/>
        <v>9870</v>
      </c>
      <c r="W626" s="54"/>
      <c r="X626" s="54"/>
      <c r="Y626" s="54"/>
      <c r="AB626" s="55"/>
      <c r="AD626" s="55"/>
    </row>
    <row r="627" spans="1:30" ht="14.25" customHeight="1">
      <c r="A627" s="10">
        <v>626</v>
      </c>
      <c r="B627" s="13">
        <f>VLOOKUP(C627,'Species Data'!A$2:E$152,2,FALSE)</f>
        <v>108</v>
      </c>
      <c r="C627" s="10" t="s">
        <v>267</v>
      </c>
      <c r="D627" s="32" t="s">
        <v>84</v>
      </c>
      <c r="E627" s="33"/>
      <c r="F627" s="13">
        <f>VLOOKUP($C627,'Species Data'!$A$2:$E$152,3,FALSE)+$Z$1</f>
        <v>195</v>
      </c>
      <c r="G627" s="13">
        <f>VLOOKUP($C627,'Species Data'!$A$2:$E$152,4,FALSE)+$Z$1</f>
        <v>141</v>
      </c>
      <c r="H627" s="13">
        <f>VLOOKUP($C627,'Species Data'!$A$2:$E$152,5,FALSE)+$Z$1</f>
        <v>175</v>
      </c>
      <c r="I627" s="20" t="s">
        <v>144</v>
      </c>
      <c r="J627" s="54">
        <f>VLOOKUP(I627,'Basic Moves'!B$2:H$43,3,FALSE)</f>
        <v>12</v>
      </c>
      <c r="K627" s="54">
        <f>IF(OR(VLOOKUP(I627,'Basic Moves'!B$2:C$43,2,FALSE)=D627,VLOOKUP(I627,'Basic Moves'!B$2:C$43,2,FALSE)=E627),1,0)</f>
        <v>0</v>
      </c>
      <c r="L627" s="54">
        <f>VLOOKUP(I627,'Basic Moves'!B$2:H$43,5,FALSE)</f>
        <v>1050</v>
      </c>
      <c r="M627" s="54">
        <f>VLOOKUP(I627,'Basic Moves'!B$2:H$43,7,FALSE)</f>
        <v>9</v>
      </c>
      <c r="N627" s="54">
        <f t="shared" si="0"/>
        <v>1692</v>
      </c>
      <c r="O627" s="20"/>
      <c r="P627" s="20" t="s">
        <v>97</v>
      </c>
      <c r="Q627" s="54">
        <f>VLOOKUP(P627,'Charged Moves'!B$2:I$96,3,FALSE)</f>
        <v>120</v>
      </c>
      <c r="R627" s="54">
        <f>IF(OR(VLOOKUP(P627,'Charged Moves'!B$2:C$96,2,FALSE)=D627,VLOOKUP(P627,'Charged Moves'!B$2:C$96,2,FALSE)=E627),1,0)</f>
        <v>1</v>
      </c>
      <c r="S627" s="54">
        <f>VLOOKUP(P627,'Charged Moves'!B$2:I$96,8,FALSE)*100</f>
        <v>5</v>
      </c>
      <c r="T627" s="54">
        <f>VLOOKUP(P627,'Charged Moves'!B$2:I$96,6,FALSE)</f>
        <v>5000</v>
      </c>
      <c r="U627" s="54">
        <f>VLOOKUP(P627,'Charged Moves'!B$2:J$96,9,FALSE)</f>
        <v>100</v>
      </c>
      <c r="V627" s="54">
        <f t="shared" si="1"/>
        <v>21678.749999999996</v>
      </c>
      <c r="W627" s="54"/>
      <c r="X627" s="54"/>
      <c r="Y627" s="54"/>
      <c r="AB627" s="55"/>
      <c r="AD627" s="55"/>
    </row>
    <row r="628" spans="1:30" ht="14.25" customHeight="1">
      <c r="A628" s="10">
        <v>627</v>
      </c>
      <c r="B628" s="13">
        <f>VLOOKUP(C628,'Species Data'!A$2:E$152,2,FALSE)</f>
        <v>108</v>
      </c>
      <c r="C628" s="10" t="s">
        <v>267</v>
      </c>
      <c r="D628" s="32" t="s">
        <v>84</v>
      </c>
      <c r="E628" s="33"/>
      <c r="F628" s="13">
        <f>VLOOKUP($C628,'Species Data'!$A$2:$E$152,3,FALSE)+$Z$1</f>
        <v>195</v>
      </c>
      <c r="G628" s="13">
        <f>VLOOKUP($C628,'Species Data'!$A$2:$E$152,4,FALSE)+$Z$1</f>
        <v>141</v>
      </c>
      <c r="H628" s="13">
        <f>VLOOKUP($C628,'Species Data'!$A$2:$E$152,5,FALSE)+$Z$1</f>
        <v>175</v>
      </c>
      <c r="I628" s="20" t="s">
        <v>144</v>
      </c>
      <c r="J628" s="54">
        <f>VLOOKUP(I628,'Basic Moves'!B$2:H$43,3,FALSE)</f>
        <v>12</v>
      </c>
      <c r="K628" s="54">
        <f>IF(OR(VLOOKUP(I628,'Basic Moves'!B$2:C$43,2,FALSE)=D628,VLOOKUP(I628,'Basic Moves'!B$2:C$43,2,FALSE)=E628),1,0)</f>
        <v>0</v>
      </c>
      <c r="L628" s="54">
        <f>VLOOKUP(I628,'Basic Moves'!B$2:H$43,5,FALSE)</f>
        <v>1050</v>
      </c>
      <c r="M628" s="54">
        <f>VLOOKUP(I628,'Basic Moves'!B$2:H$43,7,FALSE)</f>
        <v>9</v>
      </c>
      <c r="N628" s="54">
        <f t="shared" si="0"/>
        <v>1692</v>
      </c>
      <c r="O628" s="20"/>
      <c r="P628" s="20" t="s">
        <v>265</v>
      </c>
      <c r="Q628" s="54">
        <f>VLOOKUP(P628,'Charged Moves'!B$2:I$96,3,FALSE)</f>
        <v>30</v>
      </c>
      <c r="R628" s="54">
        <f>IF(OR(VLOOKUP(P628,'Charged Moves'!B$2:C$96,2,FALSE)=D628,VLOOKUP(P628,'Charged Moves'!B$2:C$96,2,FALSE)=E628),1,0)</f>
        <v>1</v>
      </c>
      <c r="S628" s="54">
        <f>VLOOKUP(P628,'Charged Moves'!B$2:I$96,8,FALSE)*100</f>
        <v>5</v>
      </c>
      <c r="T628" s="54">
        <f>VLOOKUP(P628,'Charged Moves'!B$2:I$96,6,FALSE)</f>
        <v>2100</v>
      </c>
      <c r="U628" s="54">
        <f>VLOOKUP(P628,'Charged Moves'!B$2:J$96,9,FALSE)</f>
        <v>25</v>
      </c>
      <c r="V628" s="54">
        <f t="shared" si="1"/>
        <v>5419.6874999999991</v>
      </c>
      <c r="W628" s="54"/>
      <c r="X628" s="54"/>
      <c r="Y628" s="54"/>
      <c r="AB628" s="55"/>
      <c r="AD628" s="55"/>
    </row>
    <row r="629" spans="1:30" ht="14.25" customHeight="1">
      <c r="A629" s="10">
        <v>628</v>
      </c>
      <c r="B629" s="13">
        <f>VLOOKUP(C629,'Species Data'!A$2:E$152,2,FALSE)</f>
        <v>108</v>
      </c>
      <c r="C629" s="10" t="s">
        <v>267</v>
      </c>
      <c r="D629" s="32" t="s">
        <v>84</v>
      </c>
      <c r="E629" s="33"/>
      <c r="F629" s="13">
        <f>VLOOKUP($C629,'Species Data'!$A$2:$E$152,3,FALSE)+$Z$1</f>
        <v>195</v>
      </c>
      <c r="G629" s="13">
        <f>VLOOKUP($C629,'Species Data'!$A$2:$E$152,4,FALSE)+$Z$1</f>
        <v>141</v>
      </c>
      <c r="H629" s="13">
        <f>VLOOKUP($C629,'Species Data'!$A$2:$E$152,5,FALSE)+$Z$1</f>
        <v>175</v>
      </c>
      <c r="I629" s="20" t="s">
        <v>144</v>
      </c>
      <c r="J629" s="54">
        <f>VLOOKUP(I629,'Basic Moves'!B$2:H$43,3,FALSE)</f>
        <v>12</v>
      </c>
      <c r="K629" s="54">
        <f>IF(OR(VLOOKUP(I629,'Basic Moves'!B$2:C$43,2,FALSE)=D629,VLOOKUP(I629,'Basic Moves'!B$2:C$43,2,FALSE)=E629),1,0)</f>
        <v>0</v>
      </c>
      <c r="L629" s="54">
        <f>VLOOKUP(I629,'Basic Moves'!B$2:H$43,5,FALSE)</f>
        <v>1050</v>
      </c>
      <c r="M629" s="54">
        <f>VLOOKUP(I629,'Basic Moves'!B$2:H$43,7,FALSE)</f>
        <v>9</v>
      </c>
      <c r="N629" s="54">
        <f t="shared" si="0"/>
        <v>1692</v>
      </c>
      <c r="O629" s="20"/>
      <c r="P629" s="20" t="s">
        <v>31</v>
      </c>
      <c r="Q629" s="54">
        <f>VLOOKUP(P629,'Charged Moves'!B$2:I$96,3,FALSE)</f>
        <v>70</v>
      </c>
      <c r="R629" s="54">
        <f>IF(OR(VLOOKUP(P629,'Charged Moves'!B$2:C$96,2,FALSE)=D629,VLOOKUP(P629,'Charged Moves'!B$2:C$96,2,FALSE)=E629),1,0)</f>
        <v>0</v>
      </c>
      <c r="S629" s="54">
        <f>VLOOKUP(P629,'Charged Moves'!B$2:I$96,8,FALSE)*100</f>
        <v>0</v>
      </c>
      <c r="T629" s="54">
        <f>VLOOKUP(P629,'Charged Moves'!B$2:I$96,6,FALSE)</f>
        <v>2800</v>
      </c>
      <c r="U629" s="54">
        <f>VLOOKUP(P629,'Charged Moves'!B$2:J$96,9,FALSE)</f>
        <v>100</v>
      </c>
      <c r="V629" s="54">
        <f t="shared" si="1"/>
        <v>9870</v>
      </c>
      <c r="W629" s="54"/>
      <c r="X629" s="54"/>
      <c r="Y629" s="54"/>
      <c r="AB629" s="55"/>
      <c r="AD629" s="55"/>
    </row>
    <row r="630" spans="1:30" ht="14.25" customHeight="1">
      <c r="A630" s="10">
        <v>629</v>
      </c>
      <c r="B630" s="13">
        <f>VLOOKUP(C630,'Species Data'!A$2:E$152,2,FALSE)</f>
        <v>109</v>
      </c>
      <c r="C630" s="10" t="s">
        <v>268</v>
      </c>
      <c r="D630" s="16" t="s">
        <v>28</v>
      </c>
      <c r="E630" s="34"/>
      <c r="F630" s="13">
        <f>VLOOKUP($C630,'Species Data'!$A$2:$E$152,3,FALSE)+$Z$1</f>
        <v>95</v>
      </c>
      <c r="G630" s="13">
        <f>VLOOKUP($C630,'Species Data'!$A$2:$E$152,4,FALSE)+$Z$1</f>
        <v>151</v>
      </c>
      <c r="H630" s="13">
        <f>VLOOKUP($C630,'Species Data'!$A$2:$E$152,5,FALSE)+$Z$1</f>
        <v>157</v>
      </c>
      <c r="I630" s="20" t="s">
        <v>105</v>
      </c>
      <c r="J630" s="54">
        <f>VLOOKUP(I630,'Basic Moves'!B$2:H$43,3,FALSE)</f>
        <v>10</v>
      </c>
      <c r="K630" s="54">
        <f>IF(OR(VLOOKUP(I630,'Basic Moves'!B$2:C$43,2,FALSE)=D630,VLOOKUP(I630,'Basic Moves'!B$2:C$43,2,FALSE)=E630),1,0)</f>
        <v>1</v>
      </c>
      <c r="L630" s="54">
        <f>VLOOKUP(I630,'Basic Moves'!B$2:H$43,5,FALSE)</f>
        <v>1050</v>
      </c>
      <c r="M630" s="54">
        <f>VLOOKUP(I630,'Basic Moves'!B$2:H$43,7,FALSE)</f>
        <v>10</v>
      </c>
      <c r="N630" s="54">
        <f t="shared" si="0"/>
        <v>1887.5</v>
      </c>
      <c r="O630" s="20"/>
      <c r="P630" s="20" t="s">
        <v>239</v>
      </c>
      <c r="Q630" s="54">
        <f>VLOOKUP(P630,'Charged Moves'!B$2:I$96,3,FALSE)</f>
        <v>30</v>
      </c>
      <c r="R630" s="54">
        <f>IF(OR(VLOOKUP(P630,'Charged Moves'!B$2:C$96,2,FALSE)=D630,VLOOKUP(P630,'Charged Moves'!B$2:C$96,2,FALSE)=E630),1,0)</f>
        <v>1</v>
      </c>
      <c r="S630" s="54">
        <f>VLOOKUP(P630,'Charged Moves'!B$2:I$96,8,FALSE)*100</f>
        <v>5</v>
      </c>
      <c r="T630" s="54">
        <f>VLOOKUP(P630,'Charged Moves'!B$2:I$96,6,FALSE)</f>
        <v>2600</v>
      </c>
      <c r="U630" s="54">
        <f>VLOOKUP(P630,'Charged Moves'!B$2:J$96,9,FALSE)</f>
        <v>25</v>
      </c>
      <c r="V630" s="54">
        <f t="shared" si="1"/>
        <v>5804.0624999999991</v>
      </c>
      <c r="W630" s="54"/>
      <c r="X630" s="54"/>
      <c r="Y630" s="54"/>
      <c r="AB630" s="55"/>
      <c r="AD630" s="55"/>
    </row>
    <row r="631" spans="1:30" ht="14.25" customHeight="1">
      <c r="A631" s="10">
        <v>630</v>
      </c>
      <c r="B631" s="13">
        <f>VLOOKUP(C631,'Species Data'!A$2:E$152,2,FALSE)</f>
        <v>109</v>
      </c>
      <c r="C631" s="10" t="s">
        <v>268</v>
      </c>
      <c r="D631" s="16" t="s">
        <v>28</v>
      </c>
      <c r="E631" s="34"/>
      <c r="F631" s="13">
        <f>VLOOKUP($C631,'Species Data'!$A$2:$E$152,3,FALSE)+$Z$1</f>
        <v>95</v>
      </c>
      <c r="G631" s="13">
        <f>VLOOKUP($C631,'Species Data'!$A$2:$E$152,4,FALSE)+$Z$1</f>
        <v>151</v>
      </c>
      <c r="H631" s="13">
        <f>VLOOKUP($C631,'Species Data'!$A$2:$E$152,5,FALSE)+$Z$1</f>
        <v>157</v>
      </c>
      <c r="I631" s="20" t="s">
        <v>105</v>
      </c>
      <c r="J631" s="54">
        <f>VLOOKUP(I631,'Basic Moves'!B$2:H$43,3,FALSE)</f>
        <v>10</v>
      </c>
      <c r="K631" s="54">
        <f>IF(OR(VLOOKUP(I631,'Basic Moves'!B$2:C$43,2,FALSE)=D631,VLOOKUP(I631,'Basic Moves'!B$2:C$43,2,FALSE)=E631),1,0)</f>
        <v>1</v>
      </c>
      <c r="L631" s="54">
        <f>VLOOKUP(I631,'Basic Moves'!B$2:H$43,5,FALSE)</f>
        <v>1050</v>
      </c>
      <c r="M631" s="54">
        <f>VLOOKUP(I631,'Basic Moves'!B$2:H$43,7,FALSE)</f>
        <v>10</v>
      </c>
      <c r="N631" s="54">
        <f t="shared" si="0"/>
        <v>1887.5</v>
      </c>
      <c r="O631" s="20"/>
      <c r="P631" s="20" t="s">
        <v>30</v>
      </c>
      <c r="Q631" s="54">
        <f>VLOOKUP(P631,'Charged Moves'!B$2:I$96,3,FALSE)</f>
        <v>55</v>
      </c>
      <c r="R631" s="54">
        <f>IF(OR(VLOOKUP(P631,'Charged Moves'!B$2:C$96,2,FALSE)=D631,VLOOKUP(P631,'Charged Moves'!B$2:C$96,2,FALSE)=E631),1,0)</f>
        <v>1</v>
      </c>
      <c r="S631" s="54">
        <f>VLOOKUP(P631,'Charged Moves'!B$2:I$96,8,FALSE)*100</f>
        <v>5</v>
      </c>
      <c r="T631" s="54">
        <f>VLOOKUP(P631,'Charged Moves'!B$2:I$96,6,FALSE)</f>
        <v>2600</v>
      </c>
      <c r="U631" s="54">
        <f>VLOOKUP(P631,'Charged Moves'!B$2:J$96,9,FALSE)</f>
        <v>50</v>
      </c>
      <c r="V631" s="54">
        <f t="shared" si="1"/>
        <v>10640.781249999998</v>
      </c>
      <c r="W631" s="54"/>
      <c r="X631" s="54"/>
      <c r="Y631" s="54"/>
      <c r="AB631" s="55"/>
      <c r="AD631" s="55"/>
    </row>
    <row r="632" spans="1:30" ht="14.25" customHeight="1">
      <c r="A632" s="10">
        <v>631</v>
      </c>
      <c r="B632" s="13">
        <f>VLOOKUP(C632,'Species Data'!A$2:E$152,2,FALSE)</f>
        <v>109</v>
      </c>
      <c r="C632" s="10" t="s">
        <v>268</v>
      </c>
      <c r="D632" s="16" t="s">
        <v>28</v>
      </c>
      <c r="E632" s="34"/>
      <c r="F632" s="13">
        <f>VLOOKUP($C632,'Species Data'!$A$2:$E$152,3,FALSE)+$Z$1</f>
        <v>95</v>
      </c>
      <c r="G632" s="13">
        <f>VLOOKUP($C632,'Species Data'!$A$2:$E$152,4,FALSE)+$Z$1</f>
        <v>151</v>
      </c>
      <c r="H632" s="13">
        <f>VLOOKUP($C632,'Species Data'!$A$2:$E$152,5,FALSE)+$Z$1</f>
        <v>157</v>
      </c>
      <c r="I632" s="20" t="s">
        <v>105</v>
      </c>
      <c r="J632" s="54">
        <f>VLOOKUP(I632,'Basic Moves'!B$2:H$43,3,FALSE)</f>
        <v>10</v>
      </c>
      <c r="K632" s="54">
        <f>IF(OR(VLOOKUP(I632,'Basic Moves'!B$2:C$43,2,FALSE)=D632,VLOOKUP(I632,'Basic Moves'!B$2:C$43,2,FALSE)=E632),1,0)</f>
        <v>1</v>
      </c>
      <c r="L632" s="54">
        <f>VLOOKUP(I632,'Basic Moves'!B$2:H$43,5,FALSE)</f>
        <v>1050</v>
      </c>
      <c r="M632" s="54">
        <f>VLOOKUP(I632,'Basic Moves'!B$2:H$43,7,FALSE)</f>
        <v>10</v>
      </c>
      <c r="N632" s="54">
        <f t="shared" si="0"/>
        <v>1887.5</v>
      </c>
      <c r="O632" s="20"/>
      <c r="P632" s="20" t="s">
        <v>109</v>
      </c>
      <c r="Q632" s="54">
        <f>VLOOKUP(P632,'Charged Moves'!B$2:I$96,3,FALSE)</f>
        <v>45</v>
      </c>
      <c r="R632" s="54">
        <f>IF(OR(VLOOKUP(P632,'Charged Moves'!B$2:C$96,2,FALSE)=D632,VLOOKUP(P632,'Charged Moves'!B$2:C$96,2,FALSE)=E632),1,0)</f>
        <v>0</v>
      </c>
      <c r="S632" s="54">
        <f>VLOOKUP(P632,'Charged Moves'!B$2:I$96,8,FALSE)*100</f>
        <v>5</v>
      </c>
      <c r="T632" s="54">
        <f>VLOOKUP(P632,'Charged Moves'!B$2:I$96,6,FALSE)</f>
        <v>3500</v>
      </c>
      <c r="U632" s="54">
        <f>VLOOKUP(P632,'Charged Moves'!B$2:J$96,9,FALSE)</f>
        <v>33</v>
      </c>
      <c r="V632" s="54">
        <f t="shared" si="1"/>
        <v>6964.8749999999991</v>
      </c>
      <c r="W632" s="54"/>
      <c r="X632" s="54"/>
      <c r="Y632" s="54"/>
      <c r="AB632" s="55"/>
      <c r="AD632" s="55"/>
    </row>
    <row r="633" spans="1:30" ht="14.25" customHeight="1">
      <c r="A633" s="10">
        <v>632</v>
      </c>
      <c r="B633" s="13">
        <f>VLOOKUP(C633,'Species Data'!A$2:E$152,2,FALSE)</f>
        <v>109</v>
      </c>
      <c r="C633" s="10" t="s">
        <v>268</v>
      </c>
      <c r="D633" s="16" t="s">
        <v>28</v>
      </c>
      <c r="E633" s="34"/>
      <c r="F633" s="13">
        <f>VLOOKUP($C633,'Species Data'!$A$2:$E$152,3,FALSE)+$Z$1</f>
        <v>95</v>
      </c>
      <c r="G633" s="13">
        <f>VLOOKUP($C633,'Species Data'!$A$2:$E$152,4,FALSE)+$Z$1</f>
        <v>151</v>
      </c>
      <c r="H633" s="13">
        <f>VLOOKUP($C633,'Species Data'!$A$2:$E$152,5,FALSE)+$Z$1</f>
        <v>157</v>
      </c>
      <c r="I633" s="20" t="s">
        <v>33</v>
      </c>
      <c r="J633" s="54">
        <f>VLOOKUP(I633,'Basic Moves'!B$2:H$43,3,FALSE)</f>
        <v>12</v>
      </c>
      <c r="K633" s="54">
        <f>IF(OR(VLOOKUP(I633,'Basic Moves'!B$2:C$43,2,FALSE)=D633,VLOOKUP(I633,'Basic Moves'!B$2:C$43,2,FALSE)=E633),1,0)</f>
        <v>0</v>
      </c>
      <c r="L633" s="54">
        <f>VLOOKUP(I633,'Basic Moves'!B$2:H$43,5,FALSE)</f>
        <v>1100</v>
      </c>
      <c r="M633" s="54">
        <f>VLOOKUP(I633,'Basic Moves'!B$2:H$43,7,FALSE)</f>
        <v>10</v>
      </c>
      <c r="N633" s="54">
        <f t="shared" si="0"/>
        <v>1812</v>
      </c>
      <c r="O633" s="20"/>
      <c r="P633" s="20" t="s">
        <v>239</v>
      </c>
      <c r="Q633" s="54">
        <f>VLOOKUP(P633,'Charged Moves'!B$2:I$96,3,FALSE)</f>
        <v>30</v>
      </c>
      <c r="R633" s="54">
        <f>IF(OR(VLOOKUP(P633,'Charged Moves'!B$2:C$96,2,FALSE)=D633,VLOOKUP(P633,'Charged Moves'!B$2:C$96,2,FALSE)=E633),1,0)</f>
        <v>1</v>
      </c>
      <c r="S633" s="54">
        <f>VLOOKUP(P633,'Charged Moves'!B$2:I$96,8,FALSE)*100</f>
        <v>5</v>
      </c>
      <c r="T633" s="54">
        <f>VLOOKUP(P633,'Charged Moves'!B$2:I$96,6,FALSE)</f>
        <v>2600</v>
      </c>
      <c r="U633" s="54">
        <f>VLOOKUP(P633,'Charged Moves'!B$2:J$96,9,FALSE)</f>
        <v>25</v>
      </c>
      <c r="V633" s="54">
        <f t="shared" si="1"/>
        <v>5804.0624999999991</v>
      </c>
      <c r="W633" s="54"/>
      <c r="X633" s="54"/>
      <c r="Y633" s="54"/>
      <c r="AB633" s="55"/>
      <c r="AD633" s="55"/>
    </row>
    <row r="634" spans="1:30" ht="14.25" customHeight="1">
      <c r="A634" s="10">
        <v>633</v>
      </c>
      <c r="B634" s="13">
        <f>VLOOKUP(C634,'Species Data'!A$2:E$152,2,FALSE)</f>
        <v>109</v>
      </c>
      <c r="C634" s="10" t="s">
        <v>268</v>
      </c>
      <c r="D634" s="16" t="s">
        <v>28</v>
      </c>
      <c r="E634" s="34"/>
      <c r="F634" s="13">
        <f>VLOOKUP($C634,'Species Data'!$A$2:$E$152,3,FALSE)+$Z$1</f>
        <v>95</v>
      </c>
      <c r="G634" s="13">
        <f>VLOOKUP($C634,'Species Data'!$A$2:$E$152,4,FALSE)+$Z$1</f>
        <v>151</v>
      </c>
      <c r="H634" s="13">
        <f>VLOOKUP($C634,'Species Data'!$A$2:$E$152,5,FALSE)+$Z$1</f>
        <v>157</v>
      </c>
      <c r="I634" s="20" t="s">
        <v>33</v>
      </c>
      <c r="J634" s="54">
        <f>VLOOKUP(I634,'Basic Moves'!B$2:H$43,3,FALSE)</f>
        <v>12</v>
      </c>
      <c r="K634" s="54">
        <f>IF(OR(VLOOKUP(I634,'Basic Moves'!B$2:C$43,2,FALSE)=D634,VLOOKUP(I634,'Basic Moves'!B$2:C$43,2,FALSE)=E634),1,0)</f>
        <v>0</v>
      </c>
      <c r="L634" s="54">
        <f>VLOOKUP(I634,'Basic Moves'!B$2:H$43,5,FALSE)</f>
        <v>1100</v>
      </c>
      <c r="M634" s="54">
        <f>VLOOKUP(I634,'Basic Moves'!B$2:H$43,7,FALSE)</f>
        <v>10</v>
      </c>
      <c r="N634" s="54">
        <f t="shared" si="0"/>
        <v>1812</v>
      </c>
      <c r="O634" s="20"/>
      <c r="P634" s="20" t="s">
        <v>30</v>
      </c>
      <c r="Q634" s="54">
        <f>VLOOKUP(P634,'Charged Moves'!B$2:I$96,3,FALSE)</f>
        <v>55</v>
      </c>
      <c r="R634" s="54">
        <f>IF(OR(VLOOKUP(P634,'Charged Moves'!B$2:C$96,2,FALSE)=D634,VLOOKUP(P634,'Charged Moves'!B$2:C$96,2,FALSE)=E634),1,0)</f>
        <v>1</v>
      </c>
      <c r="S634" s="54">
        <f>VLOOKUP(P634,'Charged Moves'!B$2:I$96,8,FALSE)*100</f>
        <v>5</v>
      </c>
      <c r="T634" s="54">
        <f>VLOOKUP(P634,'Charged Moves'!B$2:I$96,6,FALSE)</f>
        <v>2600</v>
      </c>
      <c r="U634" s="54">
        <f>VLOOKUP(P634,'Charged Moves'!B$2:J$96,9,FALSE)</f>
        <v>50</v>
      </c>
      <c r="V634" s="54">
        <f t="shared" si="1"/>
        <v>10640.781249999998</v>
      </c>
      <c r="W634" s="54"/>
      <c r="X634" s="54"/>
      <c r="Y634" s="54"/>
      <c r="AB634" s="55"/>
      <c r="AD634" s="55"/>
    </row>
    <row r="635" spans="1:30" ht="14.25" customHeight="1">
      <c r="A635" s="10">
        <v>634</v>
      </c>
      <c r="B635" s="13">
        <f>VLOOKUP(C635,'Species Data'!A$2:E$152,2,FALSE)</f>
        <v>109</v>
      </c>
      <c r="C635" s="10" t="s">
        <v>268</v>
      </c>
      <c r="D635" s="16" t="s">
        <v>28</v>
      </c>
      <c r="E635" s="34"/>
      <c r="F635" s="13">
        <f>VLOOKUP($C635,'Species Data'!$A$2:$E$152,3,FALSE)+$Z$1</f>
        <v>95</v>
      </c>
      <c r="G635" s="13">
        <f>VLOOKUP($C635,'Species Data'!$A$2:$E$152,4,FALSE)+$Z$1</f>
        <v>151</v>
      </c>
      <c r="H635" s="13">
        <f>VLOOKUP($C635,'Species Data'!$A$2:$E$152,5,FALSE)+$Z$1</f>
        <v>157</v>
      </c>
      <c r="I635" s="20" t="s">
        <v>33</v>
      </c>
      <c r="J635" s="54">
        <f>VLOOKUP(I635,'Basic Moves'!B$2:H$43,3,FALSE)</f>
        <v>12</v>
      </c>
      <c r="K635" s="54">
        <f>IF(OR(VLOOKUP(I635,'Basic Moves'!B$2:C$43,2,FALSE)=D635,VLOOKUP(I635,'Basic Moves'!B$2:C$43,2,FALSE)=E635),1,0)</f>
        <v>0</v>
      </c>
      <c r="L635" s="54">
        <f>VLOOKUP(I635,'Basic Moves'!B$2:H$43,5,FALSE)</f>
        <v>1100</v>
      </c>
      <c r="M635" s="54">
        <f>VLOOKUP(I635,'Basic Moves'!B$2:H$43,7,FALSE)</f>
        <v>10</v>
      </c>
      <c r="N635" s="54">
        <f t="shared" si="0"/>
        <v>1812</v>
      </c>
      <c r="O635" s="20"/>
      <c r="P635" s="20" t="s">
        <v>109</v>
      </c>
      <c r="Q635" s="54">
        <f>VLOOKUP(P635,'Charged Moves'!B$2:I$96,3,FALSE)</f>
        <v>45</v>
      </c>
      <c r="R635" s="54">
        <f>IF(OR(VLOOKUP(P635,'Charged Moves'!B$2:C$96,2,FALSE)=D635,VLOOKUP(P635,'Charged Moves'!B$2:C$96,2,FALSE)=E635),1,0)</f>
        <v>0</v>
      </c>
      <c r="S635" s="54">
        <f>VLOOKUP(P635,'Charged Moves'!B$2:I$96,8,FALSE)*100</f>
        <v>5</v>
      </c>
      <c r="T635" s="54">
        <f>VLOOKUP(P635,'Charged Moves'!B$2:I$96,6,FALSE)</f>
        <v>3500</v>
      </c>
      <c r="U635" s="54">
        <f>VLOOKUP(P635,'Charged Moves'!B$2:J$96,9,FALSE)</f>
        <v>33</v>
      </c>
      <c r="V635" s="54">
        <f t="shared" si="1"/>
        <v>6964.8749999999991</v>
      </c>
      <c r="W635" s="54"/>
      <c r="X635" s="54"/>
      <c r="Y635" s="54"/>
      <c r="AB635" s="55"/>
      <c r="AD635" s="55"/>
    </row>
    <row r="636" spans="1:30" ht="14.25" customHeight="1">
      <c r="A636" s="10">
        <v>635</v>
      </c>
      <c r="B636" s="13">
        <f>VLOOKUP(C636,'Species Data'!A$2:E$152,2,FALSE)</f>
        <v>110</v>
      </c>
      <c r="C636" s="10" t="s">
        <v>269</v>
      </c>
      <c r="D636" s="16" t="s">
        <v>28</v>
      </c>
      <c r="E636" s="34"/>
      <c r="F636" s="13">
        <f>VLOOKUP($C636,'Species Data'!$A$2:$E$152,3,FALSE)+$Z$1</f>
        <v>145</v>
      </c>
      <c r="G636" s="13">
        <f>VLOOKUP($C636,'Species Data'!$A$2:$E$152,4,FALSE)+$Z$1</f>
        <v>205</v>
      </c>
      <c r="H636" s="13">
        <f>VLOOKUP($C636,'Species Data'!$A$2:$E$152,5,FALSE)+$Z$1</f>
        <v>213</v>
      </c>
      <c r="I636" s="20" t="s">
        <v>105</v>
      </c>
      <c r="J636" s="54">
        <f>VLOOKUP(I636,'Basic Moves'!B$2:H$43,3,FALSE)</f>
        <v>10</v>
      </c>
      <c r="K636" s="54">
        <f>IF(OR(VLOOKUP(I636,'Basic Moves'!B$2:C$43,2,FALSE)=D636,VLOOKUP(I636,'Basic Moves'!B$2:C$43,2,FALSE)=E636),1,0)</f>
        <v>1</v>
      </c>
      <c r="L636" s="54">
        <f>VLOOKUP(I636,'Basic Moves'!B$2:H$43,5,FALSE)</f>
        <v>1050</v>
      </c>
      <c r="M636" s="54">
        <f>VLOOKUP(I636,'Basic Moves'!B$2:H$43,7,FALSE)</f>
        <v>10</v>
      </c>
      <c r="N636" s="54">
        <f t="shared" si="0"/>
        <v>2562.5</v>
      </c>
      <c r="O636" s="20"/>
      <c r="P636" s="20" t="s">
        <v>30</v>
      </c>
      <c r="Q636" s="54">
        <f>VLOOKUP(P636,'Charged Moves'!B$2:I$96,3,FALSE)</f>
        <v>55</v>
      </c>
      <c r="R636" s="54">
        <f>IF(OR(VLOOKUP(P636,'Charged Moves'!B$2:C$96,2,FALSE)=D636,VLOOKUP(P636,'Charged Moves'!B$2:C$96,2,FALSE)=E636),1,0)</f>
        <v>1</v>
      </c>
      <c r="S636" s="54">
        <f>VLOOKUP(P636,'Charged Moves'!B$2:I$96,8,FALSE)*100</f>
        <v>5</v>
      </c>
      <c r="T636" s="54">
        <f>VLOOKUP(P636,'Charged Moves'!B$2:I$96,6,FALSE)</f>
        <v>2600</v>
      </c>
      <c r="U636" s="54">
        <f>VLOOKUP(P636,'Charged Moves'!B$2:J$96,9,FALSE)</f>
        <v>50</v>
      </c>
      <c r="V636" s="54">
        <f t="shared" si="1"/>
        <v>14446.093749999998</v>
      </c>
      <c r="W636" s="54"/>
      <c r="X636" s="54"/>
      <c r="Y636" s="54"/>
      <c r="AB636" s="55"/>
      <c r="AD636" s="55"/>
    </row>
    <row r="637" spans="1:30" ht="14.25" customHeight="1">
      <c r="A637" s="10">
        <v>636</v>
      </c>
      <c r="B637" s="13">
        <f>VLOOKUP(C637,'Species Data'!A$2:E$152,2,FALSE)</f>
        <v>110</v>
      </c>
      <c r="C637" s="10" t="s">
        <v>269</v>
      </c>
      <c r="D637" s="16" t="s">
        <v>28</v>
      </c>
      <c r="E637" s="34"/>
      <c r="F637" s="13">
        <f>VLOOKUP($C637,'Species Data'!$A$2:$E$152,3,FALSE)+$Z$1</f>
        <v>145</v>
      </c>
      <c r="G637" s="13">
        <f>VLOOKUP($C637,'Species Data'!$A$2:$E$152,4,FALSE)+$Z$1</f>
        <v>205</v>
      </c>
      <c r="H637" s="13">
        <f>VLOOKUP($C637,'Species Data'!$A$2:$E$152,5,FALSE)+$Z$1</f>
        <v>213</v>
      </c>
      <c r="I637" s="20" t="s">
        <v>105</v>
      </c>
      <c r="J637" s="54">
        <f>VLOOKUP(I637,'Basic Moves'!B$2:H$43,3,FALSE)</f>
        <v>10</v>
      </c>
      <c r="K637" s="54">
        <f>IF(OR(VLOOKUP(I637,'Basic Moves'!B$2:C$43,2,FALSE)=D637,VLOOKUP(I637,'Basic Moves'!B$2:C$43,2,FALSE)=E637),1,0)</f>
        <v>1</v>
      </c>
      <c r="L637" s="54">
        <f>VLOOKUP(I637,'Basic Moves'!B$2:H$43,5,FALSE)</f>
        <v>1050</v>
      </c>
      <c r="M637" s="54">
        <f>VLOOKUP(I637,'Basic Moves'!B$2:H$43,7,FALSE)</f>
        <v>10</v>
      </c>
      <c r="N637" s="54">
        <f t="shared" si="0"/>
        <v>2562.5</v>
      </c>
      <c r="O637" s="20"/>
      <c r="P637" s="20" t="s">
        <v>197</v>
      </c>
      <c r="Q637" s="54">
        <f>VLOOKUP(P637,'Charged Moves'!B$2:I$96,3,FALSE)</f>
        <v>45</v>
      </c>
      <c r="R637" s="54">
        <f>IF(OR(VLOOKUP(P637,'Charged Moves'!B$2:C$96,2,FALSE)=D637,VLOOKUP(P637,'Charged Moves'!B$2:C$96,2,FALSE)=E637),1,0)</f>
        <v>0</v>
      </c>
      <c r="S637" s="54">
        <f>VLOOKUP(P637,'Charged Moves'!B$2:I$96,8,FALSE)*100</f>
        <v>5</v>
      </c>
      <c r="T637" s="54">
        <f>VLOOKUP(P637,'Charged Moves'!B$2:I$96,6,FALSE)</f>
        <v>3080</v>
      </c>
      <c r="U637" s="54">
        <f>VLOOKUP(P637,'Charged Moves'!B$2:J$96,9,FALSE)</f>
        <v>33</v>
      </c>
      <c r="V637" s="54">
        <f t="shared" si="1"/>
        <v>9455.625</v>
      </c>
      <c r="W637" s="54"/>
      <c r="X637" s="54"/>
      <c r="Y637" s="54"/>
      <c r="AB637" s="55"/>
      <c r="AD637" s="55"/>
    </row>
    <row r="638" spans="1:30" ht="14.25" customHeight="1">
      <c r="A638" s="10">
        <v>637</v>
      </c>
      <c r="B638" s="13">
        <f>VLOOKUP(C638,'Species Data'!A$2:E$152,2,FALSE)</f>
        <v>110</v>
      </c>
      <c r="C638" s="10" t="s">
        <v>269</v>
      </c>
      <c r="D638" s="16" t="s">
        <v>28</v>
      </c>
      <c r="E638" s="34"/>
      <c r="F638" s="13">
        <f>VLOOKUP($C638,'Species Data'!$A$2:$E$152,3,FALSE)+$Z$1</f>
        <v>145</v>
      </c>
      <c r="G638" s="13">
        <f>VLOOKUP($C638,'Species Data'!$A$2:$E$152,4,FALSE)+$Z$1</f>
        <v>205</v>
      </c>
      <c r="H638" s="13">
        <f>VLOOKUP($C638,'Species Data'!$A$2:$E$152,5,FALSE)+$Z$1</f>
        <v>213</v>
      </c>
      <c r="I638" s="20" t="s">
        <v>105</v>
      </c>
      <c r="J638" s="54">
        <f>VLOOKUP(I638,'Basic Moves'!B$2:H$43,3,FALSE)</f>
        <v>10</v>
      </c>
      <c r="K638" s="54">
        <f>IF(OR(VLOOKUP(I638,'Basic Moves'!B$2:C$43,2,FALSE)=D638,VLOOKUP(I638,'Basic Moves'!B$2:C$43,2,FALSE)=E638),1,0)</f>
        <v>1</v>
      </c>
      <c r="L638" s="54">
        <f>VLOOKUP(I638,'Basic Moves'!B$2:H$43,5,FALSE)</f>
        <v>1050</v>
      </c>
      <c r="M638" s="54">
        <f>VLOOKUP(I638,'Basic Moves'!B$2:H$43,7,FALSE)</f>
        <v>10</v>
      </c>
      <c r="N638" s="54">
        <f t="shared" si="0"/>
        <v>2562.5</v>
      </c>
      <c r="O638" s="20"/>
      <c r="P638" s="20" t="s">
        <v>109</v>
      </c>
      <c r="Q638" s="54">
        <f>VLOOKUP(P638,'Charged Moves'!B$2:I$96,3,FALSE)</f>
        <v>45</v>
      </c>
      <c r="R638" s="54">
        <f>IF(OR(VLOOKUP(P638,'Charged Moves'!B$2:C$96,2,FALSE)=D638,VLOOKUP(P638,'Charged Moves'!B$2:C$96,2,FALSE)=E638),1,0)</f>
        <v>0</v>
      </c>
      <c r="S638" s="54">
        <f>VLOOKUP(P638,'Charged Moves'!B$2:I$96,8,FALSE)*100</f>
        <v>5</v>
      </c>
      <c r="T638" s="54">
        <f>VLOOKUP(P638,'Charged Moves'!B$2:I$96,6,FALSE)</f>
        <v>3500</v>
      </c>
      <c r="U638" s="54">
        <f>VLOOKUP(P638,'Charged Moves'!B$2:J$96,9,FALSE)</f>
        <v>33</v>
      </c>
      <c r="V638" s="54">
        <f t="shared" si="1"/>
        <v>9455.625</v>
      </c>
      <c r="W638" s="54"/>
      <c r="X638" s="54"/>
      <c r="Y638" s="54"/>
      <c r="AB638" s="55"/>
      <c r="AD638" s="55"/>
    </row>
    <row r="639" spans="1:30" ht="14.25" customHeight="1">
      <c r="A639" s="10">
        <v>638</v>
      </c>
      <c r="B639" s="13">
        <f>VLOOKUP(C639,'Species Data'!A$2:E$152,2,FALSE)</f>
        <v>110</v>
      </c>
      <c r="C639" s="10" t="s">
        <v>269</v>
      </c>
      <c r="D639" s="16" t="s">
        <v>28</v>
      </c>
      <c r="E639" s="34"/>
      <c r="F639" s="13">
        <f>VLOOKUP($C639,'Species Data'!$A$2:$E$152,3,FALSE)+$Z$1</f>
        <v>145</v>
      </c>
      <c r="G639" s="13">
        <f>VLOOKUP($C639,'Species Data'!$A$2:$E$152,4,FALSE)+$Z$1</f>
        <v>205</v>
      </c>
      <c r="H639" s="13">
        <f>VLOOKUP($C639,'Species Data'!$A$2:$E$152,5,FALSE)+$Z$1</f>
        <v>213</v>
      </c>
      <c r="I639" s="20" t="s">
        <v>33</v>
      </c>
      <c r="J639" s="54">
        <f>VLOOKUP(I639,'Basic Moves'!B$2:H$43,3,FALSE)</f>
        <v>12</v>
      </c>
      <c r="K639" s="54">
        <f>IF(OR(VLOOKUP(I639,'Basic Moves'!B$2:C$43,2,FALSE)=D639,VLOOKUP(I639,'Basic Moves'!B$2:C$43,2,FALSE)=E639),1,0)</f>
        <v>0</v>
      </c>
      <c r="L639" s="54">
        <f>VLOOKUP(I639,'Basic Moves'!B$2:H$43,5,FALSE)</f>
        <v>1100</v>
      </c>
      <c r="M639" s="54">
        <f>VLOOKUP(I639,'Basic Moves'!B$2:H$43,7,FALSE)</f>
        <v>10</v>
      </c>
      <c r="N639" s="54">
        <f t="shared" si="0"/>
        <v>2460</v>
      </c>
      <c r="O639" s="20"/>
      <c r="P639" s="20" t="s">
        <v>30</v>
      </c>
      <c r="Q639" s="54">
        <f>VLOOKUP(P639,'Charged Moves'!B$2:I$96,3,FALSE)</f>
        <v>55</v>
      </c>
      <c r="R639" s="54">
        <f>IF(OR(VLOOKUP(P639,'Charged Moves'!B$2:C$96,2,FALSE)=D639,VLOOKUP(P639,'Charged Moves'!B$2:C$96,2,FALSE)=E639),1,0)</f>
        <v>1</v>
      </c>
      <c r="S639" s="54">
        <f>VLOOKUP(P639,'Charged Moves'!B$2:I$96,8,FALSE)*100</f>
        <v>5</v>
      </c>
      <c r="T639" s="54">
        <f>VLOOKUP(P639,'Charged Moves'!B$2:I$96,6,FALSE)</f>
        <v>2600</v>
      </c>
      <c r="U639" s="54">
        <f>VLOOKUP(P639,'Charged Moves'!B$2:J$96,9,FALSE)</f>
        <v>50</v>
      </c>
      <c r="V639" s="54">
        <f t="shared" si="1"/>
        <v>14446.093749999998</v>
      </c>
      <c r="W639" s="54"/>
      <c r="X639" s="54"/>
      <c r="Y639" s="54"/>
      <c r="AB639" s="55"/>
      <c r="AD639" s="55"/>
    </row>
    <row r="640" spans="1:30" ht="14.25" customHeight="1">
      <c r="A640" s="10">
        <v>639</v>
      </c>
      <c r="B640" s="13">
        <f>VLOOKUP(C640,'Species Data'!A$2:E$152,2,FALSE)</f>
        <v>110</v>
      </c>
      <c r="C640" s="10" t="s">
        <v>269</v>
      </c>
      <c r="D640" s="16" t="s">
        <v>28</v>
      </c>
      <c r="E640" s="34"/>
      <c r="F640" s="13">
        <f>VLOOKUP($C640,'Species Data'!$A$2:$E$152,3,FALSE)+$Z$1</f>
        <v>145</v>
      </c>
      <c r="G640" s="13">
        <f>VLOOKUP($C640,'Species Data'!$A$2:$E$152,4,FALSE)+$Z$1</f>
        <v>205</v>
      </c>
      <c r="H640" s="13">
        <f>VLOOKUP($C640,'Species Data'!$A$2:$E$152,5,FALSE)+$Z$1</f>
        <v>213</v>
      </c>
      <c r="I640" s="20" t="s">
        <v>33</v>
      </c>
      <c r="J640" s="54">
        <f>VLOOKUP(I640,'Basic Moves'!B$2:H$43,3,FALSE)</f>
        <v>12</v>
      </c>
      <c r="K640" s="54">
        <f>IF(OR(VLOOKUP(I640,'Basic Moves'!B$2:C$43,2,FALSE)=D640,VLOOKUP(I640,'Basic Moves'!B$2:C$43,2,FALSE)=E640),1,0)</f>
        <v>0</v>
      </c>
      <c r="L640" s="54">
        <f>VLOOKUP(I640,'Basic Moves'!B$2:H$43,5,FALSE)</f>
        <v>1100</v>
      </c>
      <c r="M640" s="54">
        <f>VLOOKUP(I640,'Basic Moves'!B$2:H$43,7,FALSE)</f>
        <v>10</v>
      </c>
      <c r="N640" s="54">
        <f t="shared" si="0"/>
        <v>2460</v>
      </c>
      <c r="O640" s="20"/>
      <c r="P640" s="20" t="s">
        <v>197</v>
      </c>
      <c r="Q640" s="54">
        <f>VLOOKUP(P640,'Charged Moves'!B$2:I$96,3,FALSE)</f>
        <v>45</v>
      </c>
      <c r="R640" s="54">
        <f>IF(OR(VLOOKUP(P640,'Charged Moves'!B$2:C$96,2,FALSE)=D640,VLOOKUP(P640,'Charged Moves'!B$2:C$96,2,FALSE)=E640),1,0)</f>
        <v>0</v>
      </c>
      <c r="S640" s="54">
        <f>VLOOKUP(P640,'Charged Moves'!B$2:I$96,8,FALSE)*100</f>
        <v>5</v>
      </c>
      <c r="T640" s="54">
        <f>VLOOKUP(P640,'Charged Moves'!B$2:I$96,6,FALSE)</f>
        <v>3080</v>
      </c>
      <c r="U640" s="54">
        <f>VLOOKUP(P640,'Charged Moves'!B$2:J$96,9,FALSE)</f>
        <v>33</v>
      </c>
      <c r="V640" s="54">
        <f t="shared" si="1"/>
        <v>9455.625</v>
      </c>
      <c r="W640" s="54"/>
      <c r="X640" s="54"/>
      <c r="Y640" s="54"/>
      <c r="AB640" s="55"/>
      <c r="AD640" s="55"/>
    </row>
    <row r="641" spans="1:30" ht="14.25" customHeight="1">
      <c r="A641" s="10">
        <v>640</v>
      </c>
      <c r="B641" s="13">
        <f>VLOOKUP(C641,'Species Data'!A$2:E$152,2,FALSE)</f>
        <v>110</v>
      </c>
      <c r="C641" s="10" t="s">
        <v>269</v>
      </c>
      <c r="D641" s="16" t="s">
        <v>28</v>
      </c>
      <c r="E641" s="34"/>
      <c r="F641" s="13">
        <f>VLOOKUP($C641,'Species Data'!$A$2:$E$152,3,FALSE)+$Z$1</f>
        <v>145</v>
      </c>
      <c r="G641" s="13">
        <f>VLOOKUP($C641,'Species Data'!$A$2:$E$152,4,FALSE)+$Z$1</f>
        <v>205</v>
      </c>
      <c r="H641" s="13">
        <f>VLOOKUP($C641,'Species Data'!$A$2:$E$152,5,FALSE)+$Z$1</f>
        <v>213</v>
      </c>
      <c r="I641" s="20" t="s">
        <v>33</v>
      </c>
      <c r="J641" s="54">
        <f>VLOOKUP(I641,'Basic Moves'!B$2:H$43,3,FALSE)</f>
        <v>12</v>
      </c>
      <c r="K641" s="54">
        <f>IF(OR(VLOOKUP(I641,'Basic Moves'!B$2:C$43,2,FALSE)=D641,VLOOKUP(I641,'Basic Moves'!B$2:C$43,2,FALSE)=E641),1,0)</f>
        <v>0</v>
      </c>
      <c r="L641" s="54">
        <f>VLOOKUP(I641,'Basic Moves'!B$2:H$43,5,FALSE)</f>
        <v>1100</v>
      </c>
      <c r="M641" s="54">
        <f>VLOOKUP(I641,'Basic Moves'!B$2:H$43,7,FALSE)</f>
        <v>10</v>
      </c>
      <c r="N641" s="54">
        <f t="shared" si="0"/>
        <v>2460</v>
      </c>
      <c r="O641" s="20"/>
      <c r="P641" s="20" t="s">
        <v>109</v>
      </c>
      <c r="Q641" s="54">
        <f>VLOOKUP(P641,'Charged Moves'!B$2:I$96,3,FALSE)</f>
        <v>45</v>
      </c>
      <c r="R641" s="54">
        <f>IF(OR(VLOOKUP(P641,'Charged Moves'!B$2:C$96,2,FALSE)=D641,VLOOKUP(P641,'Charged Moves'!B$2:C$96,2,FALSE)=E641),1,0)</f>
        <v>0</v>
      </c>
      <c r="S641" s="54">
        <f>VLOOKUP(P641,'Charged Moves'!B$2:I$96,8,FALSE)*100</f>
        <v>5</v>
      </c>
      <c r="T641" s="54">
        <f>VLOOKUP(P641,'Charged Moves'!B$2:I$96,6,FALSE)</f>
        <v>3500</v>
      </c>
      <c r="U641" s="54">
        <f>VLOOKUP(P641,'Charged Moves'!B$2:J$96,9,FALSE)</f>
        <v>33</v>
      </c>
      <c r="V641" s="54">
        <f t="shared" si="1"/>
        <v>9455.625</v>
      </c>
      <c r="W641" s="54"/>
      <c r="X641" s="54"/>
      <c r="Y641" s="54"/>
      <c r="AB641" s="55"/>
      <c r="AD641" s="55"/>
    </row>
    <row r="642" spans="1:30" ht="14.25" customHeight="1">
      <c r="A642" s="10">
        <v>641</v>
      </c>
      <c r="B642" s="13">
        <f>VLOOKUP(C642,'Species Data'!A$2:E$152,2,FALSE)</f>
        <v>111</v>
      </c>
      <c r="C642" s="10" t="s">
        <v>270</v>
      </c>
      <c r="D642" s="37" t="s">
        <v>121</v>
      </c>
      <c r="E642" s="45" t="s">
        <v>213</v>
      </c>
      <c r="F642" s="13">
        <f>VLOOKUP($C642,'Species Data'!$A$2:$E$152,3,FALSE)+$Z$1</f>
        <v>175</v>
      </c>
      <c r="G642" s="13">
        <f>VLOOKUP($C642,'Species Data'!$A$2:$E$152,4,FALSE)+$Z$1</f>
        <v>125</v>
      </c>
      <c r="H642" s="13">
        <f>VLOOKUP($C642,'Species Data'!$A$2:$E$152,5,FALSE)+$Z$1</f>
        <v>131</v>
      </c>
      <c r="I642" s="20" t="s">
        <v>238</v>
      </c>
      <c r="J642" s="54">
        <f>VLOOKUP(I642,'Basic Moves'!B$2:H$43,3,FALSE)</f>
        <v>15</v>
      </c>
      <c r="K642" s="54">
        <f>IF(OR(VLOOKUP(I642,'Basic Moves'!B$2:C$43,2,FALSE)=D642,VLOOKUP(I642,'Basic Moves'!B$2:C$43,2,FALSE)=E642),1,0)</f>
        <v>1</v>
      </c>
      <c r="L642" s="54">
        <f>VLOOKUP(I642,'Basic Moves'!B$2:H$43,5,FALSE)</f>
        <v>1350</v>
      </c>
      <c r="M642" s="54">
        <f>VLOOKUP(I642,'Basic Moves'!B$2:H$43,7,FALSE)</f>
        <v>12</v>
      </c>
      <c r="N642" s="54">
        <f t="shared" si="0"/>
        <v>2343.75</v>
      </c>
      <c r="O642" s="20"/>
      <c r="P642" s="20" t="s">
        <v>128</v>
      </c>
      <c r="Q642" s="54">
        <f>VLOOKUP(P642,'Charged Moves'!B$2:I$96,3,FALSE)</f>
        <v>35</v>
      </c>
      <c r="R642" s="54">
        <f>IF(OR(VLOOKUP(P642,'Charged Moves'!B$2:C$96,2,FALSE)=D642,VLOOKUP(P642,'Charged Moves'!B$2:C$96,2,FALSE)=E642),1,0)</f>
        <v>1</v>
      </c>
      <c r="S642" s="54">
        <f>VLOOKUP(P642,'Charged Moves'!B$2:I$96,8,FALSE)*100</f>
        <v>5</v>
      </c>
      <c r="T642" s="54">
        <f>VLOOKUP(P642,'Charged Moves'!B$2:I$96,6,FALSE)</f>
        <v>3400</v>
      </c>
      <c r="U642" s="54">
        <f>VLOOKUP(P642,'Charged Moves'!B$2:J$96,9,FALSE)</f>
        <v>25</v>
      </c>
      <c r="V642" s="54">
        <f t="shared" si="1"/>
        <v>5605.4687499999991</v>
      </c>
      <c r="W642" s="54"/>
      <c r="X642" s="54"/>
      <c r="Y642" s="54"/>
      <c r="AB642" s="55"/>
      <c r="AD642" s="55"/>
    </row>
    <row r="643" spans="1:30" ht="14.25" customHeight="1">
      <c r="A643" s="10">
        <v>642</v>
      </c>
      <c r="B643" s="13">
        <f>VLOOKUP(C643,'Species Data'!A$2:E$152,2,FALSE)</f>
        <v>111</v>
      </c>
      <c r="C643" s="10" t="s">
        <v>270</v>
      </c>
      <c r="D643" s="37" t="s">
        <v>121</v>
      </c>
      <c r="E643" s="45" t="s">
        <v>213</v>
      </c>
      <c r="F643" s="13">
        <f>VLOOKUP($C643,'Species Data'!$A$2:$E$152,3,FALSE)+$Z$1</f>
        <v>175</v>
      </c>
      <c r="G643" s="13">
        <f>VLOOKUP($C643,'Species Data'!$A$2:$E$152,4,FALSE)+$Z$1</f>
        <v>125</v>
      </c>
      <c r="H643" s="13">
        <f>VLOOKUP($C643,'Species Data'!$A$2:$E$152,5,FALSE)+$Z$1</f>
        <v>131</v>
      </c>
      <c r="I643" s="20" t="s">
        <v>238</v>
      </c>
      <c r="J643" s="54">
        <f>VLOOKUP(I643,'Basic Moves'!B$2:H$43,3,FALSE)</f>
        <v>15</v>
      </c>
      <c r="K643" s="54">
        <f>IF(OR(VLOOKUP(I643,'Basic Moves'!B$2:C$43,2,FALSE)=D643,VLOOKUP(I643,'Basic Moves'!B$2:C$43,2,FALSE)=E643),1,0)</f>
        <v>1</v>
      </c>
      <c r="L643" s="54">
        <f>VLOOKUP(I643,'Basic Moves'!B$2:H$43,5,FALSE)</f>
        <v>1350</v>
      </c>
      <c r="M643" s="54">
        <f>VLOOKUP(I643,'Basic Moves'!B$2:H$43,7,FALSE)</f>
        <v>12</v>
      </c>
      <c r="N643" s="54">
        <f t="shared" si="0"/>
        <v>2343.75</v>
      </c>
      <c r="O643" s="20"/>
      <c r="P643" s="20" t="s">
        <v>135</v>
      </c>
      <c r="Q643" s="54">
        <f>VLOOKUP(P643,'Charged Moves'!B$2:I$96,3,FALSE)</f>
        <v>25</v>
      </c>
      <c r="R643" s="54">
        <f>IF(OR(VLOOKUP(P643,'Charged Moves'!B$2:C$96,2,FALSE)=D643,VLOOKUP(P643,'Charged Moves'!B$2:C$96,2,FALSE)=E643),1,0)</f>
        <v>0</v>
      </c>
      <c r="S643" s="54">
        <f>VLOOKUP(P643,'Charged Moves'!B$2:I$96,8,FALSE)*100</f>
        <v>5</v>
      </c>
      <c r="T643" s="54">
        <f>VLOOKUP(P643,'Charged Moves'!B$2:I$96,6,FALSE)</f>
        <v>2200</v>
      </c>
      <c r="U643" s="54">
        <f>VLOOKUP(P643,'Charged Moves'!B$2:J$96,9,FALSE)</f>
        <v>25</v>
      </c>
      <c r="V643" s="54">
        <f t="shared" si="1"/>
        <v>3203.1249999999995</v>
      </c>
      <c r="W643" s="54"/>
      <c r="X643" s="54"/>
      <c r="Y643" s="54"/>
      <c r="AB643" s="55"/>
      <c r="AD643" s="55"/>
    </row>
    <row r="644" spans="1:30" ht="14.25" customHeight="1">
      <c r="A644" s="10">
        <v>643</v>
      </c>
      <c r="B644" s="13">
        <f>VLOOKUP(C644,'Species Data'!A$2:E$152,2,FALSE)</f>
        <v>111</v>
      </c>
      <c r="C644" s="10" t="s">
        <v>270</v>
      </c>
      <c r="D644" s="37" t="s">
        <v>121</v>
      </c>
      <c r="E644" s="45" t="s">
        <v>213</v>
      </c>
      <c r="F644" s="13">
        <f>VLOOKUP($C644,'Species Data'!$A$2:$E$152,3,FALSE)+$Z$1</f>
        <v>175</v>
      </c>
      <c r="G644" s="13">
        <f>VLOOKUP($C644,'Species Data'!$A$2:$E$152,4,FALSE)+$Z$1</f>
        <v>125</v>
      </c>
      <c r="H644" s="13">
        <f>VLOOKUP($C644,'Species Data'!$A$2:$E$152,5,FALSE)+$Z$1</f>
        <v>131</v>
      </c>
      <c r="I644" s="20" t="s">
        <v>238</v>
      </c>
      <c r="J644" s="54">
        <f>VLOOKUP(I644,'Basic Moves'!B$2:H$43,3,FALSE)</f>
        <v>15</v>
      </c>
      <c r="K644" s="54">
        <f>IF(OR(VLOOKUP(I644,'Basic Moves'!B$2:C$43,2,FALSE)=D644,VLOOKUP(I644,'Basic Moves'!B$2:C$43,2,FALSE)=E644),1,0)</f>
        <v>1</v>
      </c>
      <c r="L644" s="54">
        <f>VLOOKUP(I644,'Basic Moves'!B$2:H$43,5,FALSE)</f>
        <v>1350</v>
      </c>
      <c r="M644" s="54">
        <f>VLOOKUP(I644,'Basic Moves'!B$2:H$43,7,FALSE)</f>
        <v>12</v>
      </c>
      <c r="N644" s="54">
        <f t="shared" si="0"/>
        <v>2343.75</v>
      </c>
      <c r="O644" s="20"/>
      <c r="P644" s="20" t="s">
        <v>265</v>
      </c>
      <c r="Q644" s="54">
        <f>VLOOKUP(P644,'Charged Moves'!B$2:I$96,3,FALSE)</f>
        <v>30</v>
      </c>
      <c r="R644" s="54">
        <f>IF(OR(VLOOKUP(P644,'Charged Moves'!B$2:C$96,2,FALSE)=D644,VLOOKUP(P644,'Charged Moves'!B$2:C$96,2,FALSE)=E644),1,0)</f>
        <v>0</v>
      </c>
      <c r="S644" s="54">
        <f>VLOOKUP(P644,'Charged Moves'!B$2:I$96,8,FALSE)*100</f>
        <v>5</v>
      </c>
      <c r="T644" s="54">
        <f>VLOOKUP(P644,'Charged Moves'!B$2:I$96,6,FALSE)</f>
        <v>2100</v>
      </c>
      <c r="U644" s="54">
        <f>VLOOKUP(P644,'Charged Moves'!B$2:J$96,9,FALSE)</f>
        <v>25</v>
      </c>
      <c r="V644" s="54">
        <f t="shared" si="1"/>
        <v>3843.7499999999995</v>
      </c>
      <c r="W644" s="54"/>
      <c r="X644" s="54"/>
      <c r="Y644" s="54"/>
      <c r="AB644" s="55"/>
      <c r="AD644" s="55"/>
    </row>
    <row r="645" spans="1:30" ht="14.25" customHeight="1">
      <c r="A645" s="10">
        <v>644</v>
      </c>
      <c r="B645" s="13">
        <f>VLOOKUP(C645,'Species Data'!A$2:E$152,2,FALSE)</f>
        <v>111</v>
      </c>
      <c r="C645" s="10" t="s">
        <v>270</v>
      </c>
      <c r="D645" s="37" t="s">
        <v>121</v>
      </c>
      <c r="E645" s="45" t="s">
        <v>213</v>
      </c>
      <c r="F645" s="13">
        <f>VLOOKUP($C645,'Species Data'!$A$2:$E$152,3,FALSE)+$Z$1</f>
        <v>175</v>
      </c>
      <c r="G645" s="13">
        <f>VLOOKUP($C645,'Species Data'!$A$2:$E$152,4,FALSE)+$Z$1</f>
        <v>125</v>
      </c>
      <c r="H645" s="13">
        <f>VLOOKUP($C645,'Species Data'!$A$2:$E$152,5,FALSE)+$Z$1</f>
        <v>131</v>
      </c>
      <c r="I645" s="20" t="s">
        <v>262</v>
      </c>
      <c r="J645" s="54">
        <f>VLOOKUP(I645,'Basic Moves'!B$2:H$43,3,FALSE)</f>
        <v>15</v>
      </c>
      <c r="K645" s="54">
        <f>IF(OR(VLOOKUP(I645,'Basic Moves'!B$2:C$43,2,FALSE)=D645,VLOOKUP(I645,'Basic Moves'!B$2:C$43,2,FALSE)=E645),1,0)</f>
        <v>0</v>
      </c>
      <c r="L645" s="54">
        <f>VLOOKUP(I645,'Basic Moves'!B$2:H$43,5,FALSE)</f>
        <v>1410</v>
      </c>
      <c r="M645" s="54">
        <f>VLOOKUP(I645,'Basic Moves'!B$2:H$43,7,FALSE)</f>
        <v>12</v>
      </c>
      <c r="N645" s="54">
        <f t="shared" si="0"/>
        <v>1875</v>
      </c>
      <c r="O645" s="20"/>
      <c r="P645" s="20" t="s">
        <v>128</v>
      </c>
      <c r="Q645" s="54">
        <f>VLOOKUP(P645,'Charged Moves'!B$2:I$96,3,FALSE)</f>
        <v>35</v>
      </c>
      <c r="R645" s="54">
        <f>IF(OR(VLOOKUP(P645,'Charged Moves'!B$2:C$96,2,FALSE)=D645,VLOOKUP(P645,'Charged Moves'!B$2:C$96,2,FALSE)=E645),1,0)</f>
        <v>1</v>
      </c>
      <c r="S645" s="54">
        <f>VLOOKUP(P645,'Charged Moves'!B$2:I$96,8,FALSE)*100</f>
        <v>5</v>
      </c>
      <c r="T645" s="54">
        <f>VLOOKUP(P645,'Charged Moves'!B$2:I$96,6,FALSE)</f>
        <v>3400</v>
      </c>
      <c r="U645" s="54">
        <f>VLOOKUP(P645,'Charged Moves'!B$2:J$96,9,FALSE)</f>
        <v>25</v>
      </c>
      <c r="V645" s="54">
        <f t="shared" si="1"/>
        <v>5605.4687499999991</v>
      </c>
      <c r="W645" s="54"/>
      <c r="X645" s="54"/>
      <c r="Y645" s="54"/>
      <c r="AB645" s="55"/>
      <c r="AD645" s="55"/>
    </row>
    <row r="646" spans="1:30" ht="14.25" customHeight="1">
      <c r="A646" s="10">
        <v>645</v>
      </c>
      <c r="B646" s="13">
        <f>VLOOKUP(C646,'Species Data'!A$2:E$152,2,FALSE)</f>
        <v>111</v>
      </c>
      <c r="C646" s="10" t="s">
        <v>270</v>
      </c>
      <c r="D646" s="37" t="s">
        <v>121</v>
      </c>
      <c r="E646" s="45" t="s">
        <v>213</v>
      </c>
      <c r="F646" s="13">
        <f>VLOOKUP($C646,'Species Data'!$A$2:$E$152,3,FALSE)+$Z$1</f>
        <v>175</v>
      </c>
      <c r="G646" s="13">
        <f>VLOOKUP($C646,'Species Data'!$A$2:$E$152,4,FALSE)+$Z$1</f>
        <v>125</v>
      </c>
      <c r="H646" s="13">
        <f>VLOOKUP($C646,'Species Data'!$A$2:$E$152,5,FALSE)+$Z$1</f>
        <v>131</v>
      </c>
      <c r="I646" s="20" t="s">
        <v>262</v>
      </c>
      <c r="J646" s="54">
        <f>VLOOKUP(I646,'Basic Moves'!B$2:H$43,3,FALSE)</f>
        <v>15</v>
      </c>
      <c r="K646" s="54">
        <f>IF(OR(VLOOKUP(I646,'Basic Moves'!B$2:C$43,2,FALSE)=D646,VLOOKUP(I646,'Basic Moves'!B$2:C$43,2,FALSE)=E646),1,0)</f>
        <v>0</v>
      </c>
      <c r="L646" s="54">
        <f>VLOOKUP(I646,'Basic Moves'!B$2:H$43,5,FALSE)</f>
        <v>1410</v>
      </c>
      <c r="M646" s="54">
        <f>VLOOKUP(I646,'Basic Moves'!B$2:H$43,7,FALSE)</f>
        <v>12</v>
      </c>
      <c r="N646" s="54">
        <f t="shared" si="0"/>
        <v>1875</v>
      </c>
      <c r="O646" s="20"/>
      <c r="P646" s="20" t="s">
        <v>135</v>
      </c>
      <c r="Q646" s="54">
        <f>VLOOKUP(P646,'Charged Moves'!B$2:I$96,3,FALSE)</f>
        <v>25</v>
      </c>
      <c r="R646" s="54">
        <f>IF(OR(VLOOKUP(P646,'Charged Moves'!B$2:C$96,2,FALSE)=D646,VLOOKUP(P646,'Charged Moves'!B$2:C$96,2,FALSE)=E646),1,0)</f>
        <v>0</v>
      </c>
      <c r="S646" s="54">
        <f>VLOOKUP(P646,'Charged Moves'!B$2:I$96,8,FALSE)*100</f>
        <v>5</v>
      </c>
      <c r="T646" s="54">
        <f>VLOOKUP(P646,'Charged Moves'!B$2:I$96,6,FALSE)</f>
        <v>2200</v>
      </c>
      <c r="U646" s="54">
        <f>VLOOKUP(P646,'Charged Moves'!B$2:J$96,9,FALSE)</f>
        <v>25</v>
      </c>
      <c r="V646" s="54">
        <f t="shared" si="1"/>
        <v>3203.1249999999995</v>
      </c>
      <c r="W646" s="54"/>
      <c r="X646" s="54"/>
      <c r="Y646" s="54"/>
      <c r="AB646" s="55"/>
      <c r="AD646" s="55"/>
    </row>
    <row r="647" spans="1:30" ht="14.25" customHeight="1">
      <c r="A647" s="10">
        <v>646</v>
      </c>
      <c r="B647" s="13">
        <f>VLOOKUP(C647,'Species Data'!A$2:E$152,2,FALSE)</f>
        <v>111</v>
      </c>
      <c r="C647" s="10" t="s">
        <v>270</v>
      </c>
      <c r="D647" s="37" t="s">
        <v>121</v>
      </c>
      <c r="E647" s="45" t="s">
        <v>213</v>
      </c>
      <c r="F647" s="13">
        <f>VLOOKUP($C647,'Species Data'!$A$2:$E$152,3,FALSE)+$Z$1</f>
        <v>175</v>
      </c>
      <c r="G647" s="13">
        <f>VLOOKUP($C647,'Species Data'!$A$2:$E$152,4,FALSE)+$Z$1</f>
        <v>125</v>
      </c>
      <c r="H647" s="13">
        <f>VLOOKUP($C647,'Species Data'!$A$2:$E$152,5,FALSE)+$Z$1</f>
        <v>131</v>
      </c>
      <c r="I647" s="20" t="s">
        <v>262</v>
      </c>
      <c r="J647" s="54">
        <f>VLOOKUP(I647,'Basic Moves'!B$2:H$43,3,FALSE)</f>
        <v>15</v>
      </c>
      <c r="K647" s="54">
        <f>IF(OR(VLOOKUP(I647,'Basic Moves'!B$2:C$43,2,FALSE)=D647,VLOOKUP(I647,'Basic Moves'!B$2:C$43,2,FALSE)=E647),1,0)</f>
        <v>0</v>
      </c>
      <c r="L647" s="54">
        <f>VLOOKUP(I647,'Basic Moves'!B$2:H$43,5,FALSE)</f>
        <v>1410</v>
      </c>
      <c r="M647" s="54">
        <f>VLOOKUP(I647,'Basic Moves'!B$2:H$43,7,FALSE)</f>
        <v>12</v>
      </c>
      <c r="N647" s="54">
        <f t="shared" si="0"/>
        <v>1875</v>
      </c>
      <c r="O647" s="20"/>
      <c r="P647" s="20" t="s">
        <v>265</v>
      </c>
      <c r="Q647" s="54">
        <f>VLOOKUP(P647,'Charged Moves'!B$2:I$96,3,FALSE)</f>
        <v>30</v>
      </c>
      <c r="R647" s="54">
        <f>IF(OR(VLOOKUP(P647,'Charged Moves'!B$2:C$96,2,FALSE)=D647,VLOOKUP(P647,'Charged Moves'!B$2:C$96,2,FALSE)=E647),1,0)</f>
        <v>0</v>
      </c>
      <c r="S647" s="54">
        <f>VLOOKUP(P647,'Charged Moves'!B$2:I$96,8,FALSE)*100</f>
        <v>5</v>
      </c>
      <c r="T647" s="54">
        <f>VLOOKUP(P647,'Charged Moves'!B$2:I$96,6,FALSE)</f>
        <v>2100</v>
      </c>
      <c r="U647" s="54">
        <f>VLOOKUP(P647,'Charged Moves'!B$2:J$96,9,FALSE)</f>
        <v>25</v>
      </c>
      <c r="V647" s="54">
        <f t="shared" si="1"/>
        <v>3843.7499999999995</v>
      </c>
      <c r="W647" s="54"/>
      <c r="X647" s="54"/>
      <c r="Y647" s="54"/>
      <c r="AB647" s="55"/>
      <c r="AD647" s="55"/>
    </row>
    <row r="648" spans="1:30" ht="14.25" customHeight="1">
      <c r="A648" s="10">
        <v>647</v>
      </c>
      <c r="B648" s="13">
        <f>VLOOKUP(C648,'Species Data'!A$2:E$152,2,FALSE)</f>
        <v>112</v>
      </c>
      <c r="C648" s="10" t="s">
        <v>271</v>
      </c>
      <c r="D648" s="37" t="s">
        <v>121</v>
      </c>
      <c r="E648" s="45" t="s">
        <v>213</v>
      </c>
      <c r="F648" s="13">
        <f>VLOOKUP($C648,'Species Data'!$A$2:$E$152,3,FALSE)+$Z$1</f>
        <v>225</v>
      </c>
      <c r="G648" s="13">
        <f>VLOOKUP($C648,'Species Data'!$A$2:$E$152,4,FALSE)+$Z$1</f>
        <v>181</v>
      </c>
      <c r="H648" s="13">
        <f>VLOOKUP($C648,'Species Data'!$A$2:$E$152,5,FALSE)+$Z$1</f>
        <v>175</v>
      </c>
      <c r="I648" s="20" t="s">
        <v>238</v>
      </c>
      <c r="J648" s="54">
        <f>VLOOKUP(I648,'Basic Moves'!B$2:H$43,3,FALSE)</f>
        <v>15</v>
      </c>
      <c r="K648" s="54">
        <f>IF(OR(VLOOKUP(I648,'Basic Moves'!B$2:C$43,2,FALSE)=D648,VLOOKUP(I648,'Basic Moves'!B$2:C$43,2,FALSE)=E648),1,0)</f>
        <v>1</v>
      </c>
      <c r="L648" s="54">
        <f>VLOOKUP(I648,'Basic Moves'!B$2:H$43,5,FALSE)</f>
        <v>1350</v>
      </c>
      <c r="M648" s="54">
        <f>VLOOKUP(I648,'Basic Moves'!B$2:H$43,7,FALSE)</f>
        <v>12</v>
      </c>
      <c r="N648" s="54">
        <f t="shared" si="0"/>
        <v>3393.75</v>
      </c>
      <c r="O648" s="20"/>
      <c r="P648" s="20" t="s">
        <v>138</v>
      </c>
      <c r="Q648" s="54">
        <f>VLOOKUP(P648,'Charged Moves'!B$2:I$96,3,FALSE)</f>
        <v>80</v>
      </c>
      <c r="R648" s="54">
        <f>IF(OR(VLOOKUP(P648,'Charged Moves'!B$2:C$96,2,FALSE)=D648,VLOOKUP(P648,'Charged Moves'!B$2:C$96,2,FALSE)=E648),1,0)</f>
        <v>0</v>
      </c>
      <c r="S648" s="54">
        <f>VLOOKUP(P648,'Charged Moves'!B$2:I$96,8,FALSE)*100</f>
        <v>5</v>
      </c>
      <c r="T648" s="54">
        <f>VLOOKUP(P648,'Charged Moves'!B$2:I$96,6,FALSE)</f>
        <v>3200</v>
      </c>
      <c r="U648" s="54">
        <f>VLOOKUP(P648,'Charged Moves'!B$2:J$96,9,FALSE)</f>
        <v>100</v>
      </c>
      <c r="V648" s="54">
        <f t="shared" si="1"/>
        <v>14841.999999999998</v>
      </c>
      <c r="W648" s="54"/>
      <c r="X648" s="54"/>
      <c r="Y648" s="54"/>
      <c r="AB648" s="55"/>
      <c r="AD648" s="55"/>
    </row>
    <row r="649" spans="1:30" ht="14.25" customHeight="1">
      <c r="A649" s="10">
        <v>648</v>
      </c>
      <c r="B649" s="13">
        <f>VLOOKUP(C649,'Species Data'!A$2:E$152,2,FALSE)</f>
        <v>112</v>
      </c>
      <c r="C649" s="10" t="s">
        <v>271</v>
      </c>
      <c r="D649" s="37" t="s">
        <v>121</v>
      </c>
      <c r="E649" s="45" t="s">
        <v>213</v>
      </c>
      <c r="F649" s="13">
        <f>VLOOKUP($C649,'Species Data'!$A$2:$E$152,3,FALSE)+$Z$1</f>
        <v>225</v>
      </c>
      <c r="G649" s="13">
        <f>VLOOKUP($C649,'Species Data'!$A$2:$E$152,4,FALSE)+$Z$1</f>
        <v>181</v>
      </c>
      <c r="H649" s="13">
        <f>VLOOKUP($C649,'Species Data'!$A$2:$E$152,5,FALSE)+$Z$1</f>
        <v>175</v>
      </c>
      <c r="I649" s="20" t="s">
        <v>238</v>
      </c>
      <c r="J649" s="54">
        <f>VLOOKUP(I649,'Basic Moves'!B$2:H$43,3,FALSE)</f>
        <v>15</v>
      </c>
      <c r="K649" s="54">
        <f>IF(OR(VLOOKUP(I649,'Basic Moves'!B$2:C$43,2,FALSE)=D649,VLOOKUP(I649,'Basic Moves'!B$2:C$43,2,FALSE)=E649),1,0)</f>
        <v>1</v>
      </c>
      <c r="L649" s="54">
        <f>VLOOKUP(I649,'Basic Moves'!B$2:H$43,5,FALSE)</f>
        <v>1350</v>
      </c>
      <c r="M649" s="54">
        <f>VLOOKUP(I649,'Basic Moves'!B$2:H$43,7,FALSE)</f>
        <v>12</v>
      </c>
      <c r="N649" s="54">
        <f t="shared" si="0"/>
        <v>3393.75</v>
      </c>
      <c r="O649" s="20"/>
      <c r="P649" s="20" t="s">
        <v>126</v>
      </c>
      <c r="Q649" s="54">
        <f>VLOOKUP(P649,'Charged Moves'!B$2:I$96,3,FALSE)</f>
        <v>100</v>
      </c>
      <c r="R649" s="54">
        <f>IF(OR(VLOOKUP(P649,'Charged Moves'!B$2:C$96,2,FALSE)=D649,VLOOKUP(P649,'Charged Moves'!B$2:C$96,2,FALSE)=E649),1,0)</f>
        <v>1</v>
      </c>
      <c r="S649" s="54">
        <f>VLOOKUP(P649,'Charged Moves'!B$2:I$96,8,FALSE)*100</f>
        <v>5</v>
      </c>
      <c r="T649" s="54">
        <f>VLOOKUP(P649,'Charged Moves'!B$2:I$96,6,FALSE)</f>
        <v>4200</v>
      </c>
      <c r="U649" s="54">
        <f>VLOOKUP(P649,'Charged Moves'!B$2:J$96,9,FALSE)</f>
        <v>100</v>
      </c>
      <c r="V649" s="54">
        <f t="shared" si="1"/>
        <v>23190.624999999996</v>
      </c>
      <c r="W649" s="54"/>
      <c r="X649" s="54"/>
      <c r="Y649" s="54"/>
      <c r="AB649" s="55"/>
      <c r="AD649" s="55"/>
    </row>
    <row r="650" spans="1:30" ht="14.25" customHeight="1">
      <c r="A650" s="10">
        <v>649</v>
      </c>
      <c r="B650" s="13">
        <f>VLOOKUP(C650,'Species Data'!A$2:E$152,2,FALSE)</f>
        <v>112</v>
      </c>
      <c r="C650" s="10" t="s">
        <v>271</v>
      </c>
      <c r="D650" s="37" t="s">
        <v>121</v>
      </c>
      <c r="E650" s="45" t="s">
        <v>213</v>
      </c>
      <c r="F650" s="13">
        <f>VLOOKUP($C650,'Species Data'!$A$2:$E$152,3,FALSE)+$Z$1</f>
        <v>225</v>
      </c>
      <c r="G650" s="13">
        <f>VLOOKUP($C650,'Species Data'!$A$2:$E$152,4,FALSE)+$Z$1</f>
        <v>181</v>
      </c>
      <c r="H650" s="13">
        <f>VLOOKUP($C650,'Species Data'!$A$2:$E$152,5,FALSE)+$Z$1</f>
        <v>175</v>
      </c>
      <c r="I650" s="20" t="s">
        <v>238</v>
      </c>
      <c r="J650" s="54">
        <f>VLOOKUP(I650,'Basic Moves'!B$2:H$43,3,FALSE)</f>
        <v>15</v>
      </c>
      <c r="K650" s="54">
        <f>IF(OR(VLOOKUP(I650,'Basic Moves'!B$2:C$43,2,FALSE)=D650,VLOOKUP(I650,'Basic Moves'!B$2:C$43,2,FALSE)=E650),1,0)</f>
        <v>1</v>
      </c>
      <c r="L650" s="54">
        <f>VLOOKUP(I650,'Basic Moves'!B$2:H$43,5,FALSE)</f>
        <v>1350</v>
      </c>
      <c r="M650" s="54">
        <f>VLOOKUP(I650,'Basic Moves'!B$2:H$43,7,FALSE)</f>
        <v>12</v>
      </c>
      <c r="N650" s="54">
        <f t="shared" si="0"/>
        <v>3393.75</v>
      </c>
      <c r="O650" s="20"/>
      <c r="P650" s="20" t="s">
        <v>133</v>
      </c>
      <c r="Q650" s="54">
        <f>VLOOKUP(P650,'Charged Moves'!B$2:I$96,3,FALSE)</f>
        <v>80</v>
      </c>
      <c r="R650" s="54">
        <f>IF(OR(VLOOKUP(P650,'Charged Moves'!B$2:C$96,2,FALSE)=D650,VLOOKUP(P650,'Charged Moves'!B$2:C$96,2,FALSE)=E650),1,0)</f>
        <v>1</v>
      </c>
      <c r="S650" s="54">
        <f>VLOOKUP(P650,'Charged Moves'!B$2:I$96,8,FALSE)*100</f>
        <v>50</v>
      </c>
      <c r="T650" s="54">
        <f>VLOOKUP(P650,'Charged Moves'!B$2:I$96,6,FALSE)</f>
        <v>3100</v>
      </c>
      <c r="U650" s="54">
        <f>VLOOKUP(P650,'Charged Moves'!B$2:J$96,9,FALSE)</f>
        <v>100</v>
      </c>
      <c r="V650" s="54">
        <f t="shared" si="1"/>
        <v>22625</v>
      </c>
      <c r="W650" s="54"/>
      <c r="X650" s="54"/>
      <c r="Y650" s="54"/>
      <c r="AB650" s="55"/>
      <c r="AD650" s="55"/>
    </row>
    <row r="651" spans="1:30" ht="14.25" customHeight="1">
      <c r="A651" s="10">
        <v>650</v>
      </c>
      <c r="B651" s="13">
        <f>VLOOKUP(C651,'Species Data'!A$2:E$152,2,FALSE)</f>
        <v>112</v>
      </c>
      <c r="C651" s="10" t="s">
        <v>271</v>
      </c>
      <c r="D651" s="37" t="s">
        <v>121</v>
      </c>
      <c r="E651" s="45" t="s">
        <v>213</v>
      </c>
      <c r="F651" s="13">
        <f>VLOOKUP($C651,'Species Data'!$A$2:$E$152,3,FALSE)+$Z$1</f>
        <v>225</v>
      </c>
      <c r="G651" s="13">
        <f>VLOOKUP($C651,'Species Data'!$A$2:$E$152,4,FALSE)+$Z$1</f>
        <v>181</v>
      </c>
      <c r="H651" s="13">
        <f>VLOOKUP($C651,'Species Data'!$A$2:$E$152,5,FALSE)+$Z$1</f>
        <v>175</v>
      </c>
      <c r="I651" s="20" t="s">
        <v>262</v>
      </c>
      <c r="J651" s="54">
        <f>VLOOKUP(I651,'Basic Moves'!B$2:H$43,3,FALSE)</f>
        <v>15</v>
      </c>
      <c r="K651" s="54">
        <f>IF(OR(VLOOKUP(I651,'Basic Moves'!B$2:C$43,2,FALSE)=D651,VLOOKUP(I651,'Basic Moves'!B$2:C$43,2,FALSE)=E651),1,0)</f>
        <v>0</v>
      </c>
      <c r="L651" s="54">
        <f>VLOOKUP(I651,'Basic Moves'!B$2:H$43,5,FALSE)</f>
        <v>1410</v>
      </c>
      <c r="M651" s="54">
        <f>VLOOKUP(I651,'Basic Moves'!B$2:H$43,7,FALSE)</f>
        <v>12</v>
      </c>
      <c r="N651" s="54">
        <f t="shared" si="0"/>
        <v>2715</v>
      </c>
      <c r="O651" s="20"/>
      <c r="P651" s="20" t="s">
        <v>138</v>
      </c>
      <c r="Q651" s="54">
        <f>VLOOKUP(P651,'Charged Moves'!B$2:I$96,3,FALSE)</f>
        <v>80</v>
      </c>
      <c r="R651" s="54">
        <f>IF(OR(VLOOKUP(P651,'Charged Moves'!B$2:C$96,2,FALSE)=D651,VLOOKUP(P651,'Charged Moves'!B$2:C$96,2,FALSE)=E651),1,0)</f>
        <v>0</v>
      </c>
      <c r="S651" s="54">
        <f>VLOOKUP(P651,'Charged Moves'!B$2:I$96,8,FALSE)*100</f>
        <v>5</v>
      </c>
      <c r="T651" s="54">
        <f>VLOOKUP(P651,'Charged Moves'!B$2:I$96,6,FALSE)</f>
        <v>3200</v>
      </c>
      <c r="U651" s="54">
        <f>VLOOKUP(P651,'Charged Moves'!B$2:J$96,9,FALSE)</f>
        <v>100</v>
      </c>
      <c r="V651" s="54">
        <f t="shared" si="1"/>
        <v>14841.999999999998</v>
      </c>
      <c r="W651" s="54"/>
      <c r="X651" s="54"/>
      <c r="Y651" s="54"/>
      <c r="AB651" s="55"/>
      <c r="AD651" s="55"/>
    </row>
    <row r="652" spans="1:30" ht="14.25" customHeight="1">
      <c r="A652" s="10">
        <v>651</v>
      </c>
      <c r="B652" s="13">
        <f>VLOOKUP(C652,'Species Data'!A$2:E$152,2,FALSE)</f>
        <v>112</v>
      </c>
      <c r="C652" s="10" t="s">
        <v>271</v>
      </c>
      <c r="D652" s="37" t="s">
        <v>121</v>
      </c>
      <c r="E652" s="45" t="s">
        <v>213</v>
      </c>
      <c r="F652" s="13">
        <f>VLOOKUP($C652,'Species Data'!$A$2:$E$152,3,FALSE)+$Z$1</f>
        <v>225</v>
      </c>
      <c r="G652" s="13">
        <f>VLOOKUP($C652,'Species Data'!$A$2:$E$152,4,FALSE)+$Z$1</f>
        <v>181</v>
      </c>
      <c r="H652" s="13">
        <f>VLOOKUP($C652,'Species Data'!$A$2:$E$152,5,FALSE)+$Z$1</f>
        <v>175</v>
      </c>
      <c r="I652" s="20" t="s">
        <v>262</v>
      </c>
      <c r="J652" s="54">
        <f>VLOOKUP(I652,'Basic Moves'!B$2:H$43,3,FALSE)</f>
        <v>15</v>
      </c>
      <c r="K652" s="54">
        <f>IF(OR(VLOOKUP(I652,'Basic Moves'!B$2:C$43,2,FALSE)=D652,VLOOKUP(I652,'Basic Moves'!B$2:C$43,2,FALSE)=E652),1,0)</f>
        <v>0</v>
      </c>
      <c r="L652" s="54">
        <f>VLOOKUP(I652,'Basic Moves'!B$2:H$43,5,FALSE)</f>
        <v>1410</v>
      </c>
      <c r="M652" s="54">
        <f>VLOOKUP(I652,'Basic Moves'!B$2:H$43,7,FALSE)</f>
        <v>12</v>
      </c>
      <c r="N652" s="54">
        <f t="shared" si="0"/>
        <v>2715</v>
      </c>
      <c r="O652" s="20"/>
      <c r="P652" s="20" t="s">
        <v>126</v>
      </c>
      <c r="Q652" s="54">
        <f>VLOOKUP(P652,'Charged Moves'!B$2:I$96,3,FALSE)</f>
        <v>100</v>
      </c>
      <c r="R652" s="54">
        <f>IF(OR(VLOOKUP(P652,'Charged Moves'!B$2:C$96,2,FALSE)=D652,VLOOKUP(P652,'Charged Moves'!B$2:C$96,2,FALSE)=E652),1,0)</f>
        <v>1</v>
      </c>
      <c r="S652" s="54">
        <f>VLOOKUP(P652,'Charged Moves'!B$2:I$96,8,FALSE)*100</f>
        <v>5</v>
      </c>
      <c r="T652" s="54">
        <f>VLOOKUP(P652,'Charged Moves'!B$2:I$96,6,FALSE)</f>
        <v>4200</v>
      </c>
      <c r="U652" s="54">
        <f>VLOOKUP(P652,'Charged Moves'!B$2:J$96,9,FALSE)</f>
        <v>100</v>
      </c>
      <c r="V652" s="54">
        <f t="shared" si="1"/>
        <v>23190.624999999996</v>
      </c>
      <c r="W652" s="54"/>
      <c r="X652" s="54"/>
      <c r="Y652" s="54"/>
      <c r="AB652" s="55"/>
      <c r="AD652" s="55"/>
    </row>
    <row r="653" spans="1:30" ht="14.25" customHeight="1">
      <c r="A653" s="10">
        <v>652</v>
      </c>
      <c r="B653" s="13">
        <f>VLOOKUP(C653,'Species Data'!A$2:E$152,2,FALSE)</f>
        <v>112</v>
      </c>
      <c r="C653" s="10" t="s">
        <v>271</v>
      </c>
      <c r="D653" s="37" t="s">
        <v>121</v>
      </c>
      <c r="E653" s="45" t="s">
        <v>213</v>
      </c>
      <c r="F653" s="13">
        <f>VLOOKUP($C653,'Species Data'!$A$2:$E$152,3,FALSE)+$Z$1</f>
        <v>225</v>
      </c>
      <c r="G653" s="13">
        <f>VLOOKUP($C653,'Species Data'!$A$2:$E$152,4,FALSE)+$Z$1</f>
        <v>181</v>
      </c>
      <c r="H653" s="13">
        <f>VLOOKUP($C653,'Species Data'!$A$2:$E$152,5,FALSE)+$Z$1</f>
        <v>175</v>
      </c>
      <c r="I653" s="20" t="s">
        <v>262</v>
      </c>
      <c r="J653" s="54">
        <f>VLOOKUP(I653,'Basic Moves'!B$2:H$43,3,FALSE)</f>
        <v>15</v>
      </c>
      <c r="K653" s="54">
        <f>IF(OR(VLOOKUP(I653,'Basic Moves'!B$2:C$43,2,FALSE)=D653,VLOOKUP(I653,'Basic Moves'!B$2:C$43,2,FALSE)=E653),1,0)</f>
        <v>0</v>
      </c>
      <c r="L653" s="54">
        <f>VLOOKUP(I653,'Basic Moves'!B$2:H$43,5,FALSE)</f>
        <v>1410</v>
      </c>
      <c r="M653" s="54">
        <f>VLOOKUP(I653,'Basic Moves'!B$2:H$43,7,FALSE)</f>
        <v>12</v>
      </c>
      <c r="N653" s="54">
        <f t="shared" si="0"/>
        <v>2715</v>
      </c>
      <c r="O653" s="20"/>
      <c r="P653" s="20" t="s">
        <v>133</v>
      </c>
      <c r="Q653" s="54">
        <f>VLOOKUP(P653,'Charged Moves'!B$2:I$96,3,FALSE)</f>
        <v>80</v>
      </c>
      <c r="R653" s="54">
        <f>IF(OR(VLOOKUP(P653,'Charged Moves'!B$2:C$96,2,FALSE)=D653,VLOOKUP(P653,'Charged Moves'!B$2:C$96,2,FALSE)=E653),1,0)</f>
        <v>1</v>
      </c>
      <c r="S653" s="54">
        <f>VLOOKUP(P653,'Charged Moves'!B$2:I$96,8,FALSE)*100</f>
        <v>50</v>
      </c>
      <c r="T653" s="54">
        <f>VLOOKUP(P653,'Charged Moves'!B$2:I$96,6,FALSE)</f>
        <v>3100</v>
      </c>
      <c r="U653" s="54">
        <f>VLOOKUP(P653,'Charged Moves'!B$2:J$96,9,FALSE)</f>
        <v>100</v>
      </c>
      <c r="V653" s="54">
        <f t="shared" si="1"/>
        <v>22625</v>
      </c>
      <c r="W653" s="54"/>
      <c r="X653" s="54"/>
      <c r="Y653" s="54"/>
      <c r="AB653" s="55"/>
      <c r="AD653" s="55"/>
    </row>
    <row r="654" spans="1:30" ht="14.25" customHeight="1">
      <c r="A654" s="10">
        <v>653</v>
      </c>
      <c r="B654" s="13">
        <f>VLOOKUP(C654,'Species Data'!A$2:E$152,2,FALSE)</f>
        <v>113</v>
      </c>
      <c r="C654" s="10" t="s">
        <v>272</v>
      </c>
      <c r="D654" s="32" t="s">
        <v>84</v>
      </c>
      <c r="E654" s="33"/>
      <c r="F654" s="13">
        <f>VLOOKUP($C654,'Species Data'!$A$2:$E$152,3,FALSE)+$Z$1</f>
        <v>515</v>
      </c>
      <c r="G654" s="13">
        <f>VLOOKUP($C654,'Species Data'!$A$2:$E$152,4,FALSE)+$Z$1</f>
        <v>55</v>
      </c>
      <c r="H654" s="13">
        <f>VLOOKUP($C654,'Species Data'!$A$2:$E$152,5,FALSE)+$Z$1</f>
        <v>75</v>
      </c>
      <c r="I654" s="20" t="s">
        <v>142</v>
      </c>
      <c r="J654" s="54">
        <f>VLOOKUP(I654,'Basic Moves'!B$2:H$43,3,FALSE)</f>
        <v>7</v>
      </c>
      <c r="K654" s="54">
        <f>IF(OR(VLOOKUP(I654,'Basic Moves'!B$2:C$43,2,FALSE)=D654,VLOOKUP(I654,'Basic Moves'!B$2:C$43,2,FALSE)=E654),1,0)</f>
        <v>1</v>
      </c>
      <c r="L654" s="54">
        <f>VLOOKUP(I654,'Basic Moves'!B$2:H$43,5,FALSE)</f>
        <v>540</v>
      </c>
      <c r="M654" s="54">
        <f>VLOOKUP(I654,'Basic Moves'!B$2:H$43,7,FALSE)</f>
        <v>7</v>
      </c>
      <c r="N654" s="54">
        <f t="shared" si="0"/>
        <v>481.25</v>
      </c>
      <c r="O654" s="20"/>
      <c r="P654" s="20" t="s">
        <v>73</v>
      </c>
      <c r="Q654" s="54">
        <f>VLOOKUP(P654,'Charged Moves'!B$2:I$96,3,FALSE)</f>
        <v>55</v>
      </c>
      <c r="R654" s="54">
        <f>IF(OR(VLOOKUP(P654,'Charged Moves'!B$2:C$96,2,FALSE)=D654,VLOOKUP(P654,'Charged Moves'!B$2:C$96,2,FALSE)=E654),1,0)</f>
        <v>0</v>
      </c>
      <c r="S654" s="54">
        <f>VLOOKUP(P654,'Charged Moves'!B$2:I$96,8,FALSE)*100</f>
        <v>5</v>
      </c>
      <c r="T654" s="54">
        <f>VLOOKUP(P654,'Charged Moves'!B$2:I$96,6,FALSE)</f>
        <v>2800</v>
      </c>
      <c r="U654" s="54">
        <f>VLOOKUP(P654,'Charged Moves'!B$2:J$96,9,FALSE)</f>
        <v>50</v>
      </c>
      <c r="V654" s="54">
        <f t="shared" si="1"/>
        <v>3100.6249999999995</v>
      </c>
      <c r="W654" s="54"/>
      <c r="X654" s="54"/>
      <c r="Y654" s="54"/>
      <c r="AB654" s="55"/>
      <c r="AD654" s="55"/>
    </row>
    <row r="655" spans="1:30" ht="14.25" customHeight="1">
      <c r="A655" s="10">
        <v>654</v>
      </c>
      <c r="B655" s="13">
        <f>VLOOKUP(C655,'Species Data'!A$2:E$152,2,FALSE)</f>
        <v>113</v>
      </c>
      <c r="C655" s="10" t="s">
        <v>272</v>
      </c>
      <c r="D655" s="32" t="s">
        <v>84</v>
      </c>
      <c r="E655" s="33"/>
      <c r="F655" s="13">
        <f>VLOOKUP($C655,'Species Data'!$A$2:$E$152,3,FALSE)+$Z$1</f>
        <v>515</v>
      </c>
      <c r="G655" s="13">
        <f>VLOOKUP($C655,'Species Data'!$A$2:$E$152,4,FALSE)+$Z$1</f>
        <v>55</v>
      </c>
      <c r="H655" s="13">
        <f>VLOOKUP($C655,'Species Data'!$A$2:$E$152,5,FALSE)+$Z$1</f>
        <v>75</v>
      </c>
      <c r="I655" s="20" t="s">
        <v>142</v>
      </c>
      <c r="J655" s="54">
        <f>VLOOKUP(I655,'Basic Moves'!B$2:H$43,3,FALSE)</f>
        <v>7</v>
      </c>
      <c r="K655" s="54">
        <f>IF(OR(VLOOKUP(I655,'Basic Moves'!B$2:C$43,2,FALSE)=D655,VLOOKUP(I655,'Basic Moves'!B$2:C$43,2,FALSE)=E655),1,0)</f>
        <v>1</v>
      </c>
      <c r="L655" s="54">
        <f>VLOOKUP(I655,'Basic Moves'!B$2:H$43,5,FALSE)</f>
        <v>540</v>
      </c>
      <c r="M655" s="54">
        <f>VLOOKUP(I655,'Basic Moves'!B$2:H$43,7,FALSE)</f>
        <v>7</v>
      </c>
      <c r="N655" s="54">
        <f t="shared" si="0"/>
        <v>481.25</v>
      </c>
      <c r="O655" s="20"/>
      <c r="P655" s="20" t="s">
        <v>165</v>
      </c>
      <c r="Q655" s="54">
        <f>VLOOKUP(P655,'Charged Moves'!B$2:I$96,3,FALSE)</f>
        <v>40</v>
      </c>
      <c r="R655" s="54">
        <f>IF(OR(VLOOKUP(P655,'Charged Moves'!B$2:C$96,2,FALSE)=D655,VLOOKUP(P655,'Charged Moves'!B$2:C$96,2,FALSE)=E655),1,0)</f>
        <v>0</v>
      </c>
      <c r="S655" s="54">
        <f>VLOOKUP(P655,'Charged Moves'!B$2:I$96,8,FALSE)*100</f>
        <v>5</v>
      </c>
      <c r="T655" s="54">
        <f>VLOOKUP(P655,'Charged Moves'!B$2:I$96,6,FALSE)</f>
        <v>3800</v>
      </c>
      <c r="U655" s="54">
        <f>VLOOKUP(P655,'Charged Moves'!B$2:J$96,9,FALSE)</f>
        <v>25</v>
      </c>
      <c r="V655" s="54">
        <f t="shared" si="1"/>
        <v>2255</v>
      </c>
      <c r="W655" s="54"/>
      <c r="X655" s="54"/>
      <c r="Y655" s="54"/>
      <c r="AB655" s="55"/>
      <c r="AD655" s="55"/>
    </row>
    <row r="656" spans="1:30" ht="14.25" customHeight="1">
      <c r="A656" s="10">
        <v>655</v>
      </c>
      <c r="B656" s="13">
        <f>VLOOKUP(C656,'Species Data'!A$2:E$152,2,FALSE)</f>
        <v>113</v>
      </c>
      <c r="C656" s="10" t="s">
        <v>272</v>
      </c>
      <c r="D656" s="32" t="s">
        <v>84</v>
      </c>
      <c r="E656" s="33"/>
      <c r="F656" s="13">
        <f>VLOOKUP($C656,'Species Data'!$A$2:$E$152,3,FALSE)+$Z$1</f>
        <v>515</v>
      </c>
      <c r="G656" s="13">
        <f>VLOOKUP($C656,'Species Data'!$A$2:$E$152,4,FALSE)+$Z$1</f>
        <v>55</v>
      </c>
      <c r="H656" s="13">
        <f>VLOOKUP($C656,'Species Data'!$A$2:$E$152,5,FALSE)+$Z$1</f>
        <v>75</v>
      </c>
      <c r="I656" s="20" t="s">
        <v>142</v>
      </c>
      <c r="J656" s="54">
        <f>VLOOKUP(I656,'Basic Moves'!B$2:H$43,3,FALSE)</f>
        <v>7</v>
      </c>
      <c r="K656" s="54">
        <f>IF(OR(VLOOKUP(I656,'Basic Moves'!B$2:C$43,2,FALSE)=D656,VLOOKUP(I656,'Basic Moves'!B$2:C$43,2,FALSE)=E656),1,0)</f>
        <v>1</v>
      </c>
      <c r="L656" s="54">
        <f>VLOOKUP(I656,'Basic Moves'!B$2:H$43,5,FALSE)</f>
        <v>540</v>
      </c>
      <c r="M656" s="54">
        <f>VLOOKUP(I656,'Basic Moves'!B$2:H$43,7,FALSE)</f>
        <v>7</v>
      </c>
      <c r="N656" s="54">
        <f t="shared" si="0"/>
        <v>481.25</v>
      </c>
      <c r="O656" s="20"/>
      <c r="P656" s="20" t="s">
        <v>147</v>
      </c>
      <c r="Q656" s="54">
        <f>VLOOKUP(P656,'Charged Moves'!B$2:I$96,3,FALSE)</f>
        <v>55</v>
      </c>
      <c r="R656" s="54">
        <f>IF(OR(VLOOKUP(P656,'Charged Moves'!B$2:C$96,2,FALSE)=D656,VLOOKUP(P656,'Charged Moves'!B$2:C$96,2,FALSE)=E656),1,0)</f>
        <v>0</v>
      </c>
      <c r="S656" s="54">
        <f>VLOOKUP(P656,'Charged Moves'!B$2:I$96,8,FALSE)*100</f>
        <v>5</v>
      </c>
      <c r="T656" s="54">
        <f>VLOOKUP(P656,'Charged Moves'!B$2:I$96,6,FALSE)</f>
        <v>4200</v>
      </c>
      <c r="U656" s="54">
        <f>VLOOKUP(P656,'Charged Moves'!B$2:J$96,9,FALSE)</f>
        <v>33</v>
      </c>
      <c r="V656" s="54">
        <f t="shared" si="1"/>
        <v>3100.6249999999995</v>
      </c>
      <c r="W656" s="54"/>
      <c r="X656" s="54"/>
      <c r="Y656" s="54"/>
      <c r="AB656" s="55"/>
      <c r="AD656" s="55"/>
    </row>
    <row r="657" spans="1:30" ht="14.25" customHeight="1">
      <c r="A657" s="10">
        <v>656</v>
      </c>
      <c r="B657" s="13">
        <f>VLOOKUP(C657,'Species Data'!A$2:E$152,2,FALSE)</f>
        <v>113</v>
      </c>
      <c r="C657" s="10" t="s">
        <v>272</v>
      </c>
      <c r="D657" s="32" t="s">
        <v>84</v>
      </c>
      <c r="E657" s="33"/>
      <c r="F657" s="13">
        <f>VLOOKUP($C657,'Species Data'!$A$2:$E$152,3,FALSE)+$Z$1</f>
        <v>515</v>
      </c>
      <c r="G657" s="13">
        <f>VLOOKUP($C657,'Species Data'!$A$2:$E$152,4,FALSE)+$Z$1</f>
        <v>55</v>
      </c>
      <c r="H657" s="13">
        <f>VLOOKUP($C657,'Species Data'!$A$2:$E$152,5,FALSE)+$Z$1</f>
        <v>75</v>
      </c>
      <c r="I657" s="20" t="s">
        <v>144</v>
      </c>
      <c r="J657" s="54">
        <f>VLOOKUP(I657,'Basic Moves'!B$2:H$43,3,FALSE)</f>
        <v>12</v>
      </c>
      <c r="K657" s="54">
        <f>IF(OR(VLOOKUP(I657,'Basic Moves'!B$2:C$43,2,FALSE)=D657,VLOOKUP(I657,'Basic Moves'!B$2:C$43,2,FALSE)=E657),1,0)</f>
        <v>0</v>
      </c>
      <c r="L657" s="54">
        <f>VLOOKUP(I657,'Basic Moves'!B$2:H$43,5,FALSE)</f>
        <v>1050</v>
      </c>
      <c r="M657" s="54">
        <f>VLOOKUP(I657,'Basic Moves'!B$2:H$43,7,FALSE)</f>
        <v>9</v>
      </c>
      <c r="N657" s="54">
        <f t="shared" si="0"/>
        <v>660</v>
      </c>
      <c r="O657" s="20"/>
      <c r="P657" s="20" t="s">
        <v>73</v>
      </c>
      <c r="Q657" s="54">
        <f>VLOOKUP(P657,'Charged Moves'!B$2:I$96,3,FALSE)</f>
        <v>55</v>
      </c>
      <c r="R657" s="54">
        <f>IF(OR(VLOOKUP(P657,'Charged Moves'!B$2:C$96,2,FALSE)=D657,VLOOKUP(P657,'Charged Moves'!B$2:C$96,2,FALSE)=E657),1,0)</f>
        <v>0</v>
      </c>
      <c r="S657" s="54">
        <f>VLOOKUP(P657,'Charged Moves'!B$2:I$96,8,FALSE)*100</f>
        <v>5</v>
      </c>
      <c r="T657" s="54">
        <f>VLOOKUP(P657,'Charged Moves'!B$2:I$96,6,FALSE)</f>
        <v>2800</v>
      </c>
      <c r="U657" s="54">
        <f>VLOOKUP(P657,'Charged Moves'!B$2:J$96,9,FALSE)</f>
        <v>50</v>
      </c>
      <c r="V657" s="54">
        <f t="shared" si="1"/>
        <v>3100.6249999999995</v>
      </c>
      <c r="W657" s="54"/>
      <c r="X657" s="54"/>
      <c r="Y657" s="54"/>
      <c r="AB657" s="55"/>
      <c r="AD657" s="55"/>
    </row>
    <row r="658" spans="1:30" ht="14.25" customHeight="1">
      <c r="A658" s="10">
        <v>657</v>
      </c>
      <c r="B658" s="13">
        <f>VLOOKUP(C658,'Species Data'!A$2:E$152,2,FALSE)</f>
        <v>113</v>
      </c>
      <c r="C658" s="10" t="s">
        <v>272</v>
      </c>
      <c r="D658" s="32" t="s">
        <v>84</v>
      </c>
      <c r="E658" s="33"/>
      <c r="F658" s="13">
        <f>VLOOKUP($C658,'Species Data'!$A$2:$E$152,3,FALSE)+$Z$1</f>
        <v>515</v>
      </c>
      <c r="G658" s="13">
        <f>VLOOKUP($C658,'Species Data'!$A$2:$E$152,4,FALSE)+$Z$1</f>
        <v>55</v>
      </c>
      <c r="H658" s="13">
        <f>VLOOKUP($C658,'Species Data'!$A$2:$E$152,5,FALSE)+$Z$1</f>
        <v>75</v>
      </c>
      <c r="I658" s="20" t="s">
        <v>144</v>
      </c>
      <c r="J658" s="54">
        <f>VLOOKUP(I658,'Basic Moves'!B$2:H$43,3,FALSE)</f>
        <v>12</v>
      </c>
      <c r="K658" s="54">
        <f>IF(OR(VLOOKUP(I658,'Basic Moves'!B$2:C$43,2,FALSE)=D658,VLOOKUP(I658,'Basic Moves'!B$2:C$43,2,FALSE)=E658),1,0)</f>
        <v>0</v>
      </c>
      <c r="L658" s="54">
        <f>VLOOKUP(I658,'Basic Moves'!B$2:H$43,5,FALSE)</f>
        <v>1050</v>
      </c>
      <c r="M658" s="54">
        <f>VLOOKUP(I658,'Basic Moves'!B$2:H$43,7,FALSE)</f>
        <v>9</v>
      </c>
      <c r="N658" s="54">
        <f t="shared" si="0"/>
        <v>660</v>
      </c>
      <c r="O658" s="20"/>
      <c r="P658" s="20" t="s">
        <v>165</v>
      </c>
      <c r="Q658" s="54">
        <f>VLOOKUP(P658,'Charged Moves'!B$2:I$96,3,FALSE)</f>
        <v>40</v>
      </c>
      <c r="R658" s="54">
        <f>IF(OR(VLOOKUP(P658,'Charged Moves'!B$2:C$96,2,FALSE)=D658,VLOOKUP(P658,'Charged Moves'!B$2:C$96,2,FALSE)=E658),1,0)</f>
        <v>0</v>
      </c>
      <c r="S658" s="54">
        <f>VLOOKUP(P658,'Charged Moves'!B$2:I$96,8,FALSE)*100</f>
        <v>5</v>
      </c>
      <c r="T658" s="54">
        <f>VLOOKUP(P658,'Charged Moves'!B$2:I$96,6,FALSE)</f>
        <v>3800</v>
      </c>
      <c r="U658" s="54">
        <f>VLOOKUP(P658,'Charged Moves'!B$2:J$96,9,FALSE)</f>
        <v>25</v>
      </c>
      <c r="V658" s="54">
        <f t="shared" si="1"/>
        <v>2255</v>
      </c>
      <c r="W658" s="54"/>
      <c r="X658" s="54"/>
      <c r="Y658" s="54"/>
      <c r="AB658" s="55"/>
      <c r="AD658" s="55"/>
    </row>
    <row r="659" spans="1:30" ht="14.25" customHeight="1">
      <c r="A659" s="10">
        <v>658</v>
      </c>
      <c r="B659" s="13">
        <f>VLOOKUP(C659,'Species Data'!A$2:E$152,2,FALSE)</f>
        <v>113</v>
      </c>
      <c r="C659" s="10" t="s">
        <v>272</v>
      </c>
      <c r="D659" s="32" t="s">
        <v>84</v>
      </c>
      <c r="E659" s="33"/>
      <c r="F659" s="13">
        <f>VLOOKUP($C659,'Species Data'!$A$2:$E$152,3,FALSE)+$Z$1</f>
        <v>515</v>
      </c>
      <c r="G659" s="13">
        <f>VLOOKUP($C659,'Species Data'!$A$2:$E$152,4,FALSE)+$Z$1</f>
        <v>55</v>
      </c>
      <c r="H659" s="13">
        <f>VLOOKUP($C659,'Species Data'!$A$2:$E$152,5,FALSE)+$Z$1</f>
        <v>75</v>
      </c>
      <c r="I659" s="20" t="s">
        <v>144</v>
      </c>
      <c r="J659" s="54">
        <f>VLOOKUP(I659,'Basic Moves'!B$2:H$43,3,FALSE)</f>
        <v>12</v>
      </c>
      <c r="K659" s="54">
        <f>IF(OR(VLOOKUP(I659,'Basic Moves'!B$2:C$43,2,FALSE)=D659,VLOOKUP(I659,'Basic Moves'!B$2:C$43,2,FALSE)=E659),1,0)</f>
        <v>0</v>
      </c>
      <c r="L659" s="54">
        <f>VLOOKUP(I659,'Basic Moves'!B$2:H$43,5,FALSE)</f>
        <v>1050</v>
      </c>
      <c r="M659" s="54">
        <f>VLOOKUP(I659,'Basic Moves'!B$2:H$43,7,FALSE)</f>
        <v>9</v>
      </c>
      <c r="N659" s="54">
        <f t="shared" si="0"/>
        <v>660</v>
      </c>
      <c r="O659" s="20"/>
      <c r="P659" s="20" t="s">
        <v>147</v>
      </c>
      <c r="Q659" s="54">
        <f>VLOOKUP(P659,'Charged Moves'!B$2:I$96,3,FALSE)</f>
        <v>55</v>
      </c>
      <c r="R659" s="54">
        <f>IF(OR(VLOOKUP(P659,'Charged Moves'!B$2:C$96,2,FALSE)=D659,VLOOKUP(P659,'Charged Moves'!B$2:C$96,2,FALSE)=E659),1,0)</f>
        <v>0</v>
      </c>
      <c r="S659" s="54">
        <f>VLOOKUP(P659,'Charged Moves'!B$2:I$96,8,FALSE)*100</f>
        <v>5</v>
      </c>
      <c r="T659" s="54">
        <f>VLOOKUP(P659,'Charged Moves'!B$2:I$96,6,FALSE)</f>
        <v>4200</v>
      </c>
      <c r="U659" s="54">
        <f>VLOOKUP(P659,'Charged Moves'!B$2:J$96,9,FALSE)</f>
        <v>33</v>
      </c>
      <c r="V659" s="54">
        <f t="shared" si="1"/>
        <v>3100.6249999999995</v>
      </c>
      <c r="W659" s="54"/>
      <c r="X659" s="54"/>
      <c r="Y659" s="54"/>
      <c r="AB659" s="55"/>
      <c r="AD659" s="55"/>
    </row>
    <row r="660" spans="1:30" ht="14.25" customHeight="1">
      <c r="A660" s="10">
        <v>659</v>
      </c>
      <c r="B660" s="13">
        <f>VLOOKUP(C660,'Species Data'!A$2:E$152,2,FALSE)</f>
        <v>114</v>
      </c>
      <c r="C660" s="10" t="s">
        <v>273</v>
      </c>
      <c r="D660" s="15" t="s">
        <v>24</v>
      </c>
      <c r="E660" s="49"/>
      <c r="F660" s="13">
        <f>VLOOKUP($C660,'Species Data'!$A$2:$E$152,3,FALSE)+$Z$1</f>
        <v>145</v>
      </c>
      <c r="G660" s="13">
        <f>VLOOKUP($C660,'Species Data'!$A$2:$E$152,4,FALSE)+$Z$1</f>
        <v>179</v>
      </c>
      <c r="H660" s="13">
        <f>VLOOKUP($C660,'Species Data'!$A$2:$E$152,5,FALSE)+$Z$1</f>
        <v>167</v>
      </c>
      <c r="I660" s="20" t="s">
        <v>29</v>
      </c>
      <c r="J660" s="54">
        <f>VLOOKUP(I660,'Basic Moves'!B$2:H$43,3,FALSE)</f>
        <v>7</v>
      </c>
      <c r="K660" s="54">
        <f>IF(OR(VLOOKUP(I660,'Basic Moves'!B$2:C$43,2,FALSE)=D660,VLOOKUP(I660,'Basic Moves'!B$2:C$43,2,FALSE)=E660),1,0)</f>
        <v>1</v>
      </c>
      <c r="L660" s="54">
        <f>VLOOKUP(I660,'Basic Moves'!B$2:H$43,5,FALSE)</f>
        <v>650</v>
      </c>
      <c r="M660" s="54">
        <f>VLOOKUP(I660,'Basic Moves'!B$2:H$43,7,FALSE)</f>
        <v>7</v>
      </c>
      <c r="N660" s="54">
        <f t="shared" si="0"/>
        <v>1566.25</v>
      </c>
      <c r="O660" s="20"/>
      <c r="P660" s="20" t="s">
        <v>31</v>
      </c>
      <c r="Q660" s="54">
        <f>VLOOKUP(P660,'Charged Moves'!B$2:I$96,3,FALSE)</f>
        <v>70</v>
      </c>
      <c r="R660" s="54">
        <f>IF(OR(VLOOKUP(P660,'Charged Moves'!B$2:C$96,2,FALSE)=D660,VLOOKUP(P660,'Charged Moves'!B$2:C$96,2,FALSE)=E660),1,0)</f>
        <v>1</v>
      </c>
      <c r="S660" s="54">
        <f>VLOOKUP(P660,'Charged Moves'!B$2:I$96,8,FALSE)*100</f>
        <v>0</v>
      </c>
      <c r="T660" s="54">
        <f>VLOOKUP(P660,'Charged Moves'!B$2:I$96,6,FALSE)</f>
        <v>2800</v>
      </c>
      <c r="U660" s="54">
        <f>VLOOKUP(P660,'Charged Moves'!B$2:J$96,9,FALSE)</f>
        <v>100</v>
      </c>
      <c r="V660" s="54">
        <f t="shared" si="1"/>
        <v>15662.5</v>
      </c>
      <c r="W660" s="54"/>
      <c r="X660" s="54"/>
      <c r="Y660" s="54"/>
      <c r="AB660" s="55"/>
      <c r="AD660" s="55"/>
    </row>
    <row r="661" spans="1:30" ht="14.25" customHeight="1">
      <c r="A661" s="10">
        <v>660</v>
      </c>
      <c r="B661" s="13">
        <f>VLOOKUP(C661,'Species Data'!A$2:E$152,2,FALSE)</f>
        <v>114</v>
      </c>
      <c r="C661" s="10" t="s">
        <v>273</v>
      </c>
      <c r="D661" s="15" t="s">
        <v>24</v>
      </c>
      <c r="E661" s="49"/>
      <c r="F661" s="13">
        <f>VLOOKUP($C661,'Species Data'!$A$2:$E$152,3,FALSE)+$Z$1</f>
        <v>145</v>
      </c>
      <c r="G661" s="13">
        <f>VLOOKUP($C661,'Species Data'!$A$2:$E$152,4,FALSE)+$Z$1</f>
        <v>179</v>
      </c>
      <c r="H661" s="13">
        <f>VLOOKUP($C661,'Species Data'!$A$2:$E$152,5,FALSE)+$Z$1</f>
        <v>167</v>
      </c>
      <c r="I661" s="20" t="s">
        <v>29</v>
      </c>
      <c r="J661" s="54">
        <f>VLOOKUP(I661,'Basic Moves'!B$2:H$43,3,FALSE)</f>
        <v>7</v>
      </c>
      <c r="K661" s="54">
        <f>IF(OR(VLOOKUP(I661,'Basic Moves'!B$2:C$43,2,FALSE)=D661,VLOOKUP(I661,'Basic Moves'!B$2:C$43,2,FALSE)=E661),1,0)</f>
        <v>1</v>
      </c>
      <c r="L661" s="54">
        <f>VLOOKUP(I661,'Basic Moves'!B$2:H$43,5,FALSE)</f>
        <v>650</v>
      </c>
      <c r="M661" s="54">
        <f>VLOOKUP(I661,'Basic Moves'!B$2:H$43,7,FALSE)</f>
        <v>7</v>
      </c>
      <c r="N661" s="54">
        <f t="shared" si="0"/>
        <v>1566.25</v>
      </c>
      <c r="O661" s="20"/>
      <c r="P661" s="20" t="s">
        <v>30</v>
      </c>
      <c r="Q661" s="54">
        <f>VLOOKUP(P661,'Charged Moves'!B$2:I$96,3,FALSE)</f>
        <v>55</v>
      </c>
      <c r="R661" s="54">
        <f>IF(OR(VLOOKUP(P661,'Charged Moves'!B$2:C$96,2,FALSE)=D661,VLOOKUP(P661,'Charged Moves'!B$2:C$96,2,FALSE)=E661),1,0)</f>
        <v>0</v>
      </c>
      <c r="S661" s="54">
        <f>VLOOKUP(P661,'Charged Moves'!B$2:I$96,8,FALSE)*100</f>
        <v>5</v>
      </c>
      <c r="T661" s="54">
        <f>VLOOKUP(P661,'Charged Moves'!B$2:I$96,6,FALSE)</f>
        <v>2600</v>
      </c>
      <c r="U661" s="54">
        <f>VLOOKUP(P661,'Charged Moves'!B$2:J$96,9,FALSE)</f>
        <v>50</v>
      </c>
      <c r="V661" s="54">
        <f t="shared" si="1"/>
        <v>10091.125</v>
      </c>
      <c r="W661" s="54"/>
      <c r="X661" s="54"/>
      <c r="Y661" s="54"/>
      <c r="AB661" s="55"/>
      <c r="AD661" s="55"/>
    </row>
    <row r="662" spans="1:30" ht="14.25" customHeight="1">
      <c r="A662" s="10">
        <v>661</v>
      </c>
      <c r="B662" s="13">
        <f>VLOOKUP(C662,'Species Data'!A$2:E$152,2,FALSE)</f>
        <v>114</v>
      </c>
      <c r="C662" s="10" t="s">
        <v>273</v>
      </c>
      <c r="D662" s="15" t="s">
        <v>24</v>
      </c>
      <c r="E662" s="49"/>
      <c r="F662" s="13">
        <f>VLOOKUP($C662,'Species Data'!$A$2:$E$152,3,FALSE)+$Z$1</f>
        <v>145</v>
      </c>
      <c r="G662" s="13">
        <f>VLOOKUP($C662,'Species Data'!$A$2:$E$152,4,FALSE)+$Z$1</f>
        <v>179</v>
      </c>
      <c r="H662" s="13">
        <f>VLOOKUP($C662,'Species Data'!$A$2:$E$152,5,FALSE)+$Z$1</f>
        <v>167</v>
      </c>
      <c r="I662" s="20" t="s">
        <v>29</v>
      </c>
      <c r="J662" s="54">
        <f>VLOOKUP(I662,'Basic Moves'!B$2:H$43,3,FALSE)</f>
        <v>7</v>
      </c>
      <c r="K662" s="54">
        <f>IF(OR(VLOOKUP(I662,'Basic Moves'!B$2:C$43,2,FALSE)=D662,VLOOKUP(I662,'Basic Moves'!B$2:C$43,2,FALSE)=E662),1,0)</f>
        <v>1</v>
      </c>
      <c r="L662" s="54">
        <f>VLOOKUP(I662,'Basic Moves'!B$2:H$43,5,FALSE)</f>
        <v>650</v>
      </c>
      <c r="M662" s="54">
        <f>VLOOKUP(I662,'Basic Moves'!B$2:H$43,7,FALSE)</f>
        <v>7</v>
      </c>
      <c r="N662" s="54">
        <f t="shared" si="0"/>
        <v>1566.25</v>
      </c>
      <c r="O662" s="20"/>
      <c r="P662" s="20" t="s">
        <v>35</v>
      </c>
      <c r="Q662" s="54">
        <f>VLOOKUP(P662,'Charged Moves'!B$2:I$96,3,FALSE)</f>
        <v>120</v>
      </c>
      <c r="R662" s="54">
        <f>IF(OR(VLOOKUP(P662,'Charged Moves'!B$2:C$96,2,FALSE)=D662,VLOOKUP(P662,'Charged Moves'!B$2:C$96,2,FALSE)=E662),1,0)</f>
        <v>1</v>
      </c>
      <c r="S662" s="54">
        <f>VLOOKUP(P662,'Charged Moves'!B$2:I$96,8,FALSE)*100</f>
        <v>5</v>
      </c>
      <c r="T662" s="54">
        <f>VLOOKUP(P662,'Charged Moves'!B$2:I$96,6,FALSE)</f>
        <v>4900</v>
      </c>
      <c r="U662" s="54">
        <f>VLOOKUP(P662,'Charged Moves'!B$2:J$96,9,FALSE)</f>
        <v>100</v>
      </c>
      <c r="V662" s="54">
        <f t="shared" si="1"/>
        <v>27521.249999999996</v>
      </c>
      <c r="W662" s="54"/>
      <c r="X662" s="54"/>
      <c r="Y662" s="54"/>
      <c r="AB662" s="55"/>
      <c r="AD662" s="55"/>
    </row>
    <row r="663" spans="1:30" ht="14.25" customHeight="1">
      <c r="A663" s="10">
        <v>662</v>
      </c>
      <c r="B663" s="13">
        <f>VLOOKUP(C663,'Species Data'!A$2:E$152,2,FALSE)</f>
        <v>115</v>
      </c>
      <c r="C663" s="10" t="s">
        <v>274</v>
      </c>
      <c r="D663" s="32" t="s">
        <v>84</v>
      </c>
      <c r="E663" s="33"/>
      <c r="F663" s="13">
        <f>VLOOKUP($C663,'Species Data'!$A$2:$E$152,3,FALSE)+$Z$1</f>
        <v>225</v>
      </c>
      <c r="G663" s="13">
        <f>VLOOKUP($C663,'Species Data'!$A$2:$E$152,4,FALSE)+$Z$1</f>
        <v>157</v>
      </c>
      <c r="H663" s="13">
        <f>VLOOKUP($C663,'Species Data'!$A$2:$E$152,5,FALSE)+$Z$1</f>
        <v>193</v>
      </c>
      <c r="I663" s="20" t="s">
        <v>238</v>
      </c>
      <c r="J663" s="54">
        <f>VLOOKUP(I663,'Basic Moves'!B$2:H$43,3,FALSE)</f>
        <v>15</v>
      </c>
      <c r="K663" s="54">
        <f>IF(OR(VLOOKUP(I663,'Basic Moves'!B$2:C$43,2,FALSE)=D663,VLOOKUP(I663,'Basic Moves'!B$2:C$43,2,FALSE)=E663),1,0)</f>
        <v>0</v>
      </c>
      <c r="L663" s="54">
        <f>VLOOKUP(I663,'Basic Moves'!B$2:H$43,5,FALSE)</f>
        <v>1350</v>
      </c>
      <c r="M663" s="54">
        <f>VLOOKUP(I663,'Basic Moves'!B$2:H$43,7,FALSE)</f>
        <v>12</v>
      </c>
      <c r="N663" s="54">
        <f t="shared" si="0"/>
        <v>2355</v>
      </c>
      <c r="O663" s="20"/>
      <c r="P663" s="20" t="s">
        <v>119</v>
      </c>
      <c r="Q663" s="54">
        <f>VLOOKUP(P663,'Charged Moves'!B$2:I$96,3,FALSE)</f>
        <v>30</v>
      </c>
      <c r="R663" s="54">
        <f>IF(OR(VLOOKUP(P663,'Charged Moves'!B$2:C$96,2,FALSE)=D663,VLOOKUP(P663,'Charged Moves'!B$2:C$96,2,FALSE)=E663),1,0)</f>
        <v>0</v>
      </c>
      <c r="S663" s="54">
        <f>VLOOKUP(P663,'Charged Moves'!B$2:I$96,8,FALSE)*100</f>
        <v>25</v>
      </c>
      <c r="T663" s="54">
        <f>VLOOKUP(P663,'Charged Moves'!B$2:I$96,6,FALSE)</f>
        <v>1600</v>
      </c>
      <c r="U663" s="54">
        <f>VLOOKUP(P663,'Charged Moves'!B$2:J$96,9,FALSE)</f>
        <v>33</v>
      </c>
      <c r="V663" s="54">
        <f t="shared" si="1"/>
        <v>5298.75</v>
      </c>
      <c r="W663" s="54"/>
      <c r="X663" s="54"/>
      <c r="Y663" s="54"/>
      <c r="AB663" s="55"/>
      <c r="AD663" s="55"/>
    </row>
    <row r="664" spans="1:30" ht="14.25" customHeight="1">
      <c r="A664" s="10">
        <v>663</v>
      </c>
      <c r="B664" s="13">
        <f>VLOOKUP(C664,'Species Data'!A$2:E$152,2,FALSE)</f>
        <v>115</v>
      </c>
      <c r="C664" s="10" t="s">
        <v>274</v>
      </c>
      <c r="D664" s="32" t="s">
        <v>84</v>
      </c>
      <c r="E664" s="33"/>
      <c r="F664" s="13">
        <f>VLOOKUP($C664,'Species Data'!$A$2:$E$152,3,FALSE)+$Z$1</f>
        <v>225</v>
      </c>
      <c r="G664" s="13">
        <f>VLOOKUP($C664,'Species Data'!$A$2:$E$152,4,FALSE)+$Z$1</f>
        <v>157</v>
      </c>
      <c r="H664" s="13">
        <f>VLOOKUP($C664,'Species Data'!$A$2:$E$152,5,FALSE)+$Z$1</f>
        <v>193</v>
      </c>
      <c r="I664" s="20" t="s">
        <v>238</v>
      </c>
      <c r="J664" s="54">
        <f>VLOOKUP(I664,'Basic Moves'!B$2:H$43,3,FALSE)</f>
        <v>15</v>
      </c>
      <c r="K664" s="54">
        <f>IF(OR(VLOOKUP(I664,'Basic Moves'!B$2:C$43,2,FALSE)=D664,VLOOKUP(I664,'Basic Moves'!B$2:C$43,2,FALSE)=E664),1,0)</f>
        <v>0</v>
      </c>
      <c r="L664" s="54">
        <f>VLOOKUP(I664,'Basic Moves'!B$2:H$43,5,FALSE)</f>
        <v>1350</v>
      </c>
      <c r="M664" s="54">
        <f>VLOOKUP(I664,'Basic Moves'!B$2:H$43,7,FALSE)</f>
        <v>12</v>
      </c>
      <c r="N664" s="54">
        <f t="shared" si="0"/>
        <v>2355</v>
      </c>
      <c r="O664" s="20"/>
      <c r="P664" s="20" t="s">
        <v>126</v>
      </c>
      <c r="Q664" s="54">
        <f>VLOOKUP(P664,'Charged Moves'!B$2:I$96,3,FALSE)</f>
        <v>100</v>
      </c>
      <c r="R664" s="54">
        <f>IF(OR(VLOOKUP(P664,'Charged Moves'!B$2:C$96,2,FALSE)=D664,VLOOKUP(P664,'Charged Moves'!B$2:C$96,2,FALSE)=E664),1,0)</f>
        <v>0</v>
      </c>
      <c r="S664" s="54">
        <f>VLOOKUP(P664,'Charged Moves'!B$2:I$96,8,FALSE)*100</f>
        <v>5</v>
      </c>
      <c r="T664" s="54">
        <f>VLOOKUP(P664,'Charged Moves'!B$2:I$96,6,FALSE)</f>
        <v>4200</v>
      </c>
      <c r="U664" s="54">
        <f>VLOOKUP(P664,'Charged Moves'!B$2:J$96,9,FALSE)</f>
        <v>100</v>
      </c>
      <c r="V664" s="54">
        <f t="shared" si="1"/>
        <v>16092.499999999998</v>
      </c>
      <c r="W664" s="54"/>
      <c r="X664" s="54"/>
      <c r="Y664" s="54"/>
      <c r="AB664" s="55"/>
      <c r="AD664" s="55"/>
    </row>
    <row r="665" spans="1:30" ht="14.25" customHeight="1">
      <c r="A665" s="10">
        <v>664</v>
      </c>
      <c r="B665" s="13">
        <f>VLOOKUP(C665,'Species Data'!A$2:E$152,2,FALSE)</f>
        <v>115</v>
      </c>
      <c r="C665" s="10" t="s">
        <v>274</v>
      </c>
      <c r="D665" s="32" t="s">
        <v>84</v>
      </c>
      <c r="E665" s="33"/>
      <c r="F665" s="13">
        <f>VLOOKUP($C665,'Species Data'!$A$2:$E$152,3,FALSE)+$Z$1</f>
        <v>225</v>
      </c>
      <c r="G665" s="13">
        <f>VLOOKUP($C665,'Species Data'!$A$2:$E$152,4,FALSE)+$Z$1</f>
        <v>157</v>
      </c>
      <c r="H665" s="13">
        <f>VLOOKUP($C665,'Species Data'!$A$2:$E$152,5,FALSE)+$Z$1</f>
        <v>193</v>
      </c>
      <c r="I665" s="20" t="s">
        <v>238</v>
      </c>
      <c r="J665" s="54">
        <f>VLOOKUP(I665,'Basic Moves'!B$2:H$43,3,FALSE)</f>
        <v>15</v>
      </c>
      <c r="K665" s="54">
        <f>IF(OR(VLOOKUP(I665,'Basic Moves'!B$2:C$43,2,FALSE)=D665,VLOOKUP(I665,'Basic Moves'!B$2:C$43,2,FALSE)=E665),1,0)</f>
        <v>0</v>
      </c>
      <c r="L665" s="54">
        <f>VLOOKUP(I665,'Basic Moves'!B$2:H$43,5,FALSE)</f>
        <v>1350</v>
      </c>
      <c r="M665" s="54">
        <f>VLOOKUP(I665,'Basic Moves'!B$2:H$43,7,FALSE)</f>
        <v>12</v>
      </c>
      <c r="N665" s="54">
        <f t="shared" si="0"/>
        <v>2355</v>
      </c>
      <c r="O665" s="20"/>
      <c r="P665" s="20" t="s">
        <v>265</v>
      </c>
      <c r="Q665" s="54">
        <f>VLOOKUP(P665,'Charged Moves'!B$2:I$96,3,FALSE)</f>
        <v>30</v>
      </c>
      <c r="R665" s="54">
        <f>IF(OR(VLOOKUP(P665,'Charged Moves'!B$2:C$96,2,FALSE)=D665,VLOOKUP(P665,'Charged Moves'!B$2:C$96,2,FALSE)=E665),1,0)</f>
        <v>1</v>
      </c>
      <c r="S665" s="54">
        <f>VLOOKUP(P665,'Charged Moves'!B$2:I$96,8,FALSE)*100</f>
        <v>5</v>
      </c>
      <c r="T665" s="54">
        <f>VLOOKUP(P665,'Charged Moves'!B$2:I$96,6,FALSE)</f>
        <v>2100</v>
      </c>
      <c r="U665" s="54">
        <f>VLOOKUP(P665,'Charged Moves'!B$2:J$96,9,FALSE)</f>
        <v>25</v>
      </c>
      <c r="V665" s="54">
        <f t="shared" si="1"/>
        <v>6034.6874999999991</v>
      </c>
      <c r="W665" s="54"/>
      <c r="X665" s="54"/>
      <c r="Y665" s="54"/>
      <c r="AB665" s="55"/>
      <c r="AD665" s="55"/>
    </row>
    <row r="666" spans="1:30" ht="14.25" customHeight="1">
      <c r="A666" s="10">
        <v>665</v>
      </c>
      <c r="B666" s="13">
        <f>VLOOKUP(C666,'Species Data'!A$2:E$152,2,FALSE)</f>
        <v>115</v>
      </c>
      <c r="C666" s="10" t="s">
        <v>274</v>
      </c>
      <c r="D666" s="32" t="s">
        <v>84</v>
      </c>
      <c r="E666" s="33"/>
      <c r="F666" s="13">
        <f>VLOOKUP($C666,'Species Data'!$A$2:$E$152,3,FALSE)+$Z$1</f>
        <v>225</v>
      </c>
      <c r="G666" s="13">
        <f>VLOOKUP($C666,'Species Data'!$A$2:$E$152,4,FALSE)+$Z$1</f>
        <v>157</v>
      </c>
      <c r="H666" s="13">
        <f>VLOOKUP($C666,'Species Data'!$A$2:$E$152,5,FALSE)+$Z$1</f>
        <v>193</v>
      </c>
      <c r="I666" s="20" t="s">
        <v>183</v>
      </c>
      <c r="J666" s="54">
        <f>VLOOKUP(I666,'Basic Moves'!B$2:H$43,3,FALSE)</f>
        <v>5</v>
      </c>
      <c r="K666" s="54">
        <f>IF(OR(VLOOKUP(I666,'Basic Moves'!B$2:C$43,2,FALSE)=D666,VLOOKUP(I666,'Basic Moves'!B$2:C$43,2,FALSE)=E666),1,0)</f>
        <v>0</v>
      </c>
      <c r="L666" s="54">
        <f>VLOOKUP(I666,'Basic Moves'!B$2:H$43,5,FALSE)</f>
        <v>600</v>
      </c>
      <c r="M666" s="54">
        <f>VLOOKUP(I666,'Basic Moves'!B$2:H$43,7,FALSE)</f>
        <v>7</v>
      </c>
      <c r="N666" s="54">
        <f t="shared" si="0"/>
        <v>785</v>
      </c>
      <c r="O666" s="20"/>
      <c r="P666" s="20" t="s">
        <v>119</v>
      </c>
      <c r="Q666" s="54">
        <f>VLOOKUP(P666,'Charged Moves'!B$2:I$96,3,FALSE)</f>
        <v>30</v>
      </c>
      <c r="R666" s="54">
        <f>IF(OR(VLOOKUP(P666,'Charged Moves'!B$2:C$96,2,FALSE)=D666,VLOOKUP(P666,'Charged Moves'!B$2:C$96,2,FALSE)=E666),1,0)</f>
        <v>0</v>
      </c>
      <c r="S666" s="54">
        <f>VLOOKUP(P666,'Charged Moves'!B$2:I$96,8,FALSE)*100</f>
        <v>25</v>
      </c>
      <c r="T666" s="54">
        <f>VLOOKUP(P666,'Charged Moves'!B$2:I$96,6,FALSE)</f>
        <v>1600</v>
      </c>
      <c r="U666" s="54">
        <f>VLOOKUP(P666,'Charged Moves'!B$2:J$96,9,FALSE)</f>
        <v>33</v>
      </c>
      <c r="V666" s="54">
        <f t="shared" si="1"/>
        <v>5298.75</v>
      </c>
      <c r="W666" s="54"/>
      <c r="X666" s="54"/>
      <c r="Y666" s="54"/>
      <c r="AB666" s="55"/>
      <c r="AD666" s="55"/>
    </row>
    <row r="667" spans="1:30" ht="14.25" customHeight="1">
      <c r="A667" s="10">
        <v>666</v>
      </c>
      <c r="B667" s="13">
        <f>VLOOKUP(C667,'Species Data'!A$2:E$152,2,FALSE)</f>
        <v>115</v>
      </c>
      <c r="C667" s="10" t="s">
        <v>274</v>
      </c>
      <c r="D667" s="32" t="s">
        <v>84</v>
      </c>
      <c r="E667" s="33"/>
      <c r="F667" s="13">
        <f>VLOOKUP($C667,'Species Data'!$A$2:$E$152,3,FALSE)+$Z$1</f>
        <v>225</v>
      </c>
      <c r="G667" s="13">
        <f>VLOOKUP($C667,'Species Data'!$A$2:$E$152,4,FALSE)+$Z$1</f>
        <v>157</v>
      </c>
      <c r="H667" s="13">
        <f>VLOOKUP($C667,'Species Data'!$A$2:$E$152,5,FALSE)+$Z$1</f>
        <v>193</v>
      </c>
      <c r="I667" s="20" t="s">
        <v>183</v>
      </c>
      <c r="J667" s="54">
        <f>VLOOKUP(I667,'Basic Moves'!B$2:H$43,3,FALSE)</f>
        <v>5</v>
      </c>
      <c r="K667" s="54">
        <f>IF(OR(VLOOKUP(I667,'Basic Moves'!B$2:C$43,2,FALSE)=D667,VLOOKUP(I667,'Basic Moves'!B$2:C$43,2,FALSE)=E667),1,0)</f>
        <v>0</v>
      </c>
      <c r="L667" s="54">
        <f>VLOOKUP(I667,'Basic Moves'!B$2:H$43,5,FALSE)</f>
        <v>600</v>
      </c>
      <c r="M667" s="54">
        <f>VLOOKUP(I667,'Basic Moves'!B$2:H$43,7,FALSE)</f>
        <v>7</v>
      </c>
      <c r="N667" s="54">
        <f t="shared" si="0"/>
        <v>785</v>
      </c>
      <c r="O667" s="20"/>
      <c r="P667" s="20" t="s">
        <v>126</v>
      </c>
      <c r="Q667" s="54">
        <f>VLOOKUP(P667,'Charged Moves'!B$2:I$96,3,FALSE)</f>
        <v>100</v>
      </c>
      <c r="R667" s="54">
        <f>IF(OR(VLOOKUP(P667,'Charged Moves'!B$2:C$96,2,FALSE)=D667,VLOOKUP(P667,'Charged Moves'!B$2:C$96,2,FALSE)=E667),1,0)</f>
        <v>0</v>
      </c>
      <c r="S667" s="54">
        <f>VLOOKUP(P667,'Charged Moves'!B$2:I$96,8,FALSE)*100</f>
        <v>5</v>
      </c>
      <c r="T667" s="54">
        <f>VLOOKUP(P667,'Charged Moves'!B$2:I$96,6,FALSE)</f>
        <v>4200</v>
      </c>
      <c r="U667" s="54">
        <f>VLOOKUP(P667,'Charged Moves'!B$2:J$96,9,FALSE)</f>
        <v>100</v>
      </c>
      <c r="V667" s="54">
        <f t="shared" si="1"/>
        <v>16092.499999999998</v>
      </c>
      <c r="W667" s="54"/>
      <c r="X667" s="54"/>
      <c r="Y667" s="54"/>
      <c r="AB667" s="55"/>
      <c r="AD667" s="55"/>
    </row>
    <row r="668" spans="1:30" ht="14.25" customHeight="1">
      <c r="A668" s="10">
        <v>667</v>
      </c>
      <c r="B668" s="13">
        <f>VLOOKUP(C668,'Species Data'!A$2:E$152,2,FALSE)</f>
        <v>115</v>
      </c>
      <c r="C668" s="10" t="s">
        <v>274</v>
      </c>
      <c r="D668" s="32" t="s">
        <v>84</v>
      </c>
      <c r="E668" s="33"/>
      <c r="F668" s="13">
        <f>VLOOKUP($C668,'Species Data'!$A$2:$E$152,3,FALSE)+$Z$1</f>
        <v>225</v>
      </c>
      <c r="G668" s="13">
        <f>VLOOKUP($C668,'Species Data'!$A$2:$E$152,4,FALSE)+$Z$1</f>
        <v>157</v>
      </c>
      <c r="H668" s="13">
        <f>VLOOKUP($C668,'Species Data'!$A$2:$E$152,5,FALSE)+$Z$1</f>
        <v>193</v>
      </c>
      <c r="I668" s="20" t="s">
        <v>183</v>
      </c>
      <c r="J668" s="54">
        <f>VLOOKUP(I668,'Basic Moves'!B$2:H$43,3,FALSE)</f>
        <v>5</v>
      </c>
      <c r="K668" s="54">
        <f>IF(OR(VLOOKUP(I668,'Basic Moves'!B$2:C$43,2,FALSE)=D668,VLOOKUP(I668,'Basic Moves'!B$2:C$43,2,FALSE)=E668),1,0)</f>
        <v>0</v>
      </c>
      <c r="L668" s="54">
        <f>VLOOKUP(I668,'Basic Moves'!B$2:H$43,5,FALSE)</f>
        <v>600</v>
      </c>
      <c r="M668" s="54">
        <f>VLOOKUP(I668,'Basic Moves'!B$2:H$43,7,FALSE)</f>
        <v>7</v>
      </c>
      <c r="N668" s="54">
        <f t="shared" si="0"/>
        <v>785</v>
      </c>
      <c r="O668" s="20"/>
      <c r="P668" s="20" t="s">
        <v>265</v>
      </c>
      <c r="Q668" s="54">
        <f>VLOOKUP(P668,'Charged Moves'!B$2:I$96,3,FALSE)</f>
        <v>30</v>
      </c>
      <c r="R668" s="54">
        <f>IF(OR(VLOOKUP(P668,'Charged Moves'!B$2:C$96,2,FALSE)=D668,VLOOKUP(P668,'Charged Moves'!B$2:C$96,2,FALSE)=E668),1,0)</f>
        <v>1</v>
      </c>
      <c r="S668" s="54">
        <f>VLOOKUP(P668,'Charged Moves'!B$2:I$96,8,FALSE)*100</f>
        <v>5</v>
      </c>
      <c r="T668" s="54">
        <f>VLOOKUP(P668,'Charged Moves'!B$2:I$96,6,FALSE)</f>
        <v>2100</v>
      </c>
      <c r="U668" s="54">
        <f>VLOOKUP(P668,'Charged Moves'!B$2:J$96,9,FALSE)</f>
        <v>25</v>
      </c>
      <c r="V668" s="54">
        <f t="shared" si="1"/>
        <v>6034.6874999999991</v>
      </c>
      <c r="W668" s="54"/>
      <c r="X668" s="54"/>
      <c r="Y668" s="54"/>
      <c r="AB668" s="55"/>
      <c r="AD668" s="55"/>
    </row>
    <row r="669" spans="1:30" ht="14.25" customHeight="1">
      <c r="A669" s="10">
        <v>668</v>
      </c>
      <c r="B669" s="13">
        <f>VLOOKUP(C669,'Species Data'!A$2:E$152,2,FALSE)</f>
        <v>116</v>
      </c>
      <c r="C669" s="10" t="s">
        <v>275</v>
      </c>
      <c r="D669" s="28" t="s">
        <v>54</v>
      </c>
      <c r="E669" s="29"/>
      <c r="F669" s="13">
        <f>VLOOKUP($C669,'Species Data'!$A$2:$E$152,3,FALSE)+$Z$1</f>
        <v>75</v>
      </c>
      <c r="G669" s="13">
        <f>VLOOKUP($C669,'Species Data'!$A$2:$E$152,4,FALSE)+$Z$1</f>
        <v>137</v>
      </c>
      <c r="H669" s="13">
        <f>VLOOKUP($C669,'Species Data'!$A$2:$E$152,5,FALSE)+$Z$1</f>
        <v>115</v>
      </c>
      <c r="I669" s="20" t="s">
        <v>60</v>
      </c>
      <c r="J669" s="54">
        <f>VLOOKUP(I669,'Basic Moves'!B$2:H$43,3,FALSE)</f>
        <v>6</v>
      </c>
      <c r="K669" s="54">
        <f>IF(OR(VLOOKUP(I669,'Basic Moves'!B$2:C$43,2,FALSE)=D669,VLOOKUP(I669,'Basic Moves'!B$2:C$43,2,FALSE)=E669),1,0)</f>
        <v>1</v>
      </c>
      <c r="L669" s="54">
        <f>VLOOKUP(I669,'Basic Moves'!B$2:H$43,5,FALSE)</f>
        <v>500</v>
      </c>
      <c r="M669" s="54">
        <f>VLOOKUP(I669,'Basic Moves'!B$2:H$43,7,FALSE)</f>
        <v>7</v>
      </c>
      <c r="N669" s="54">
        <f t="shared" si="0"/>
        <v>1027.5</v>
      </c>
      <c r="O669" s="20"/>
      <c r="P669" s="20" t="s">
        <v>189</v>
      </c>
      <c r="Q669" s="54">
        <f>VLOOKUP(P669,'Charged Moves'!B$2:I$96,3,FALSE)</f>
        <v>30</v>
      </c>
      <c r="R669" s="54">
        <f>IF(OR(VLOOKUP(P669,'Charged Moves'!B$2:C$96,2,FALSE)=D669,VLOOKUP(P669,'Charged Moves'!B$2:C$96,2,FALSE)=E669),1,0)</f>
        <v>1</v>
      </c>
      <c r="S669" s="54">
        <f>VLOOKUP(P669,'Charged Moves'!B$2:I$96,8,FALSE)*100</f>
        <v>5</v>
      </c>
      <c r="T669" s="54">
        <f>VLOOKUP(P669,'Charged Moves'!B$2:I$96,6,FALSE)</f>
        <v>2900</v>
      </c>
      <c r="U669" s="54">
        <f>VLOOKUP(P669,'Charged Moves'!B$2:J$96,9,FALSE)</f>
        <v>25</v>
      </c>
      <c r="V669" s="54">
        <f t="shared" si="1"/>
        <v>5265.9374999999991</v>
      </c>
      <c r="W669" s="54"/>
      <c r="X669" s="54"/>
      <c r="Y669" s="54"/>
      <c r="AB669" s="55"/>
      <c r="AD669" s="55"/>
    </row>
    <row r="670" spans="1:30" ht="14.25" customHeight="1">
      <c r="A670" s="10">
        <v>669</v>
      </c>
      <c r="B670" s="13">
        <f>VLOOKUP(C670,'Species Data'!A$2:E$152,2,FALSE)</f>
        <v>116</v>
      </c>
      <c r="C670" s="10" t="s">
        <v>275</v>
      </c>
      <c r="D670" s="28" t="s">
        <v>54</v>
      </c>
      <c r="E670" s="29"/>
      <c r="F670" s="13">
        <f>VLOOKUP($C670,'Species Data'!$A$2:$E$152,3,FALSE)+$Z$1</f>
        <v>75</v>
      </c>
      <c r="G670" s="13">
        <f>VLOOKUP($C670,'Species Data'!$A$2:$E$152,4,FALSE)+$Z$1</f>
        <v>137</v>
      </c>
      <c r="H670" s="13">
        <f>VLOOKUP($C670,'Species Data'!$A$2:$E$152,5,FALSE)+$Z$1</f>
        <v>115</v>
      </c>
      <c r="I670" s="20" t="s">
        <v>60</v>
      </c>
      <c r="J670" s="54">
        <f>VLOOKUP(I670,'Basic Moves'!B$2:H$43,3,FALSE)</f>
        <v>6</v>
      </c>
      <c r="K670" s="54">
        <f>IF(OR(VLOOKUP(I670,'Basic Moves'!B$2:C$43,2,FALSE)=D670,VLOOKUP(I670,'Basic Moves'!B$2:C$43,2,FALSE)=E670),1,0)</f>
        <v>1</v>
      </c>
      <c r="L670" s="54">
        <f>VLOOKUP(I670,'Basic Moves'!B$2:H$43,5,FALSE)</f>
        <v>500</v>
      </c>
      <c r="M670" s="54">
        <f>VLOOKUP(I670,'Basic Moves'!B$2:H$43,7,FALSE)</f>
        <v>7</v>
      </c>
      <c r="N670" s="54">
        <f t="shared" si="0"/>
        <v>1027.5</v>
      </c>
      <c r="O670" s="20"/>
      <c r="P670" s="20" t="s">
        <v>276</v>
      </c>
      <c r="Q670" s="54">
        <f>VLOOKUP(P670,'Charged Moves'!B$2:I$96,3,FALSE)</f>
        <v>65</v>
      </c>
      <c r="R670" s="54">
        <f>IF(OR(VLOOKUP(P670,'Charged Moves'!B$2:C$96,2,FALSE)=D670,VLOOKUP(P670,'Charged Moves'!B$2:C$96,2,FALSE)=E670),1,0)</f>
        <v>0</v>
      </c>
      <c r="S670" s="54">
        <f>VLOOKUP(P670,'Charged Moves'!B$2:I$96,8,FALSE)*100</f>
        <v>5</v>
      </c>
      <c r="T670" s="54">
        <f>VLOOKUP(P670,'Charged Moves'!B$2:I$96,6,FALSE)</f>
        <v>3600</v>
      </c>
      <c r="U670" s="54">
        <f>VLOOKUP(P670,'Charged Moves'!B$2:J$96,9,FALSE)</f>
        <v>50</v>
      </c>
      <c r="V670" s="54">
        <f t="shared" si="1"/>
        <v>9127.625</v>
      </c>
      <c r="W670" s="54"/>
      <c r="X670" s="54"/>
      <c r="Y670" s="54"/>
      <c r="AB670" s="55"/>
      <c r="AD670" s="55"/>
    </row>
    <row r="671" spans="1:30" ht="14.25" customHeight="1">
      <c r="A671" s="10">
        <v>670</v>
      </c>
      <c r="B671" s="13">
        <f>VLOOKUP(C671,'Species Data'!A$2:E$152,2,FALSE)</f>
        <v>116</v>
      </c>
      <c r="C671" s="10" t="s">
        <v>275</v>
      </c>
      <c r="D671" s="28" t="s">
        <v>54</v>
      </c>
      <c r="E671" s="29"/>
      <c r="F671" s="13">
        <f>VLOOKUP($C671,'Species Data'!$A$2:$E$152,3,FALSE)+$Z$1</f>
        <v>75</v>
      </c>
      <c r="G671" s="13">
        <f>VLOOKUP($C671,'Species Data'!$A$2:$E$152,4,FALSE)+$Z$1</f>
        <v>137</v>
      </c>
      <c r="H671" s="13">
        <f>VLOOKUP($C671,'Species Data'!$A$2:$E$152,5,FALSE)+$Z$1</f>
        <v>115</v>
      </c>
      <c r="I671" s="20" t="s">
        <v>60</v>
      </c>
      <c r="J671" s="54">
        <f>VLOOKUP(I671,'Basic Moves'!B$2:H$43,3,FALSE)</f>
        <v>6</v>
      </c>
      <c r="K671" s="54">
        <f>IF(OR(VLOOKUP(I671,'Basic Moves'!B$2:C$43,2,FALSE)=D671,VLOOKUP(I671,'Basic Moves'!B$2:C$43,2,FALSE)=E671),1,0)</f>
        <v>1</v>
      </c>
      <c r="L671" s="54">
        <f>VLOOKUP(I671,'Basic Moves'!B$2:H$43,5,FALSE)</f>
        <v>500</v>
      </c>
      <c r="M671" s="54">
        <f>VLOOKUP(I671,'Basic Moves'!B$2:H$43,7,FALSE)</f>
        <v>7</v>
      </c>
      <c r="N671" s="54">
        <f t="shared" si="0"/>
        <v>1027.5</v>
      </c>
      <c r="O671" s="20"/>
      <c r="P671" s="20" t="s">
        <v>65</v>
      </c>
      <c r="Q671" s="54">
        <f>VLOOKUP(P671,'Charged Moves'!B$2:I$96,3,FALSE)</f>
        <v>60</v>
      </c>
      <c r="R671" s="54">
        <f>IF(OR(VLOOKUP(P671,'Charged Moves'!B$2:C$96,2,FALSE)=D671,VLOOKUP(P671,'Charged Moves'!B$2:C$96,2,FALSE)=E671),1,0)</f>
        <v>0</v>
      </c>
      <c r="S671" s="54">
        <f>VLOOKUP(P671,'Charged Moves'!B$2:I$96,8,FALSE)*100</f>
        <v>5</v>
      </c>
      <c r="T671" s="54">
        <f>VLOOKUP(P671,'Charged Moves'!B$2:I$96,6,FALSE)</f>
        <v>3900</v>
      </c>
      <c r="U671" s="54">
        <f>VLOOKUP(P671,'Charged Moves'!B$2:J$96,9,FALSE)</f>
        <v>33</v>
      </c>
      <c r="V671" s="54">
        <f t="shared" si="1"/>
        <v>8425.5</v>
      </c>
      <c r="W671" s="54"/>
      <c r="X671" s="54"/>
      <c r="Y671" s="54"/>
      <c r="AB671" s="55"/>
      <c r="AD671" s="55"/>
    </row>
    <row r="672" spans="1:30" ht="14.25" customHeight="1">
      <c r="A672" s="10">
        <v>671</v>
      </c>
      <c r="B672" s="13">
        <f>VLOOKUP(C672,'Species Data'!A$2:E$152,2,FALSE)</f>
        <v>116</v>
      </c>
      <c r="C672" s="10" t="s">
        <v>275</v>
      </c>
      <c r="D672" s="28" t="s">
        <v>54</v>
      </c>
      <c r="E672" s="29"/>
      <c r="F672" s="13">
        <f>VLOOKUP($C672,'Species Data'!$A$2:$E$152,3,FALSE)+$Z$1</f>
        <v>75</v>
      </c>
      <c r="G672" s="13">
        <f>VLOOKUP($C672,'Species Data'!$A$2:$E$152,4,FALSE)+$Z$1</f>
        <v>137</v>
      </c>
      <c r="H672" s="13">
        <f>VLOOKUP($C672,'Species Data'!$A$2:$E$152,5,FALSE)+$Z$1</f>
        <v>115</v>
      </c>
      <c r="I672" s="20" t="s">
        <v>55</v>
      </c>
      <c r="J672" s="54">
        <f>VLOOKUP(I672,'Basic Moves'!B$2:H$43,3,FALSE)</f>
        <v>25</v>
      </c>
      <c r="K672" s="54">
        <f>IF(OR(VLOOKUP(I672,'Basic Moves'!B$2:C$43,2,FALSE)=D672,VLOOKUP(I672,'Basic Moves'!B$2:C$43,2,FALSE)=E672),1,0)</f>
        <v>1</v>
      </c>
      <c r="L672" s="54">
        <f>VLOOKUP(I672,'Basic Moves'!B$2:H$43,5,FALSE)</f>
        <v>2300</v>
      </c>
      <c r="M672" s="54">
        <f>VLOOKUP(I672,'Basic Moves'!B$2:H$43,7,FALSE)</f>
        <v>25</v>
      </c>
      <c r="N672" s="54">
        <f t="shared" si="0"/>
        <v>4281.25</v>
      </c>
      <c r="O672" s="20"/>
      <c r="P672" s="20" t="s">
        <v>189</v>
      </c>
      <c r="Q672" s="54">
        <f>VLOOKUP(P672,'Charged Moves'!B$2:I$96,3,FALSE)</f>
        <v>30</v>
      </c>
      <c r="R672" s="54">
        <f>IF(OR(VLOOKUP(P672,'Charged Moves'!B$2:C$96,2,FALSE)=D672,VLOOKUP(P672,'Charged Moves'!B$2:C$96,2,FALSE)=E672),1,0)</f>
        <v>1</v>
      </c>
      <c r="S672" s="54">
        <f>VLOOKUP(P672,'Charged Moves'!B$2:I$96,8,FALSE)*100</f>
        <v>5</v>
      </c>
      <c r="T672" s="54">
        <f>VLOOKUP(P672,'Charged Moves'!B$2:I$96,6,FALSE)</f>
        <v>2900</v>
      </c>
      <c r="U672" s="54">
        <f>VLOOKUP(P672,'Charged Moves'!B$2:J$96,9,FALSE)</f>
        <v>25</v>
      </c>
      <c r="V672" s="54">
        <f t="shared" si="1"/>
        <v>5265.9374999999991</v>
      </c>
      <c r="W672" s="54"/>
      <c r="X672" s="54"/>
      <c r="Y672" s="54"/>
      <c r="AB672" s="55"/>
      <c r="AD672" s="55"/>
    </row>
    <row r="673" spans="1:30" ht="14.25" customHeight="1">
      <c r="A673" s="10">
        <v>672</v>
      </c>
      <c r="B673" s="13">
        <f>VLOOKUP(C673,'Species Data'!A$2:E$152,2,FALSE)</f>
        <v>116</v>
      </c>
      <c r="C673" s="10" t="s">
        <v>275</v>
      </c>
      <c r="D673" s="28" t="s">
        <v>54</v>
      </c>
      <c r="E673" s="29"/>
      <c r="F673" s="13">
        <f>VLOOKUP($C673,'Species Data'!$A$2:$E$152,3,FALSE)+$Z$1</f>
        <v>75</v>
      </c>
      <c r="G673" s="13">
        <f>VLOOKUP($C673,'Species Data'!$A$2:$E$152,4,FALSE)+$Z$1</f>
        <v>137</v>
      </c>
      <c r="H673" s="13">
        <f>VLOOKUP($C673,'Species Data'!$A$2:$E$152,5,FALSE)+$Z$1</f>
        <v>115</v>
      </c>
      <c r="I673" s="20" t="s">
        <v>55</v>
      </c>
      <c r="J673" s="54">
        <f>VLOOKUP(I673,'Basic Moves'!B$2:H$43,3,FALSE)</f>
        <v>25</v>
      </c>
      <c r="K673" s="54">
        <f>IF(OR(VLOOKUP(I673,'Basic Moves'!B$2:C$43,2,FALSE)=D673,VLOOKUP(I673,'Basic Moves'!B$2:C$43,2,FALSE)=E673),1,0)</f>
        <v>1</v>
      </c>
      <c r="L673" s="54">
        <f>VLOOKUP(I673,'Basic Moves'!B$2:H$43,5,FALSE)</f>
        <v>2300</v>
      </c>
      <c r="M673" s="54">
        <f>VLOOKUP(I673,'Basic Moves'!B$2:H$43,7,FALSE)</f>
        <v>25</v>
      </c>
      <c r="N673" s="54">
        <f t="shared" si="0"/>
        <v>4281.25</v>
      </c>
      <c r="O673" s="20"/>
      <c r="P673" s="20" t="s">
        <v>276</v>
      </c>
      <c r="Q673" s="54">
        <f>VLOOKUP(P673,'Charged Moves'!B$2:I$96,3,FALSE)</f>
        <v>65</v>
      </c>
      <c r="R673" s="54">
        <f>IF(OR(VLOOKUP(P673,'Charged Moves'!B$2:C$96,2,FALSE)=D673,VLOOKUP(P673,'Charged Moves'!B$2:C$96,2,FALSE)=E673),1,0)</f>
        <v>0</v>
      </c>
      <c r="S673" s="54">
        <f>VLOOKUP(P673,'Charged Moves'!B$2:I$96,8,FALSE)*100</f>
        <v>5</v>
      </c>
      <c r="T673" s="54">
        <f>VLOOKUP(P673,'Charged Moves'!B$2:I$96,6,FALSE)</f>
        <v>3600</v>
      </c>
      <c r="U673" s="54">
        <f>VLOOKUP(P673,'Charged Moves'!B$2:J$96,9,FALSE)</f>
        <v>50</v>
      </c>
      <c r="V673" s="54">
        <f t="shared" si="1"/>
        <v>9127.625</v>
      </c>
      <c r="W673" s="54"/>
      <c r="X673" s="54"/>
      <c r="Y673" s="54"/>
      <c r="AB673" s="55"/>
      <c r="AD673" s="55"/>
    </row>
    <row r="674" spans="1:30" ht="14.25" customHeight="1">
      <c r="A674" s="10">
        <v>673</v>
      </c>
      <c r="B674" s="13">
        <f>VLOOKUP(C674,'Species Data'!A$2:E$152,2,FALSE)</f>
        <v>116</v>
      </c>
      <c r="C674" s="10" t="s">
        <v>275</v>
      </c>
      <c r="D674" s="28" t="s">
        <v>54</v>
      </c>
      <c r="E674" s="29"/>
      <c r="F674" s="13">
        <f>VLOOKUP($C674,'Species Data'!$A$2:$E$152,3,FALSE)+$Z$1</f>
        <v>75</v>
      </c>
      <c r="G674" s="13">
        <f>VLOOKUP($C674,'Species Data'!$A$2:$E$152,4,FALSE)+$Z$1</f>
        <v>137</v>
      </c>
      <c r="H674" s="13">
        <f>VLOOKUP($C674,'Species Data'!$A$2:$E$152,5,FALSE)+$Z$1</f>
        <v>115</v>
      </c>
      <c r="I674" s="20" t="s">
        <v>55</v>
      </c>
      <c r="J674" s="54">
        <f>VLOOKUP(I674,'Basic Moves'!B$2:H$43,3,FALSE)</f>
        <v>25</v>
      </c>
      <c r="K674" s="54">
        <f>IF(OR(VLOOKUP(I674,'Basic Moves'!B$2:C$43,2,FALSE)=D674,VLOOKUP(I674,'Basic Moves'!B$2:C$43,2,FALSE)=E674),1,0)</f>
        <v>1</v>
      </c>
      <c r="L674" s="54">
        <f>VLOOKUP(I674,'Basic Moves'!B$2:H$43,5,FALSE)</f>
        <v>2300</v>
      </c>
      <c r="M674" s="54">
        <f>VLOOKUP(I674,'Basic Moves'!B$2:H$43,7,FALSE)</f>
        <v>25</v>
      </c>
      <c r="N674" s="54">
        <f t="shared" si="0"/>
        <v>4281.25</v>
      </c>
      <c r="O674" s="20"/>
      <c r="P674" s="20" t="s">
        <v>65</v>
      </c>
      <c r="Q674" s="54">
        <f>VLOOKUP(P674,'Charged Moves'!B$2:I$96,3,FALSE)</f>
        <v>60</v>
      </c>
      <c r="R674" s="54">
        <f>IF(OR(VLOOKUP(P674,'Charged Moves'!B$2:C$96,2,FALSE)=D674,VLOOKUP(P674,'Charged Moves'!B$2:C$96,2,FALSE)=E674),1,0)</f>
        <v>0</v>
      </c>
      <c r="S674" s="54">
        <f>VLOOKUP(P674,'Charged Moves'!B$2:I$96,8,FALSE)*100</f>
        <v>5</v>
      </c>
      <c r="T674" s="54">
        <f>VLOOKUP(P674,'Charged Moves'!B$2:I$96,6,FALSE)</f>
        <v>3900</v>
      </c>
      <c r="U674" s="54">
        <f>VLOOKUP(P674,'Charged Moves'!B$2:J$96,9,FALSE)</f>
        <v>33</v>
      </c>
      <c r="V674" s="54">
        <f t="shared" si="1"/>
        <v>8425.5</v>
      </c>
      <c r="W674" s="54"/>
      <c r="X674" s="54"/>
      <c r="Y674" s="54"/>
      <c r="AB674" s="55"/>
      <c r="AD674" s="55"/>
    </row>
    <row r="675" spans="1:30" ht="14.25" customHeight="1">
      <c r="A675" s="10">
        <v>674</v>
      </c>
      <c r="B675" s="13">
        <f>VLOOKUP(C675,'Species Data'!A$2:E$152,2,FALSE)</f>
        <v>117</v>
      </c>
      <c r="C675" s="10" t="s">
        <v>277</v>
      </c>
      <c r="D675" s="28" t="s">
        <v>54</v>
      </c>
      <c r="E675" s="29"/>
      <c r="F675" s="13">
        <f>VLOOKUP($C675,'Species Data'!$A$2:$E$152,3,FALSE)+$Z$1</f>
        <v>125</v>
      </c>
      <c r="G675" s="13">
        <f>VLOOKUP($C675,'Species Data'!$A$2:$E$152,4,FALSE)+$Z$1</f>
        <v>191</v>
      </c>
      <c r="H675" s="13">
        <f>VLOOKUP($C675,'Species Data'!$A$2:$E$152,5,FALSE)+$Z$1</f>
        <v>165</v>
      </c>
      <c r="I675" s="20" t="s">
        <v>60</v>
      </c>
      <c r="J675" s="54">
        <f>VLOOKUP(I675,'Basic Moves'!B$2:H$43,3,FALSE)</f>
        <v>6</v>
      </c>
      <c r="K675" s="54">
        <f>IF(OR(VLOOKUP(I675,'Basic Moves'!B$2:C$43,2,FALSE)=D675,VLOOKUP(I675,'Basic Moves'!B$2:C$43,2,FALSE)=E675),1,0)</f>
        <v>1</v>
      </c>
      <c r="L675" s="54">
        <f>VLOOKUP(I675,'Basic Moves'!B$2:H$43,5,FALSE)</f>
        <v>500</v>
      </c>
      <c r="M675" s="54">
        <f>VLOOKUP(I675,'Basic Moves'!B$2:H$43,7,FALSE)</f>
        <v>7</v>
      </c>
      <c r="N675" s="54">
        <f t="shared" si="0"/>
        <v>1432.5</v>
      </c>
      <c r="O675" s="20"/>
      <c r="P675" s="20" t="s">
        <v>211</v>
      </c>
      <c r="Q675" s="54">
        <f>VLOOKUP(P675,'Charged Moves'!B$2:I$96,3,FALSE)</f>
        <v>100</v>
      </c>
      <c r="R675" s="54">
        <f>IF(OR(VLOOKUP(P675,'Charged Moves'!B$2:C$96,2,FALSE)=D675,VLOOKUP(P675,'Charged Moves'!B$2:C$96,2,FALSE)=E675),1,0)</f>
        <v>0</v>
      </c>
      <c r="S675" s="54">
        <f>VLOOKUP(P675,'Charged Moves'!B$2:I$96,8,FALSE)*100</f>
        <v>5</v>
      </c>
      <c r="T675" s="54">
        <f>VLOOKUP(P675,'Charged Moves'!B$2:I$96,6,FALSE)</f>
        <v>3900</v>
      </c>
      <c r="U675" s="54">
        <f>VLOOKUP(P675,'Charged Moves'!B$2:J$96,9,FALSE)</f>
        <v>100</v>
      </c>
      <c r="V675" s="54">
        <f t="shared" si="1"/>
        <v>19577.5</v>
      </c>
      <c r="W675" s="54"/>
      <c r="X675" s="54"/>
      <c r="Y675" s="54"/>
      <c r="AB675" s="55"/>
      <c r="AD675" s="55"/>
    </row>
    <row r="676" spans="1:30" ht="14.25" customHeight="1">
      <c r="A676" s="10">
        <v>675</v>
      </c>
      <c r="B676" s="13">
        <f>VLOOKUP(C676,'Species Data'!A$2:E$152,2,FALSE)</f>
        <v>117</v>
      </c>
      <c r="C676" s="10" t="s">
        <v>277</v>
      </c>
      <c r="D676" s="28" t="s">
        <v>54</v>
      </c>
      <c r="E676" s="29"/>
      <c r="F676" s="13">
        <f>VLOOKUP($C676,'Species Data'!$A$2:$E$152,3,FALSE)+$Z$1</f>
        <v>125</v>
      </c>
      <c r="G676" s="13">
        <f>VLOOKUP($C676,'Species Data'!$A$2:$E$152,4,FALSE)+$Z$1</f>
        <v>191</v>
      </c>
      <c r="H676" s="13">
        <f>VLOOKUP($C676,'Species Data'!$A$2:$E$152,5,FALSE)+$Z$1</f>
        <v>165</v>
      </c>
      <c r="I676" s="20" t="s">
        <v>60</v>
      </c>
      <c r="J676" s="54">
        <f>VLOOKUP(I676,'Basic Moves'!B$2:H$43,3,FALSE)</f>
        <v>6</v>
      </c>
      <c r="K676" s="54">
        <f>IF(OR(VLOOKUP(I676,'Basic Moves'!B$2:C$43,2,FALSE)=D676,VLOOKUP(I676,'Basic Moves'!B$2:C$43,2,FALSE)=E676),1,0)</f>
        <v>1</v>
      </c>
      <c r="L676" s="54">
        <f>VLOOKUP(I676,'Basic Moves'!B$2:H$43,5,FALSE)</f>
        <v>500</v>
      </c>
      <c r="M676" s="54">
        <f>VLOOKUP(I676,'Basic Moves'!B$2:H$43,7,FALSE)</f>
        <v>7</v>
      </c>
      <c r="N676" s="54">
        <f t="shared" si="0"/>
        <v>1432.5</v>
      </c>
      <c r="O676" s="20"/>
      <c r="P676" s="20" t="s">
        <v>276</v>
      </c>
      <c r="Q676" s="54">
        <f>VLOOKUP(P676,'Charged Moves'!B$2:I$96,3,FALSE)</f>
        <v>65</v>
      </c>
      <c r="R676" s="54">
        <f>IF(OR(VLOOKUP(P676,'Charged Moves'!B$2:C$96,2,FALSE)=D676,VLOOKUP(P676,'Charged Moves'!B$2:C$96,2,FALSE)=E676),1,0)</f>
        <v>0</v>
      </c>
      <c r="S676" s="54">
        <f>VLOOKUP(P676,'Charged Moves'!B$2:I$96,8,FALSE)*100</f>
        <v>5</v>
      </c>
      <c r="T676" s="54">
        <f>VLOOKUP(P676,'Charged Moves'!B$2:I$96,6,FALSE)</f>
        <v>3600</v>
      </c>
      <c r="U676" s="54">
        <f>VLOOKUP(P676,'Charged Moves'!B$2:J$96,9,FALSE)</f>
        <v>50</v>
      </c>
      <c r="V676" s="54">
        <f t="shared" si="1"/>
        <v>12725.374999999998</v>
      </c>
      <c r="W676" s="54"/>
      <c r="X676" s="54"/>
      <c r="Y676" s="54"/>
      <c r="AB676" s="55"/>
      <c r="AD676" s="55"/>
    </row>
    <row r="677" spans="1:30" ht="14.25" customHeight="1">
      <c r="A677" s="10">
        <v>676</v>
      </c>
      <c r="B677" s="13">
        <f>VLOOKUP(C677,'Species Data'!A$2:E$152,2,FALSE)</f>
        <v>117</v>
      </c>
      <c r="C677" s="10" t="s">
        <v>277</v>
      </c>
      <c r="D677" s="28" t="s">
        <v>54</v>
      </c>
      <c r="E677" s="29"/>
      <c r="F677" s="13">
        <f>VLOOKUP($C677,'Species Data'!$A$2:$E$152,3,FALSE)+$Z$1</f>
        <v>125</v>
      </c>
      <c r="G677" s="13">
        <f>VLOOKUP($C677,'Species Data'!$A$2:$E$152,4,FALSE)+$Z$1</f>
        <v>191</v>
      </c>
      <c r="H677" s="13">
        <f>VLOOKUP($C677,'Species Data'!$A$2:$E$152,5,FALSE)+$Z$1</f>
        <v>165</v>
      </c>
      <c r="I677" s="20" t="s">
        <v>60</v>
      </c>
      <c r="J677" s="54">
        <f>VLOOKUP(I677,'Basic Moves'!B$2:H$43,3,FALSE)</f>
        <v>6</v>
      </c>
      <c r="K677" s="54">
        <f>IF(OR(VLOOKUP(I677,'Basic Moves'!B$2:C$43,2,FALSE)=D677,VLOOKUP(I677,'Basic Moves'!B$2:C$43,2,FALSE)=E677),1,0)</f>
        <v>1</v>
      </c>
      <c r="L677" s="54">
        <f>VLOOKUP(I677,'Basic Moves'!B$2:H$43,5,FALSE)</f>
        <v>500</v>
      </c>
      <c r="M677" s="54">
        <f>VLOOKUP(I677,'Basic Moves'!B$2:H$43,7,FALSE)</f>
        <v>7</v>
      </c>
      <c r="N677" s="54">
        <f t="shared" si="0"/>
        <v>1432.5</v>
      </c>
      <c r="O677" s="20"/>
      <c r="P677" s="20" t="s">
        <v>61</v>
      </c>
      <c r="Q677" s="54">
        <f>VLOOKUP(P677,'Charged Moves'!B$2:I$96,3,FALSE)</f>
        <v>90</v>
      </c>
      <c r="R677" s="54">
        <f>IF(OR(VLOOKUP(P677,'Charged Moves'!B$2:C$96,2,FALSE)=D677,VLOOKUP(P677,'Charged Moves'!B$2:C$96,2,FALSE)=E677),1,0)</f>
        <v>1</v>
      </c>
      <c r="S677" s="54">
        <f>VLOOKUP(P677,'Charged Moves'!B$2:I$96,8,FALSE)*100</f>
        <v>5</v>
      </c>
      <c r="T677" s="54">
        <f>VLOOKUP(P677,'Charged Moves'!B$2:I$96,6,FALSE)</f>
        <v>3800</v>
      </c>
      <c r="U677" s="54">
        <f>VLOOKUP(P677,'Charged Moves'!B$2:J$96,9,FALSE)</f>
        <v>100</v>
      </c>
      <c r="V677" s="54">
        <f t="shared" si="1"/>
        <v>22024.687499999996</v>
      </c>
      <c r="W677" s="54"/>
      <c r="X677" s="54"/>
      <c r="Y677" s="54"/>
      <c r="AB677" s="55"/>
      <c r="AD677" s="55"/>
    </row>
    <row r="678" spans="1:30" ht="14.25" customHeight="1">
      <c r="A678" s="10">
        <v>677</v>
      </c>
      <c r="B678" s="13">
        <f>VLOOKUP(C678,'Species Data'!A$2:E$152,2,FALSE)</f>
        <v>117</v>
      </c>
      <c r="C678" s="10" t="s">
        <v>277</v>
      </c>
      <c r="D678" s="28" t="s">
        <v>54</v>
      </c>
      <c r="E678" s="29"/>
      <c r="F678" s="13">
        <f>VLOOKUP($C678,'Species Data'!$A$2:$E$152,3,FALSE)+$Z$1</f>
        <v>125</v>
      </c>
      <c r="G678" s="13">
        <f>VLOOKUP($C678,'Species Data'!$A$2:$E$152,4,FALSE)+$Z$1</f>
        <v>191</v>
      </c>
      <c r="H678" s="13">
        <f>VLOOKUP($C678,'Species Data'!$A$2:$E$152,5,FALSE)+$Z$1</f>
        <v>165</v>
      </c>
      <c r="I678" s="20" t="s">
        <v>278</v>
      </c>
      <c r="J678" s="54">
        <f>VLOOKUP(I678,'Basic Moves'!B$2:H$43,3,FALSE)</f>
        <v>6</v>
      </c>
      <c r="K678" s="54">
        <f>IF(OR(VLOOKUP(I678,'Basic Moves'!B$2:C$43,2,FALSE)=D678,VLOOKUP(I678,'Basic Moves'!B$2:C$43,2,FALSE)=E678),1,0)</f>
        <v>0</v>
      </c>
      <c r="L678" s="54">
        <f>VLOOKUP(I678,'Basic Moves'!B$2:H$43,5,FALSE)</f>
        <v>500</v>
      </c>
      <c r="M678" s="54">
        <f>VLOOKUP(I678,'Basic Moves'!B$2:H$43,7,FALSE)</f>
        <v>7</v>
      </c>
      <c r="N678" s="54">
        <f t="shared" si="0"/>
        <v>1146</v>
      </c>
      <c r="O678" s="20"/>
      <c r="P678" s="20" t="s">
        <v>211</v>
      </c>
      <c r="Q678" s="54">
        <f>VLOOKUP(P678,'Charged Moves'!B$2:I$96,3,FALSE)</f>
        <v>100</v>
      </c>
      <c r="R678" s="54">
        <f>IF(OR(VLOOKUP(P678,'Charged Moves'!B$2:C$96,2,FALSE)=D678,VLOOKUP(P678,'Charged Moves'!B$2:C$96,2,FALSE)=E678),1,0)</f>
        <v>0</v>
      </c>
      <c r="S678" s="54">
        <f>VLOOKUP(P678,'Charged Moves'!B$2:I$96,8,FALSE)*100</f>
        <v>5</v>
      </c>
      <c r="T678" s="54">
        <f>VLOOKUP(P678,'Charged Moves'!B$2:I$96,6,FALSE)</f>
        <v>3900</v>
      </c>
      <c r="U678" s="54">
        <f>VLOOKUP(P678,'Charged Moves'!B$2:J$96,9,FALSE)</f>
        <v>100</v>
      </c>
      <c r="V678" s="54">
        <f t="shared" si="1"/>
        <v>19577.5</v>
      </c>
      <c r="W678" s="54"/>
      <c r="X678" s="54"/>
      <c r="Y678" s="54"/>
      <c r="AB678" s="55"/>
      <c r="AD678" s="55"/>
    </row>
    <row r="679" spans="1:30" ht="14.25" customHeight="1">
      <c r="A679" s="10">
        <v>678</v>
      </c>
      <c r="B679" s="13">
        <f>VLOOKUP(C679,'Species Data'!A$2:E$152,2,FALSE)</f>
        <v>117</v>
      </c>
      <c r="C679" s="10" t="s">
        <v>277</v>
      </c>
      <c r="D679" s="28" t="s">
        <v>54</v>
      </c>
      <c r="E679" s="29"/>
      <c r="F679" s="13">
        <f>VLOOKUP($C679,'Species Data'!$A$2:$E$152,3,FALSE)+$Z$1</f>
        <v>125</v>
      </c>
      <c r="G679" s="13">
        <f>VLOOKUP($C679,'Species Data'!$A$2:$E$152,4,FALSE)+$Z$1</f>
        <v>191</v>
      </c>
      <c r="H679" s="13">
        <f>VLOOKUP($C679,'Species Data'!$A$2:$E$152,5,FALSE)+$Z$1</f>
        <v>165</v>
      </c>
      <c r="I679" s="20" t="s">
        <v>278</v>
      </c>
      <c r="J679" s="54">
        <f>VLOOKUP(I679,'Basic Moves'!B$2:H$43,3,FALSE)</f>
        <v>6</v>
      </c>
      <c r="K679" s="54">
        <f>IF(OR(VLOOKUP(I679,'Basic Moves'!B$2:C$43,2,FALSE)=D679,VLOOKUP(I679,'Basic Moves'!B$2:C$43,2,FALSE)=E679),1,0)</f>
        <v>0</v>
      </c>
      <c r="L679" s="54">
        <f>VLOOKUP(I679,'Basic Moves'!B$2:H$43,5,FALSE)</f>
        <v>500</v>
      </c>
      <c r="M679" s="54">
        <f>VLOOKUP(I679,'Basic Moves'!B$2:H$43,7,FALSE)</f>
        <v>7</v>
      </c>
      <c r="N679" s="54">
        <f t="shared" si="0"/>
        <v>1146</v>
      </c>
      <c r="O679" s="20"/>
      <c r="P679" s="20" t="s">
        <v>276</v>
      </c>
      <c r="Q679" s="54">
        <f>VLOOKUP(P679,'Charged Moves'!B$2:I$96,3,FALSE)</f>
        <v>65</v>
      </c>
      <c r="R679" s="54">
        <f>IF(OR(VLOOKUP(P679,'Charged Moves'!B$2:C$96,2,FALSE)=D679,VLOOKUP(P679,'Charged Moves'!B$2:C$96,2,FALSE)=E679),1,0)</f>
        <v>0</v>
      </c>
      <c r="S679" s="54">
        <f>VLOOKUP(P679,'Charged Moves'!B$2:I$96,8,FALSE)*100</f>
        <v>5</v>
      </c>
      <c r="T679" s="54">
        <f>VLOOKUP(P679,'Charged Moves'!B$2:I$96,6,FALSE)</f>
        <v>3600</v>
      </c>
      <c r="U679" s="54">
        <f>VLOOKUP(P679,'Charged Moves'!B$2:J$96,9,FALSE)</f>
        <v>50</v>
      </c>
      <c r="V679" s="54">
        <f t="shared" si="1"/>
        <v>12725.374999999998</v>
      </c>
      <c r="W679" s="54"/>
      <c r="X679" s="54"/>
      <c r="Y679" s="54"/>
      <c r="AB679" s="55"/>
      <c r="AD679" s="55"/>
    </row>
    <row r="680" spans="1:30" ht="14.25" customHeight="1">
      <c r="A680" s="10">
        <v>679</v>
      </c>
      <c r="B680" s="13">
        <f>VLOOKUP(C680,'Species Data'!A$2:E$152,2,FALSE)</f>
        <v>117</v>
      </c>
      <c r="C680" s="10" t="s">
        <v>277</v>
      </c>
      <c r="D680" s="28" t="s">
        <v>54</v>
      </c>
      <c r="E680" s="29"/>
      <c r="F680" s="13">
        <f>VLOOKUP($C680,'Species Data'!$A$2:$E$152,3,FALSE)+$Z$1</f>
        <v>125</v>
      </c>
      <c r="G680" s="13">
        <f>VLOOKUP($C680,'Species Data'!$A$2:$E$152,4,FALSE)+$Z$1</f>
        <v>191</v>
      </c>
      <c r="H680" s="13">
        <f>VLOOKUP($C680,'Species Data'!$A$2:$E$152,5,FALSE)+$Z$1</f>
        <v>165</v>
      </c>
      <c r="I680" s="20" t="s">
        <v>278</v>
      </c>
      <c r="J680" s="54">
        <f>VLOOKUP(I680,'Basic Moves'!B$2:H$43,3,FALSE)</f>
        <v>6</v>
      </c>
      <c r="K680" s="54">
        <f>IF(OR(VLOOKUP(I680,'Basic Moves'!B$2:C$43,2,FALSE)=D680,VLOOKUP(I680,'Basic Moves'!B$2:C$43,2,FALSE)=E680),1,0)</f>
        <v>0</v>
      </c>
      <c r="L680" s="54">
        <f>VLOOKUP(I680,'Basic Moves'!B$2:H$43,5,FALSE)</f>
        <v>500</v>
      </c>
      <c r="M680" s="54">
        <f>VLOOKUP(I680,'Basic Moves'!B$2:H$43,7,FALSE)</f>
        <v>7</v>
      </c>
      <c r="N680" s="54">
        <f t="shared" si="0"/>
        <v>1146</v>
      </c>
      <c r="O680" s="20"/>
      <c r="P680" s="20" t="s">
        <v>61</v>
      </c>
      <c r="Q680" s="54">
        <f>VLOOKUP(P680,'Charged Moves'!B$2:I$96,3,FALSE)</f>
        <v>90</v>
      </c>
      <c r="R680" s="54">
        <f>IF(OR(VLOOKUP(P680,'Charged Moves'!B$2:C$96,2,FALSE)=D680,VLOOKUP(P680,'Charged Moves'!B$2:C$96,2,FALSE)=E680),1,0)</f>
        <v>1</v>
      </c>
      <c r="S680" s="54">
        <f>VLOOKUP(P680,'Charged Moves'!B$2:I$96,8,FALSE)*100</f>
        <v>5</v>
      </c>
      <c r="T680" s="54">
        <f>VLOOKUP(P680,'Charged Moves'!B$2:I$96,6,FALSE)</f>
        <v>3800</v>
      </c>
      <c r="U680" s="54">
        <f>VLOOKUP(P680,'Charged Moves'!B$2:J$96,9,FALSE)</f>
        <v>100</v>
      </c>
      <c r="V680" s="54">
        <f t="shared" si="1"/>
        <v>22024.687499999996</v>
      </c>
      <c r="W680" s="54"/>
      <c r="X680" s="54"/>
      <c r="Y680" s="54"/>
      <c r="AB680" s="55"/>
      <c r="AD680" s="55"/>
    </row>
    <row r="681" spans="1:30" ht="14.25" customHeight="1">
      <c r="A681" s="10">
        <v>680</v>
      </c>
      <c r="B681" s="13">
        <f>VLOOKUP(C681,'Species Data'!A$2:E$152,2,FALSE)</f>
        <v>118</v>
      </c>
      <c r="C681" s="10" t="s">
        <v>279</v>
      </c>
      <c r="D681" s="28" t="s">
        <v>54</v>
      </c>
      <c r="E681" s="29"/>
      <c r="F681" s="13">
        <f>VLOOKUP($C681,'Species Data'!$A$2:$E$152,3,FALSE)+$Z$1</f>
        <v>105</v>
      </c>
      <c r="G681" s="13">
        <f>VLOOKUP($C681,'Species Data'!$A$2:$E$152,4,FALSE)+$Z$1</f>
        <v>127</v>
      </c>
      <c r="H681" s="13">
        <f>VLOOKUP($C681,'Species Data'!$A$2:$E$152,5,FALSE)+$Z$1</f>
        <v>141</v>
      </c>
      <c r="I681" s="20" t="s">
        <v>99</v>
      </c>
      <c r="J681" s="54">
        <f>VLOOKUP(I681,'Basic Moves'!B$2:H$43,3,FALSE)</f>
        <v>10</v>
      </c>
      <c r="K681" s="54">
        <f>IF(OR(VLOOKUP(I681,'Basic Moves'!B$2:C$43,2,FALSE)=D681,VLOOKUP(I681,'Basic Moves'!B$2:C$43,2,FALSE)=E681),1,0)</f>
        <v>0</v>
      </c>
      <c r="L681" s="54">
        <f>VLOOKUP(I681,'Basic Moves'!B$2:H$43,5,FALSE)</f>
        <v>1150</v>
      </c>
      <c r="M681" s="54">
        <f>VLOOKUP(I681,'Basic Moves'!B$2:H$43,7,FALSE)</f>
        <v>10</v>
      </c>
      <c r="N681" s="54">
        <f t="shared" si="0"/>
        <v>1270</v>
      </c>
      <c r="O681" s="20"/>
      <c r="P681" s="20" t="s">
        <v>58</v>
      </c>
      <c r="Q681" s="54">
        <f>VLOOKUP(P681,'Charged Moves'!B$2:I$96,3,FALSE)</f>
        <v>35</v>
      </c>
      <c r="R681" s="54">
        <f>IF(OR(VLOOKUP(P681,'Charged Moves'!B$2:C$96,2,FALSE)=D681,VLOOKUP(P681,'Charged Moves'!B$2:C$96,2,FALSE)=E681),1,0)</f>
        <v>1</v>
      </c>
      <c r="S681" s="54">
        <f>VLOOKUP(P681,'Charged Moves'!B$2:I$96,8,FALSE)*100</f>
        <v>5</v>
      </c>
      <c r="T681" s="54">
        <f>VLOOKUP(P681,'Charged Moves'!B$2:I$96,6,FALSE)</f>
        <v>3300</v>
      </c>
      <c r="U681" s="54">
        <f>VLOOKUP(P681,'Charged Moves'!B$2:J$96,9,FALSE)</f>
        <v>25</v>
      </c>
      <c r="V681" s="54">
        <f t="shared" si="1"/>
        <v>5695.1562499999991</v>
      </c>
      <c r="W681" s="54"/>
      <c r="X681" s="54"/>
      <c r="Y681" s="54"/>
      <c r="AB681" s="55"/>
      <c r="AD681" s="55"/>
    </row>
    <row r="682" spans="1:30" ht="14.25" customHeight="1">
      <c r="A682" s="10">
        <v>681</v>
      </c>
      <c r="B682" s="13">
        <f>VLOOKUP(C682,'Species Data'!A$2:E$152,2,FALSE)</f>
        <v>118</v>
      </c>
      <c r="C682" s="10" t="s">
        <v>279</v>
      </c>
      <c r="D682" s="28" t="s">
        <v>54</v>
      </c>
      <c r="E682" s="29"/>
      <c r="F682" s="13">
        <f>VLOOKUP($C682,'Species Data'!$A$2:$E$152,3,FALSE)+$Z$1</f>
        <v>105</v>
      </c>
      <c r="G682" s="13">
        <f>VLOOKUP($C682,'Species Data'!$A$2:$E$152,4,FALSE)+$Z$1</f>
        <v>127</v>
      </c>
      <c r="H682" s="13">
        <f>VLOOKUP($C682,'Species Data'!$A$2:$E$152,5,FALSE)+$Z$1</f>
        <v>141</v>
      </c>
      <c r="I682" s="20" t="s">
        <v>99</v>
      </c>
      <c r="J682" s="54">
        <f>VLOOKUP(I682,'Basic Moves'!B$2:H$43,3,FALSE)</f>
        <v>10</v>
      </c>
      <c r="K682" s="54">
        <f>IF(OR(VLOOKUP(I682,'Basic Moves'!B$2:C$43,2,FALSE)=D682,VLOOKUP(I682,'Basic Moves'!B$2:C$43,2,FALSE)=E682),1,0)</f>
        <v>0</v>
      </c>
      <c r="L682" s="54">
        <f>VLOOKUP(I682,'Basic Moves'!B$2:H$43,5,FALSE)</f>
        <v>1150</v>
      </c>
      <c r="M682" s="54">
        <f>VLOOKUP(I682,'Basic Moves'!B$2:H$43,7,FALSE)</f>
        <v>10</v>
      </c>
      <c r="N682" s="54">
        <f t="shared" si="0"/>
        <v>1270</v>
      </c>
      <c r="O682" s="20"/>
      <c r="P682" s="20" t="s">
        <v>135</v>
      </c>
      <c r="Q682" s="54">
        <f>VLOOKUP(P682,'Charged Moves'!B$2:I$96,3,FALSE)</f>
        <v>25</v>
      </c>
      <c r="R682" s="54">
        <f>IF(OR(VLOOKUP(P682,'Charged Moves'!B$2:C$96,2,FALSE)=D682,VLOOKUP(P682,'Charged Moves'!B$2:C$96,2,FALSE)=E682),1,0)</f>
        <v>0</v>
      </c>
      <c r="S682" s="54">
        <f>VLOOKUP(P682,'Charged Moves'!B$2:I$96,8,FALSE)*100</f>
        <v>5</v>
      </c>
      <c r="T682" s="54">
        <f>VLOOKUP(P682,'Charged Moves'!B$2:I$96,6,FALSE)</f>
        <v>2200</v>
      </c>
      <c r="U682" s="54">
        <f>VLOOKUP(P682,'Charged Moves'!B$2:J$96,9,FALSE)</f>
        <v>25</v>
      </c>
      <c r="V682" s="54">
        <f t="shared" si="1"/>
        <v>3254.3749999999995</v>
      </c>
      <c r="W682" s="54"/>
      <c r="X682" s="54"/>
      <c r="Y682" s="54"/>
      <c r="AB682" s="55"/>
      <c r="AD682" s="55"/>
    </row>
    <row r="683" spans="1:30" ht="14.25" customHeight="1">
      <c r="A683" s="10">
        <v>682</v>
      </c>
      <c r="B683" s="13">
        <f>VLOOKUP(C683,'Species Data'!A$2:E$152,2,FALSE)</f>
        <v>118</v>
      </c>
      <c r="C683" s="10" t="s">
        <v>279</v>
      </c>
      <c r="D683" s="28" t="s">
        <v>54</v>
      </c>
      <c r="E683" s="29"/>
      <c r="F683" s="13">
        <f>VLOOKUP($C683,'Species Data'!$A$2:$E$152,3,FALSE)+$Z$1</f>
        <v>105</v>
      </c>
      <c r="G683" s="13">
        <f>VLOOKUP($C683,'Species Data'!$A$2:$E$152,4,FALSE)+$Z$1</f>
        <v>127</v>
      </c>
      <c r="H683" s="13">
        <f>VLOOKUP($C683,'Species Data'!$A$2:$E$152,5,FALSE)+$Z$1</f>
        <v>141</v>
      </c>
      <c r="I683" s="20" t="s">
        <v>99</v>
      </c>
      <c r="J683" s="54">
        <f>VLOOKUP(I683,'Basic Moves'!B$2:H$43,3,FALSE)</f>
        <v>10</v>
      </c>
      <c r="K683" s="54">
        <f>IF(OR(VLOOKUP(I683,'Basic Moves'!B$2:C$43,2,FALSE)=D683,VLOOKUP(I683,'Basic Moves'!B$2:C$43,2,FALSE)=E683),1,0)</f>
        <v>0</v>
      </c>
      <c r="L683" s="54">
        <f>VLOOKUP(I683,'Basic Moves'!B$2:H$43,5,FALSE)</f>
        <v>1150</v>
      </c>
      <c r="M683" s="54">
        <f>VLOOKUP(I683,'Basic Moves'!B$2:H$43,7,FALSE)</f>
        <v>10</v>
      </c>
      <c r="N683" s="54">
        <f t="shared" si="0"/>
        <v>1270</v>
      </c>
      <c r="O683" s="20"/>
      <c r="P683" s="20" t="s">
        <v>56</v>
      </c>
      <c r="Q683" s="54">
        <f>VLOOKUP(P683,'Charged Moves'!B$2:I$96,3,FALSE)</f>
        <v>45</v>
      </c>
      <c r="R683" s="54">
        <f>IF(OR(VLOOKUP(P683,'Charged Moves'!B$2:C$96,2,FALSE)=D683,VLOOKUP(P683,'Charged Moves'!B$2:C$96,2,FALSE)=E683),1,0)</f>
        <v>1</v>
      </c>
      <c r="S683" s="54">
        <f>VLOOKUP(P683,'Charged Moves'!B$2:I$96,8,FALSE)*100</f>
        <v>5</v>
      </c>
      <c r="T683" s="54">
        <f>VLOOKUP(P683,'Charged Moves'!B$2:I$96,6,FALSE)</f>
        <v>2350</v>
      </c>
      <c r="U683" s="54">
        <f>VLOOKUP(P683,'Charged Moves'!B$2:J$96,9,FALSE)</f>
        <v>50</v>
      </c>
      <c r="V683" s="54">
        <f t="shared" si="1"/>
        <v>7322.3437499999991</v>
      </c>
      <c r="W683" s="54"/>
      <c r="X683" s="54"/>
      <c r="Y683" s="54"/>
      <c r="AB683" s="55"/>
      <c r="AD683" s="55"/>
    </row>
    <row r="684" spans="1:30" ht="14.25" customHeight="1">
      <c r="A684" s="10">
        <v>683</v>
      </c>
      <c r="B684" s="13">
        <f>VLOOKUP(C684,'Species Data'!A$2:E$152,2,FALSE)</f>
        <v>118</v>
      </c>
      <c r="C684" s="10" t="s">
        <v>279</v>
      </c>
      <c r="D684" s="28" t="s">
        <v>54</v>
      </c>
      <c r="E684" s="29"/>
      <c r="F684" s="13">
        <f>VLOOKUP($C684,'Species Data'!$A$2:$E$152,3,FALSE)+$Z$1</f>
        <v>105</v>
      </c>
      <c r="G684" s="13">
        <f>VLOOKUP($C684,'Species Data'!$A$2:$E$152,4,FALSE)+$Z$1</f>
        <v>127</v>
      </c>
      <c r="H684" s="13">
        <f>VLOOKUP($C684,'Species Data'!$A$2:$E$152,5,FALSE)+$Z$1</f>
        <v>141</v>
      </c>
      <c r="I684" s="20" t="s">
        <v>122</v>
      </c>
      <c r="J684" s="54">
        <f>VLOOKUP(I684,'Basic Moves'!B$2:H$43,3,FALSE)</f>
        <v>6</v>
      </c>
      <c r="K684" s="54">
        <f>IF(OR(VLOOKUP(I684,'Basic Moves'!B$2:C$43,2,FALSE)=D684,VLOOKUP(I684,'Basic Moves'!B$2:C$43,2,FALSE)=E684),1,0)</f>
        <v>0</v>
      </c>
      <c r="L684" s="54">
        <f>VLOOKUP(I684,'Basic Moves'!B$2:H$43,5,FALSE)</f>
        <v>550</v>
      </c>
      <c r="M684" s="54">
        <f>VLOOKUP(I684,'Basic Moves'!B$2:H$43,7,FALSE)</f>
        <v>7</v>
      </c>
      <c r="N684" s="54">
        <f t="shared" si="0"/>
        <v>762</v>
      </c>
      <c r="O684" s="20"/>
      <c r="P684" s="20" t="s">
        <v>58</v>
      </c>
      <c r="Q684" s="54">
        <f>VLOOKUP(P684,'Charged Moves'!B$2:I$96,3,FALSE)</f>
        <v>35</v>
      </c>
      <c r="R684" s="54">
        <f>IF(OR(VLOOKUP(P684,'Charged Moves'!B$2:C$96,2,FALSE)=D684,VLOOKUP(P684,'Charged Moves'!B$2:C$96,2,FALSE)=E684),1,0)</f>
        <v>1</v>
      </c>
      <c r="S684" s="54">
        <f>VLOOKUP(P684,'Charged Moves'!B$2:I$96,8,FALSE)*100</f>
        <v>5</v>
      </c>
      <c r="T684" s="54">
        <f>VLOOKUP(P684,'Charged Moves'!B$2:I$96,6,FALSE)</f>
        <v>3300</v>
      </c>
      <c r="U684" s="54">
        <f>VLOOKUP(P684,'Charged Moves'!B$2:J$96,9,FALSE)</f>
        <v>25</v>
      </c>
      <c r="V684" s="54">
        <f t="shared" si="1"/>
        <v>5695.1562499999991</v>
      </c>
      <c r="W684" s="54"/>
      <c r="X684" s="54"/>
      <c r="Y684" s="54"/>
      <c r="AB684" s="55"/>
      <c r="AD684" s="55"/>
    </row>
    <row r="685" spans="1:30" ht="14.25" customHeight="1">
      <c r="A685" s="10">
        <v>684</v>
      </c>
      <c r="B685" s="13">
        <f>VLOOKUP(C685,'Species Data'!A$2:E$152,2,FALSE)</f>
        <v>118</v>
      </c>
      <c r="C685" s="10" t="s">
        <v>279</v>
      </c>
      <c r="D685" s="28" t="s">
        <v>54</v>
      </c>
      <c r="E685" s="29"/>
      <c r="F685" s="13">
        <f>VLOOKUP($C685,'Species Data'!$A$2:$E$152,3,FALSE)+$Z$1</f>
        <v>105</v>
      </c>
      <c r="G685" s="13">
        <f>VLOOKUP($C685,'Species Data'!$A$2:$E$152,4,FALSE)+$Z$1</f>
        <v>127</v>
      </c>
      <c r="H685" s="13">
        <f>VLOOKUP($C685,'Species Data'!$A$2:$E$152,5,FALSE)+$Z$1</f>
        <v>141</v>
      </c>
      <c r="I685" s="20" t="s">
        <v>122</v>
      </c>
      <c r="J685" s="54">
        <f>VLOOKUP(I685,'Basic Moves'!B$2:H$43,3,FALSE)</f>
        <v>6</v>
      </c>
      <c r="K685" s="54">
        <f>IF(OR(VLOOKUP(I685,'Basic Moves'!B$2:C$43,2,FALSE)=D685,VLOOKUP(I685,'Basic Moves'!B$2:C$43,2,FALSE)=E685),1,0)</f>
        <v>0</v>
      </c>
      <c r="L685" s="54">
        <f>VLOOKUP(I685,'Basic Moves'!B$2:H$43,5,FALSE)</f>
        <v>550</v>
      </c>
      <c r="M685" s="54">
        <f>VLOOKUP(I685,'Basic Moves'!B$2:H$43,7,FALSE)</f>
        <v>7</v>
      </c>
      <c r="N685" s="54">
        <f t="shared" si="0"/>
        <v>762</v>
      </c>
      <c r="O685" s="20"/>
      <c r="P685" s="20" t="s">
        <v>135</v>
      </c>
      <c r="Q685" s="54">
        <f>VLOOKUP(P685,'Charged Moves'!B$2:I$96,3,FALSE)</f>
        <v>25</v>
      </c>
      <c r="R685" s="54">
        <f>IF(OR(VLOOKUP(P685,'Charged Moves'!B$2:C$96,2,FALSE)=D685,VLOOKUP(P685,'Charged Moves'!B$2:C$96,2,FALSE)=E685),1,0)</f>
        <v>0</v>
      </c>
      <c r="S685" s="54">
        <f>VLOOKUP(P685,'Charged Moves'!B$2:I$96,8,FALSE)*100</f>
        <v>5</v>
      </c>
      <c r="T685" s="54">
        <f>VLOOKUP(P685,'Charged Moves'!B$2:I$96,6,FALSE)</f>
        <v>2200</v>
      </c>
      <c r="U685" s="54">
        <f>VLOOKUP(P685,'Charged Moves'!B$2:J$96,9,FALSE)</f>
        <v>25</v>
      </c>
      <c r="V685" s="54">
        <f t="shared" si="1"/>
        <v>3254.3749999999995</v>
      </c>
      <c r="W685" s="54"/>
      <c r="X685" s="54"/>
      <c r="Y685" s="54"/>
      <c r="AB685" s="55"/>
      <c r="AD685" s="55"/>
    </row>
    <row r="686" spans="1:30" ht="14.25" customHeight="1">
      <c r="A686" s="10">
        <v>685</v>
      </c>
      <c r="B686" s="13">
        <f>VLOOKUP(C686,'Species Data'!A$2:E$152,2,FALSE)</f>
        <v>118</v>
      </c>
      <c r="C686" s="10" t="s">
        <v>279</v>
      </c>
      <c r="D686" s="28" t="s">
        <v>54</v>
      </c>
      <c r="E686" s="29"/>
      <c r="F686" s="13">
        <f>VLOOKUP($C686,'Species Data'!$A$2:$E$152,3,FALSE)+$Z$1</f>
        <v>105</v>
      </c>
      <c r="G686" s="13">
        <f>VLOOKUP($C686,'Species Data'!$A$2:$E$152,4,FALSE)+$Z$1</f>
        <v>127</v>
      </c>
      <c r="H686" s="13">
        <f>VLOOKUP($C686,'Species Data'!$A$2:$E$152,5,FALSE)+$Z$1</f>
        <v>141</v>
      </c>
      <c r="I686" s="20" t="s">
        <v>122</v>
      </c>
      <c r="J686" s="54">
        <f>VLOOKUP(I686,'Basic Moves'!B$2:H$43,3,FALSE)</f>
        <v>6</v>
      </c>
      <c r="K686" s="54">
        <f>IF(OR(VLOOKUP(I686,'Basic Moves'!B$2:C$43,2,FALSE)=D686,VLOOKUP(I686,'Basic Moves'!B$2:C$43,2,FALSE)=E686),1,0)</f>
        <v>0</v>
      </c>
      <c r="L686" s="54">
        <f>VLOOKUP(I686,'Basic Moves'!B$2:H$43,5,FALSE)</f>
        <v>550</v>
      </c>
      <c r="M686" s="54">
        <f>VLOOKUP(I686,'Basic Moves'!B$2:H$43,7,FALSE)</f>
        <v>7</v>
      </c>
      <c r="N686" s="54">
        <f t="shared" si="0"/>
        <v>762</v>
      </c>
      <c r="O686" s="20"/>
      <c r="P686" s="20" t="s">
        <v>56</v>
      </c>
      <c r="Q686" s="54">
        <f>VLOOKUP(P686,'Charged Moves'!B$2:I$96,3,FALSE)</f>
        <v>45</v>
      </c>
      <c r="R686" s="54">
        <f>IF(OR(VLOOKUP(P686,'Charged Moves'!B$2:C$96,2,FALSE)=D686,VLOOKUP(P686,'Charged Moves'!B$2:C$96,2,FALSE)=E686),1,0)</f>
        <v>1</v>
      </c>
      <c r="S686" s="54">
        <f>VLOOKUP(P686,'Charged Moves'!B$2:I$96,8,FALSE)*100</f>
        <v>5</v>
      </c>
      <c r="T686" s="54">
        <f>VLOOKUP(P686,'Charged Moves'!B$2:I$96,6,FALSE)</f>
        <v>2350</v>
      </c>
      <c r="U686" s="54">
        <f>VLOOKUP(P686,'Charged Moves'!B$2:J$96,9,FALSE)</f>
        <v>50</v>
      </c>
      <c r="V686" s="54">
        <f t="shared" si="1"/>
        <v>7322.3437499999991</v>
      </c>
      <c r="W686" s="54"/>
      <c r="X686" s="54"/>
      <c r="Y686" s="54"/>
      <c r="AB686" s="55"/>
      <c r="AD686" s="55"/>
    </row>
    <row r="687" spans="1:30" ht="14.25" customHeight="1">
      <c r="A687" s="10">
        <v>686</v>
      </c>
      <c r="B687" s="13">
        <f>VLOOKUP(C687,'Species Data'!A$2:E$152,2,FALSE)</f>
        <v>119</v>
      </c>
      <c r="C687" s="10" t="s">
        <v>280</v>
      </c>
      <c r="D687" s="28" t="s">
        <v>54</v>
      </c>
      <c r="E687" s="29"/>
      <c r="F687" s="13">
        <f>VLOOKUP($C687,'Species Data'!$A$2:$E$152,3,FALSE)+$Z$1</f>
        <v>175</v>
      </c>
      <c r="G687" s="13">
        <f>VLOOKUP($C687,'Species Data'!$A$2:$E$152,4,FALSE)+$Z$1</f>
        <v>187</v>
      </c>
      <c r="H687" s="13">
        <f>VLOOKUP($C687,'Species Data'!$A$2:$E$152,5,FALSE)+$Z$1</f>
        <v>175</v>
      </c>
      <c r="I687" s="20" t="s">
        <v>99</v>
      </c>
      <c r="J687" s="54">
        <f>VLOOKUP(I687,'Basic Moves'!B$2:H$43,3,FALSE)</f>
        <v>10</v>
      </c>
      <c r="K687" s="54">
        <f>IF(OR(VLOOKUP(I687,'Basic Moves'!B$2:C$43,2,FALSE)=D687,VLOOKUP(I687,'Basic Moves'!B$2:C$43,2,FALSE)=E687),1,0)</f>
        <v>0</v>
      </c>
      <c r="L687" s="54">
        <f>VLOOKUP(I687,'Basic Moves'!B$2:H$43,5,FALSE)</f>
        <v>1150</v>
      </c>
      <c r="M687" s="54">
        <f>VLOOKUP(I687,'Basic Moves'!B$2:H$43,7,FALSE)</f>
        <v>10</v>
      </c>
      <c r="N687" s="54">
        <f t="shared" si="0"/>
        <v>1870</v>
      </c>
      <c r="O687" s="20"/>
      <c r="P687" s="20" t="s">
        <v>232</v>
      </c>
      <c r="Q687" s="54">
        <f>VLOOKUP(P687,'Charged Moves'!B$2:I$96,3,FALSE)</f>
        <v>25</v>
      </c>
      <c r="R687" s="54">
        <f>IF(OR(VLOOKUP(P687,'Charged Moves'!B$2:C$96,2,FALSE)=D687,VLOOKUP(P687,'Charged Moves'!B$2:C$96,2,FALSE)=E687),1,0)</f>
        <v>0</v>
      </c>
      <c r="S687" s="54">
        <f>VLOOKUP(P687,'Charged Moves'!B$2:I$96,8,FALSE)*100</f>
        <v>5</v>
      </c>
      <c r="T687" s="54">
        <f>VLOOKUP(P687,'Charged Moves'!B$2:I$96,6,FALSE)</f>
        <v>3800</v>
      </c>
      <c r="U687" s="54">
        <f>VLOOKUP(P687,'Charged Moves'!B$2:J$96,9,FALSE)</f>
        <v>20</v>
      </c>
      <c r="V687" s="54">
        <f t="shared" si="1"/>
        <v>4791.875</v>
      </c>
      <c r="W687" s="54"/>
      <c r="X687" s="54"/>
      <c r="Y687" s="54"/>
      <c r="AB687" s="55"/>
      <c r="AD687" s="55"/>
    </row>
    <row r="688" spans="1:30" ht="14.25" customHeight="1">
      <c r="A688" s="10">
        <v>687</v>
      </c>
      <c r="B688" s="13">
        <f>VLOOKUP(C688,'Species Data'!A$2:E$152,2,FALSE)</f>
        <v>119</v>
      </c>
      <c r="C688" s="10" t="s">
        <v>280</v>
      </c>
      <c r="D688" s="28" t="s">
        <v>54</v>
      </c>
      <c r="E688" s="29"/>
      <c r="F688" s="13">
        <f>VLOOKUP($C688,'Species Data'!$A$2:$E$152,3,FALSE)+$Z$1</f>
        <v>175</v>
      </c>
      <c r="G688" s="13">
        <f>VLOOKUP($C688,'Species Data'!$A$2:$E$152,4,FALSE)+$Z$1</f>
        <v>187</v>
      </c>
      <c r="H688" s="13">
        <f>VLOOKUP($C688,'Species Data'!$A$2:$E$152,5,FALSE)+$Z$1</f>
        <v>175</v>
      </c>
      <c r="I688" s="20" t="s">
        <v>99</v>
      </c>
      <c r="J688" s="54">
        <f>VLOOKUP(I688,'Basic Moves'!B$2:H$43,3,FALSE)</f>
        <v>10</v>
      </c>
      <c r="K688" s="54">
        <f>IF(OR(VLOOKUP(I688,'Basic Moves'!B$2:C$43,2,FALSE)=D688,VLOOKUP(I688,'Basic Moves'!B$2:C$43,2,FALSE)=E688),1,0)</f>
        <v>0</v>
      </c>
      <c r="L688" s="54">
        <f>VLOOKUP(I688,'Basic Moves'!B$2:H$43,5,FALSE)</f>
        <v>1150</v>
      </c>
      <c r="M688" s="54">
        <f>VLOOKUP(I688,'Basic Moves'!B$2:H$43,7,FALSE)</f>
        <v>10</v>
      </c>
      <c r="N688" s="54">
        <f t="shared" si="0"/>
        <v>1870</v>
      </c>
      <c r="O688" s="20"/>
      <c r="P688" s="20" t="s">
        <v>102</v>
      </c>
      <c r="Q688" s="54">
        <f>VLOOKUP(P688,'Charged Moves'!B$2:I$96,3,FALSE)</f>
        <v>50</v>
      </c>
      <c r="R688" s="54">
        <f>IF(OR(VLOOKUP(P688,'Charged Moves'!B$2:C$96,2,FALSE)=D688,VLOOKUP(P688,'Charged Moves'!B$2:C$96,2,FALSE)=E688),1,0)</f>
        <v>0</v>
      </c>
      <c r="S688" s="54">
        <f>VLOOKUP(P688,'Charged Moves'!B$2:I$96,8,FALSE)*100</f>
        <v>25</v>
      </c>
      <c r="T688" s="54">
        <f>VLOOKUP(P688,'Charged Moves'!B$2:I$96,6,FALSE)</f>
        <v>3400</v>
      </c>
      <c r="U688" s="54">
        <f>VLOOKUP(P688,'Charged Moves'!B$2:J$96,9,FALSE)</f>
        <v>33</v>
      </c>
      <c r="V688" s="54">
        <f t="shared" si="1"/>
        <v>10518.75</v>
      </c>
      <c r="W688" s="54"/>
      <c r="X688" s="54"/>
      <c r="Y688" s="54"/>
      <c r="AB688" s="55"/>
      <c r="AD688" s="55"/>
    </row>
    <row r="689" spans="1:30" ht="14.25" customHeight="1">
      <c r="A689" s="10">
        <v>688</v>
      </c>
      <c r="B689" s="13">
        <f>VLOOKUP(C689,'Species Data'!A$2:E$152,2,FALSE)</f>
        <v>119</v>
      </c>
      <c r="C689" s="10" t="s">
        <v>280</v>
      </c>
      <c r="D689" s="28" t="s">
        <v>54</v>
      </c>
      <c r="E689" s="29"/>
      <c r="F689" s="13">
        <f>VLOOKUP($C689,'Species Data'!$A$2:$E$152,3,FALSE)+$Z$1</f>
        <v>175</v>
      </c>
      <c r="G689" s="13">
        <f>VLOOKUP($C689,'Species Data'!$A$2:$E$152,4,FALSE)+$Z$1</f>
        <v>187</v>
      </c>
      <c r="H689" s="13">
        <f>VLOOKUP($C689,'Species Data'!$A$2:$E$152,5,FALSE)+$Z$1</f>
        <v>175</v>
      </c>
      <c r="I689" s="20" t="s">
        <v>99</v>
      </c>
      <c r="J689" s="54">
        <f>VLOOKUP(I689,'Basic Moves'!B$2:H$43,3,FALSE)</f>
        <v>10</v>
      </c>
      <c r="K689" s="54">
        <f>IF(OR(VLOOKUP(I689,'Basic Moves'!B$2:C$43,2,FALSE)=D689,VLOOKUP(I689,'Basic Moves'!B$2:C$43,2,FALSE)=E689),1,0)</f>
        <v>0</v>
      </c>
      <c r="L689" s="54">
        <f>VLOOKUP(I689,'Basic Moves'!B$2:H$43,5,FALSE)</f>
        <v>1150</v>
      </c>
      <c r="M689" s="54">
        <f>VLOOKUP(I689,'Basic Moves'!B$2:H$43,7,FALSE)</f>
        <v>10</v>
      </c>
      <c r="N689" s="54">
        <f t="shared" si="0"/>
        <v>1870</v>
      </c>
      <c r="O689" s="20"/>
      <c r="P689" s="20" t="s">
        <v>138</v>
      </c>
      <c r="Q689" s="54">
        <f>VLOOKUP(P689,'Charged Moves'!B$2:I$96,3,FALSE)</f>
        <v>80</v>
      </c>
      <c r="R689" s="54">
        <f>IF(OR(VLOOKUP(P689,'Charged Moves'!B$2:C$96,2,FALSE)=D689,VLOOKUP(P689,'Charged Moves'!B$2:C$96,2,FALSE)=E689),1,0)</f>
        <v>0</v>
      </c>
      <c r="S689" s="54">
        <f>VLOOKUP(P689,'Charged Moves'!B$2:I$96,8,FALSE)*100</f>
        <v>5</v>
      </c>
      <c r="T689" s="54">
        <f>VLOOKUP(P689,'Charged Moves'!B$2:I$96,6,FALSE)</f>
        <v>3200</v>
      </c>
      <c r="U689" s="54">
        <f>VLOOKUP(P689,'Charged Moves'!B$2:J$96,9,FALSE)</f>
        <v>100</v>
      </c>
      <c r="V689" s="54">
        <f t="shared" si="1"/>
        <v>15333.999999999998</v>
      </c>
      <c r="W689" s="54"/>
      <c r="X689" s="54"/>
      <c r="Y689" s="54"/>
      <c r="AB689" s="55"/>
      <c r="AD689" s="55"/>
    </row>
    <row r="690" spans="1:30" ht="14.25" customHeight="1">
      <c r="A690" s="10">
        <v>689</v>
      </c>
      <c r="B690" s="13">
        <f>VLOOKUP(C690,'Species Data'!A$2:E$152,2,FALSE)</f>
        <v>119</v>
      </c>
      <c r="C690" s="10" t="s">
        <v>280</v>
      </c>
      <c r="D690" s="28" t="s">
        <v>54</v>
      </c>
      <c r="E690" s="29"/>
      <c r="F690" s="13">
        <f>VLOOKUP($C690,'Species Data'!$A$2:$E$152,3,FALSE)+$Z$1</f>
        <v>175</v>
      </c>
      <c r="G690" s="13">
        <f>VLOOKUP($C690,'Species Data'!$A$2:$E$152,4,FALSE)+$Z$1</f>
        <v>187</v>
      </c>
      <c r="H690" s="13">
        <f>VLOOKUP($C690,'Species Data'!$A$2:$E$152,5,FALSE)+$Z$1</f>
        <v>175</v>
      </c>
      <c r="I690" s="20" t="s">
        <v>80</v>
      </c>
      <c r="J690" s="54">
        <f>VLOOKUP(I690,'Basic Moves'!B$2:H$43,3,FALSE)</f>
        <v>12</v>
      </c>
      <c r="K690" s="54">
        <f>IF(OR(VLOOKUP(I690,'Basic Moves'!B$2:C$43,2,FALSE)=D690,VLOOKUP(I690,'Basic Moves'!B$2:C$43,2,FALSE)=E690),1,0)</f>
        <v>0</v>
      </c>
      <c r="L690" s="54">
        <f>VLOOKUP(I690,'Basic Moves'!B$2:H$43,5,FALSE)</f>
        <v>1050</v>
      </c>
      <c r="M690" s="54">
        <f>VLOOKUP(I690,'Basic Moves'!B$2:H$43,7,FALSE)</f>
        <v>10</v>
      </c>
      <c r="N690" s="54">
        <f t="shared" si="0"/>
        <v>2244</v>
      </c>
      <c r="O690" s="20"/>
      <c r="P690" s="20" t="s">
        <v>232</v>
      </c>
      <c r="Q690" s="54">
        <f>VLOOKUP(P690,'Charged Moves'!B$2:I$96,3,FALSE)</f>
        <v>25</v>
      </c>
      <c r="R690" s="54">
        <f>IF(OR(VLOOKUP(P690,'Charged Moves'!B$2:C$96,2,FALSE)=D690,VLOOKUP(P690,'Charged Moves'!B$2:C$96,2,FALSE)=E690),1,0)</f>
        <v>0</v>
      </c>
      <c r="S690" s="54">
        <f>VLOOKUP(P690,'Charged Moves'!B$2:I$96,8,FALSE)*100</f>
        <v>5</v>
      </c>
      <c r="T690" s="54">
        <f>VLOOKUP(P690,'Charged Moves'!B$2:I$96,6,FALSE)</f>
        <v>3800</v>
      </c>
      <c r="U690" s="54">
        <f>VLOOKUP(P690,'Charged Moves'!B$2:J$96,9,FALSE)</f>
        <v>20</v>
      </c>
      <c r="V690" s="54">
        <f t="shared" si="1"/>
        <v>4791.875</v>
      </c>
      <c r="W690" s="54"/>
      <c r="X690" s="54"/>
      <c r="Y690" s="54"/>
      <c r="AB690" s="55"/>
      <c r="AD690" s="55"/>
    </row>
    <row r="691" spans="1:30" ht="14.25" customHeight="1">
      <c r="A691" s="10">
        <v>690</v>
      </c>
      <c r="B691" s="13">
        <f>VLOOKUP(C691,'Species Data'!A$2:E$152,2,FALSE)</f>
        <v>119</v>
      </c>
      <c r="C691" s="10" t="s">
        <v>280</v>
      </c>
      <c r="D691" s="28" t="s">
        <v>54</v>
      </c>
      <c r="E691" s="29"/>
      <c r="F691" s="13">
        <f>VLOOKUP($C691,'Species Data'!$A$2:$E$152,3,FALSE)+$Z$1</f>
        <v>175</v>
      </c>
      <c r="G691" s="13">
        <f>VLOOKUP($C691,'Species Data'!$A$2:$E$152,4,FALSE)+$Z$1</f>
        <v>187</v>
      </c>
      <c r="H691" s="13">
        <f>VLOOKUP($C691,'Species Data'!$A$2:$E$152,5,FALSE)+$Z$1</f>
        <v>175</v>
      </c>
      <c r="I691" s="20" t="s">
        <v>80</v>
      </c>
      <c r="J691" s="54">
        <f>VLOOKUP(I691,'Basic Moves'!B$2:H$43,3,FALSE)</f>
        <v>12</v>
      </c>
      <c r="K691" s="54">
        <f>IF(OR(VLOOKUP(I691,'Basic Moves'!B$2:C$43,2,FALSE)=D691,VLOOKUP(I691,'Basic Moves'!B$2:C$43,2,FALSE)=E691),1,0)</f>
        <v>0</v>
      </c>
      <c r="L691" s="54">
        <f>VLOOKUP(I691,'Basic Moves'!B$2:H$43,5,FALSE)</f>
        <v>1050</v>
      </c>
      <c r="M691" s="54">
        <f>VLOOKUP(I691,'Basic Moves'!B$2:H$43,7,FALSE)</f>
        <v>10</v>
      </c>
      <c r="N691" s="54">
        <f t="shared" si="0"/>
        <v>2244</v>
      </c>
      <c r="O691" s="20"/>
      <c r="P691" s="20" t="s">
        <v>102</v>
      </c>
      <c r="Q691" s="54">
        <f>VLOOKUP(P691,'Charged Moves'!B$2:I$96,3,FALSE)</f>
        <v>50</v>
      </c>
      <c r="R691" s="54">
        <f>IF(OR(VLOOKUP(P691,'Charged Moves'!B$2:C$96,2,FALSE)=D691,VLOOKUP(P691,'Charged Moves'!B$2:C$96,2,FALSE)=E691),1,0)</f>
        <v>0</v>
      </c>
      <c r="S691" s="54">
        <f>VLOOKUP(P691,'Charged Moves'!B$2:I$96,8,FALSE)*100</f>
        <v>25</v>
      </c>
      <c r="T691" s="54">
        <f>VLOOKUP(P691,'Charged Moves'!B$2:I$96,6,FALSE)</f>
        <v>3400</v>
      </c>
      <c r="U691" s="54">
        <f>VLOOKUP(P691,'Charged Moves'!B$2:J$96,9,FALSE)</f>
        <v>33</v>
      </c>
      <c r="V691" s="54">
        <f t="shared" si="1"/>
        <v>10518.75</v>
      </c>
      <c r="W691" s="54"/>
      <c r="X691" s="54"/>
      <c r="Y691" s="54"/>
      <c r="AB691" s="55"/>
      <c r="AD691" s="55"/>
    </row>
    <row r="692" spans="1:30" ht="14.25" customHeight="1">
      <c r="A692" s="10">
        <v>691</v>
      </c>
      <c r="B692" s="13">
        <f>VLOOKUP(C692,'Species Data'!A$2:E$152,2,FALSE)</f>
        <v>119</v>
      </c>
      <c r="C692" s="10" t="s">
        <v>280</v>
      </c>
      <c r="D692" s="28" t="s">
        <v>54</v>
      </c>
      <c r="E692" s="29"/>
      <c r="F692" s="13">
        <f>VLOOKUP($C692,'Species Data'!$A$2:$E$152,3,FALSE)+$Z$1</f>
        <v>175</v>
      </c>
      <c r="G692" s="13">
        <f>VLOOKUP($C692,'Species Data'!$A$2:$E$152,4,FALSE)+$Z$1</f>
        <v>187</v>
      </c>
      <c r="H692" s="13">
        <f>VLOOKUP($C692,'Species Data'!$A$2:$E$152,5,FALSE)+$Z$1</f>
        <v>175</v>
      </c>
      <c r="I692" s="20" t="s">
        <v>80</v>
      </c>
      <c r="J692" s="54">
        <f>VLOOKUP(I692,'Basic Moves'!B$2:H$43,3,FALSE)</f>
        <v>12</v>
      </c>
      <c r="K692" s="54">
        <f>IF(OR(VLOOKUP(I692,'Basic Moves'!B$2:C$43,2,FALSE)=D692,VLOOKUP(I692,'Basic Moves'!B$2:C$43,2,FALSE)=E692),1,0)</f>
        <v>0</v>
      </c>
      <c r="L692" s="54">
        <f>VLOOKUP(I692,'Basic Moves'!B$2:H$43,5,FALSE)</f>
        <v>1050</v>
      </c>
      <c r="M692" s="54">
        <f>VLOOKUP(I692,'Basic Moves'!B$2:H$43,7,FALSE)</f>
        <v>10</v>
      </c>
      <c r="N692" s="54">
        <f t="shared" si="0"/>
        <v>2244</v>
      </c>
      <c r="O692" s="20"/>
      <c r="P692" s="20" t="s">
        <v>138</v>
      </c>
      <c r="Q692" s="54">
        <f>VLOOKUP(P692,'Charged Moves'!B$2:I$96,3,FALSE)</f>
        <v>80</v>
      </c>
      <c r="R692" s="54">
        <f>IF(OR(VLOOKUP(P692,'Charged Moves'!B$2:C$96,2,FALSE)=D692,VLOOKUP(P692,'Charged Moves'!B$2:C$96,2,FALSE)=E692),1,0)</f>
        <v>0</v>
      </c>
      <c r="S692" s="54">
        <f>VLOOKUP(P692,'Charged Moves'!B$2:I$96,8,FALSE)*100</f>
        <v>5</v>
      </c>
      <c r="T692" s="54">
        <f>VLOOKUP(P692,'Charged Moves'!B$2:I$96,6,FALSE)</f>
        <v>3200</v>
      </c>
      <c r="U692" s="54">
        <f>VLOOKUP(P692,'Charged Moves'!B$2:J$96,9,FALSE)</f>
        <v>100</v>
      </c>
      <c r="V692" s="54">
        <f t="shared" si="1"/>
        <v>15333.999999999998</v>
      </c>
      <c r="W692" s="54"/>
      <c r="X692" s="54"/>
      <c r="Y692" s="54"/>
      <c r="AB692" s="55"/>
      <c r="AD692" s="55"/>
    </row>
    <row r="693" spans="1:30" ht="14.25" customHeight="1">
      <c r="A693" s="10">
        <v>692</v>
      </c>
      <c r="B693" s="13">
        <f>VLOOKUP(C693,'Species Data'!A$2:E$152,2,FALSE)</f>
        <v>120</v>
      </c>
      <c r="C693" s="10" t="s">
        <v>281</v>
      </c>
      <c r="D693" s="28" t="s">
        <v>54</v>
      </c>
      <c r="E693" s="29"/>
      <c r="F693" s="13">
        <f>VLOOKUP($C693,'Species Data'!$A$2:$E$152,3,FALSE)+$Z$1</f>
        <v>75</v>
      </c>
      <c r="G693" s="13">
        <f>VLOOKUP($C693,'Species Data'!$A$2:$E$152,4,FALSE)+$Z$1</f>
        <v>145</v>
      </c>
      <c r="H693" s="13">
        <f>VLOOKUP($C693,'Species Data'!$A$2:$E$152,5,FALSE)+$Z$1</f>
        <v>143</v>
      </c>
      <c r="I693" s="20" t="s">
        <v>87</v>
      </c>
      <c r="J693" s="54">
        <f>VLOOKUP(I693,'Basic Moves'!B$2:H$43,3,FALSE)</f>
        <v>10</v>
      </c>
      <c r="K693" s="54">
        <f>IF(OR(VLOOKUP(I693,'Basic Moves'!B$2:C$43,2,FALSE)=D693,VLOOKUP(I693,'Basic Moves'!B$2:C$43,2,FALSE)=E693),1,0)</f>
        <v>0</v>
      </c>
      <c r="L693" s="54">
        <f>VLOOKUP(I693,'Basic Moves'!B$2:H$43,5,FALSE)</f>
        <v>1330</v>
      </c>
      <c r="M693" s="54">
        <f>VLOOKUP(I693,'Basic Moves'!B$2:H$43,7,FALSE)</f>
        <v>12</v>
      </c>
      <c r="N693" s="54">
        <f t="shared" si="0"/>
        <v>1450</v>
      </c>
      <c r="O693" s="20"/>
      <c r="P693" s="20" t="s">
        <v>229</v>
      </c>
      <c r="Q693" s="54">
        <f>VLOOKUP(P693,'Charged Moves'!B$2:I$96,3,FALSE)</f>
        <v>30</v>
      </c>
      <c r="R693" s="54">
        <f>IF(OR(VLOOKUP(P693,'Charged Moves'!B$2:C$96,2,FALSE)=D693,VLOOKUP(P693,'Charged Moves'!B$2:C$96,2,FALSE)=E693),1,0)</f>
        <v>0</v>
      </c>
      <c r="S693" s="54">
        <f>VLOOKUP(P693,'Charged Moves'!B$2:I$96,8,FALSE)*100</f>
        <v>5</v>
      </c>
      <c r="T693" s="54">
        <f>VLOOKUP(P693,'Charged Moves'!B$2:I$96,6,FALSE)</f>
        <v>3000</v>
      </c>
      <c r="U693" s="54">
        <f>VLOOKUP(P693,'Charged Moves'!B$2:J$96,9,FALSE)</f>
        <v>25</v>
      </c>
      <c r="V693" s="54">
        <f t="shared" si="1"/>
        <v>4458.75</v>
      </c>
      <c r="W693" s="54"/>
      <c r="X693" s="54"/>
      <c r="Y693" s="54"/>
      <c r="AB693" s="55"/>
      <c r="AD693" s="55"/>
    </row>
    <row r="694" spans="1:30" ht="14.25" customHeight="1">
      <c r="A694" s="10">
        <v>693</v>
      </c>
      <c r="B694" s="13">
        <f>VLOOKUP(C694,'Species Data'!A$2:E$152,2,FALSE)</f>
        <v>120</v>
      </c>
      <c r="C694" s="10" t="s">
        <v>281</v>
      </c>
      <c r="D694" s="28" t="s">
        <v>54</v>
      </c>
      <c r="E694" s="29"/>
      <c r="F694" s="13">
        <f>VLOOKUP($C694,'Species Data'!$A$2:$E$152,3,FALSE)+$Z$1</f>
        <v>75</v>
      </c>
      <c r="G694" s="13">
        <f>VLOOKUP($C694,'Species Data'!$A$2:$E$152,4,FALSE)+$Z$1</f>
        <v>145</v>
      </c>
      <c r="H694" s="13">
        <f>VLOOKUP($C694,'Species Data'!$A$2:$E$152,5,FALSE)+$Z$1</f>
        <v>143</v>
      </c>
      <c r="I694" s="20" t="s">
        <v>87</v>
      </c>
      <c r="J694" s="54">
        <f>VLOOKUP(I694,'Basic Moves'!B$2:H$43,3,FALSE)</f>
        <v>10</v>
      </c>
      <c r="K694" s="54">
        <f>IF(OR(VLOOKUP(I694,'Basic Moves'!B$2:C$43,2,FALSE)=D694,VLOOKUP(I694,'Basic Moves'!B$2:C$43,2,FALSE)=E694),1,0)</f>
        <v>0</v>
      </c>
      <c r="L694" s="54">
        <f>VLOOKUP(I694,'Basic Moves'!B$2:H$43,5,FALSE)</f>
        <v>1330</v>
      </c>
      <c r="M694" s="54">
        <f>VLOOKUP(I694,'Basic Moves'!B$2:H$43,7,FALSE)</f>
        <v>12</v>
      </c>
      <c r="N694" s="54">
        <f t="shared" si="0"/>
        <v>1450</v>
      </c>
      <c r="O694" s="20"/>
      <c r="P694" s="20" t="s">
        <v>189</v>
      </c>
      <c r="Q694" s="54">
        <f>VLOOKUP(P694,'Charged Moves'!B$2:I$96,3,FALSE)</f>
        <v>30</v>
      </c>
      <c r="R694" s="54">
        <f>IF(OR(VLOOKUP(P694,'Charged Moves'!B$2:C$96,2,FALSE)=D694,VLOOKUP(P694,'Charged Moves'!B$2:C$96,2,FALSE)=E694),1,0)</f>
        <v>1</v>
      </c>
      <c r="S694" s="54">
        <f>VLOOKUP(P694,'Charged Moves'!B$2:I$96,8,FALSE)*100</f>
        <v>5</v>
      </c>
      <c r="T694" s="54">
        <f>VLOOKUP(P694,'Charged Moves'!B$2:I$96,6,FALSE)</f>
        <v>2900</v>
      </c>
      <c r="U694" s="54">
        <f>VLOOKUP(P694,'Charged Moves'!B$2:J$96,9,FALSE)</f>
        <v>25</v>
      </c>
      <c r="V694" s="54">
        <f t="shared" si="1"/>
        <v>5573.4374999999991</v>
      </c>
      <c r="W694" s="54"/>
      <c r="X694" s="54"/>
      <c r="Y694" s="54"/>
      <c r="AB694" s="55"/>
      <c r="AD694" s="55"/>
    </row>
    <row r="695" spans="1:30" ht="14.25" customHeight="1">
      <c r="A695" s="10">
        <v>694</v>
      </c>
      <c r="B695" s="13">
        <f>VLOOKUP(C695,'Species Data'!A$2:E$152,2,FALSE)</f>
        <v>120</v>
      </c>
      <c r="C695" s="10" t="s">
        <v>281</v>
      </c>
      <c r="D695" s="28" t="s">
        <v>54</v>
      </c>
      <c r="E695" s="29"/>
      <c r="F695" s="13">
        <f>VLOOKUP($C695,'Species Data'!$A$2:$E$152,3,FALSE)+$Z$1</f>
        <v>75</v>
      </c>
      <c r="G695" s="13">
        <f>VLOOKUP($C695,'Species Data'!$A$2:$E$152,4,FALSE)+$Z$1</f>
        <v>145</v>
      </c>
      <c r="H695" s="13">
        <f>VLOOKUP($C695,'Species Data'!$A$2:$E$152,5,FALSE)+$Z$1</f>
        <v>143</v>
      </c>
      <c r="I695" s="20" t="s">
        <v>87</v>
      </c>
      <c r="J695" s="54">
        <f>VLOOKUP(I695,'Basic Moves'!B$2:H$43,3,FALSE)</f>
        <v>10</v>
      </c>
      <c r="K695" s="54">
        <f>IF(OR(VLOOKUP(I695,'Basic Moves'!B$2:C$43,2,FALSE)=D695,VLOOKUP(I695,'Basic Moves'!B$2:C$43,2,FALSE)=E695),1,0)</f>
        <v>0</v>
      </c>
      <c r="L695" s="54">
        <f>VLOOKUP(I695,'Basic Moves'!B$2:H$43,5,FALSE)</f>
        <v>1330</v>
      </c>
      <c r="M695" s="54">
        <f>VLOOKUP(I695,'Basic Moves'!B$2:H$43,7,FALSE)</f>
        <v>12</v>
      </c>
      <c r="N695" s="54">
        <f t="shared" si="0"/>
        <v>1450</v>
      </c>
      <c r="O695" s="20"/>
      <c r="P695" s="20" t="s">
        <v>174</v>
      </c>
      <c r="Q695" s="54">
        <f>VLOOKUP(P695,'Charged Moves'!B$2:I$96,3,FALSE)</f>
        <v>40</v>
      </c>
      <c r="R695" s="54">
        <f>IF(OR(VLOOKUP(P695,'Charged Moves'!B$2:C$96,2,FALSE)=D695,VLOOKUP(P695,'Charged Moves'!B$2:C$96,2,FALSE)=E695),1,0)</f>
        <v>0</v>
      </c>
      <c r="S695" s="54">
        <f>VLOOKUP(P695,'Charged Moves'!B$2:I$96,8,FALSE)*100</f>
        <v>5</v>
      </c>
      <c r="T695" s="54">
        <f>VLOOKUP(P695,'Charged Moves'!B$2:I$96,6,FALSE)</f>
        <v>2900</v>
      </c>
      <c r="U695" s="54">
        <f>VLOOKUP(P695,'Charged Moves'!B$2:J$96,9,FALSE)</f>
        <v>33</v>
      </c>
      <c r="V695" s="54">
        <f t="shared" si="1"/>
        <v>5944.9999999999991</v>
      </c>
      <c r="W695" s="54"/>
      <c r="X695" s="54"/>
      <c r="Y695" s="54"/>
      <c r="AB695" s="55"/>
      <c r="AD695" s="55"/>
    </row>
    <row r="696" spans="1:30" ht="14.25" customHeight="1">
      <c r="A696" s="10">
        <v>695</v>
      </c>
      <c r="B696" s="13">
        <f>VLOOKUP(C696,'Species Data'!A$2:E$152,2,FALSE)</f>
        <v>120</v>
      </c>
      <c r="C696" s="10" t="s">
        <v>281</v>
      </c>
      <c r="D696" s="28" t="s">
        <v>54</v>
      </c>
      <c r="E696" s="29"/>
      <c r="F696" s="13">
        <f>VLOOKUP($C696,'Species Data'!$A$2:$E$152,3,FALSE)+$Z$1</f>
        <v>75</v>
      </c>
      <c r="G696" s="13">
        <f>VLOOKUP($C696,'Species Data'!$A$2:$E$152,4,FALSE)+$Z$1</f>
        <v>145</v>
      </c>
      <c r="H696" s="13">
        <f>VLOOKUP($C696,'Species Data'!$A$2:$E$152,5,FALSE)+$Z$1</f>
        <v>143</v>
      </c>
      <c r="I696" s="20" t="s">
        <v>60</v>
      </c>
      <c r="J696" s="54">
        <f>VLOOKUP(I696,'Basic Moves'!B$2:H$43,3,FALSE)</f>
        <v>6</v>
      </c>
      <c r="K696" s="54">
        <f>IF(OR(VLOOKUP(I696,'Basic Moves'!B$2:C$43,2,FALSE)=D696,VLOOKUP(I696,'Basic Moves'!B$2:C$43,2,FALSE)=E696),1,0)</f>
        <v>1</v>
      </c>
      <c r="L696" s="54">
        <f>VLOOKUP(I696,'Basic Moves'!B$2:H$43,5,FALSE)</f>
        <v>500</v>
      </c>
      <c r="M696" s="54">
        <f>VLOOKUP(I696,'Basic Moves'!B$2:H$43,7,FALSE)</f>
        <v>7</v>
      </c>
      <c r="N696" s="54">
        <f t="shared" si="0"/>
        <v>1087.5</v>
      </c>
      <c r="O696" s="20"/>
      <c r="P696" s="20" t="s">
        <v>229</v>
      </c>
      <c r="Q696" s="54">
        <f>VLOOKUP(P696,'Charged Moves'!B$2:I$96,3,FALSE)</f>
        <v>30</v>
      </c>
      <c r="R696" s="54">
        <f>IF(OR(VLOOKUP(P696,'Charged Moves'!B$2:C$96,2,FALSE)=D696,VLOOKUP(P696,'Charged Moves'!B$2:C$96,2,FALSE)=E696),1,0)</f>
        <v>0</v>
      </c>
      <c r="S696" s="54">
        <f>VLOOKUP(P696,'Charged Moves'!B$2:I$96,8,FALSE)*100</f>
        <v>5</v>
      </c>
      <c r="T696" s="54">
        <f>VLOOKUP(P696,'Charged Moves'!B$2:I$96,6,FALSE)</f>
        <v>3000</v>
      </c>
      <c r="U696" s="54">
        <f>VLOOKUP(P696,'Charged Moves'!B$2:J$96,9,FALSE)</f>
        <v>25</v>
      </c>
      <c r="V696" s="54">
        <f t="shared" si="1"/>
        <v>4458.75</v>
      </c>
      <c r="W696" s="54"/>
      <c r="X696" s="54"/>
      <c r="Y696" s="54"/>
      <c r="AB696" s="55"/>
      <c r="AD696" s="55"/>
    </row>
    <row r="697" spans="1:30" ht="14.25" customHeight="1">
      <c r="A697" s="10">
        <v>696</v>
      </c>
      <c r="B697" s="13">
        <f>VLOOKUP(C697,'Species Data'!A$2:E$152,2,FALSE)</f>
        <v>120</v>
      </c>
      <c r="C697" s="10" t="s">
        <v>281</v>
      </c>
      <c r="D697" s="28" t="s">
        <v>54</v>
      </c>
      <c r="E697" s="29"/>
      <c r="F697" s="13">
        <f>VLOOKUP($C697,'Species Data'!$A$2:$E$152,3,FALSE)+$Z$1</f>
        <v>75</v>
      </c>
      <c r="G697" s="13">
        <f>VLOOKUP($C697,'Species Data'!$A$2:$E$152,4,FALSE)+$Z$1</f>
        <v>145</v>
      </c>
      <c r="H697" s="13">
        <f>VLOOKUP($C697,'Species Data'!$A$2:$E$152,5,FALSE)+$Z$1</f>
        <v>143</v>
      </c>
      <c r="I697" s="20" t="s">
        <v>60</v>
      </c>
      <c r="J697" s="54">
        <f>VLOOKUP(I697,'Basic Moves'!B$2:H$43,3,FALSE)</f>
        <v>6</v>
      </c>
      <c r="K697" s="54">
        <f>IF(OR(VLOOKUP(I697,'Basic Moves'!B$2:C$43,2,FALSE)=D697,VLOOKUP(I697,'Basic Moves'!B$2:C$43,2,FALSE)=E697),1,0)</f>
        <v>1</v>
      </c>
      <c r="L697" s="54">
        <f>VLOOKUP(I697,'Basic Moves'!B$2:H$43,5,FALSE)</f>
        <v>500</v>
      </c>
      <c r="M697" s="54">
        <f>VLOOKUP(I697,'Basic Moves'!B$2:H$43,7,FALSE)</f>
        <v>7</v>
      </c>
      <c r="N697" s="54">
        <f t="shared" si="0"/>
        <v>1087.5</v>
      </c>
      <c r="O697" s="20"/>
      <c r="P697" s="20" t="s">
        <v>189</v>
      </c>
      <c r="Q697" s="54">
        <f>VLOOKUP(P697,'Charged Moves'!B$2:I$96,3,FALSE)</f>
        <v>30</v>
      </c>
      <c r="R697" s="54">
        <f>IF(OR(VLOOKUP(P697,'Charged Moves'!B$2:C$96,2,FALSE)=D697,VLOOKUP(P697,'Charged Moves'!B$2:C$96,2,FALSE)=E697),1,0)</f>
        <v>1</v>
      </c>
      <c r="S697" s="54">
        <f>VLOOKUP(P697,'Charged Moves'!B$2:I$96,8,FALSE)*100</f>
        <v>5</v>
      </c>
      <c r="T697" s="54">
        <f>VLOOKUP(P697,'Charged Moves'!B$2:I$96,6,FALSE)</f>
        <v>2900</v>
      </c>
      <c r="U697" s="54">
        <f>VLOOKUP(P697,'Charged Moves'!B$2:J$96,9,FALSE)</f>
        <v>25</v>
      </c>
      <c r="V697" s="54">
        <f t="shared" si="1"/>
        <v>5573.4374999999991</v>
      </c>
      <c r="W697" s="54"/>
      <c r="X697" s="54"/>
      <c r="Y697" s="54"/>
      <c r="AB697" s="55"/>
      <c r="AD697" s="55"/>
    </row>
    <row r="698" spans="1:30" ht="14.25" customHeight="1">
      <c r="A698" s="10">
        <v>697</v>
      </c>
      <c r="B698" s="13">
        <f>VLOOKUP(C698,'Species Data'!A$2:E$152,2,FALSE)</f>
        <v>120</v>
      </c>
      <c r="C698" s="10" t="s">
        <v>281</v>
      </c>
      <c r="D698" s="28" t="s">
        <v>54</v>
      </c>
      <c r="E698" s="29"/>
      <c r="F698" s="13">
        <f>VLOOKUP($C698,'Species Data'!$A$2:$E$152,3,FALSE)+$Z$1</f>
        <v>75</v>
      </c>
      <c r="G698" s="13">
        <f>VLOOKUP($C698,'Species Data'!$A$2:$E$152,4,FALSE)+$Z$1</f>
        <v>145</v>
      </c>
      <c r="H698" s="13">
        <f>VLOOKUP($C698,'Species Data'!$A$2:$E$152,5,FALSE)+$Z$1</f>
        <v>143</v>
      </c>
      <c r="I698" s="20" t="s">
        <v>60</v>
      </c>
      <c r="J698" s="54">
        <f>VLOOKUP(I698,'Basic Moves'!B$2:H$43,3,FALSE)</f>
        <v>6</v>
      </c>
      <c r="K698" s="54">
        <f>IF(OR(VLOOKUP(I698,'Basic Moves'!B$2:C$43,2,FALSE)=D698,VLOOKUP(I698,'Basic Moves'!B$2:C$43,2,FALSE)=E698),1,0)</f>
        <v>1</v>
      </c>
      <c r="L698" s="54">
        <f>VLOOKUP(I698,'Basic Moves'!B$2:H$43,5,FALSE)</f>
        <v>500</v>
      </c>
      <c r="M698" s="54">
        <f>VLOOKUP(I698,'Basic Moves'!B$2:H$43,7,FALSE)</f>
        <v>7</v>
      </c>
      <c r="N698" s="54">
        <f t="shared" si="0"/>
        <v>1087.5</v>
      </c>
      <c r="O698" s="20"/>
      <c r="P698" s="20" t="s">
        <v>174</v>
      </c>
      <c r="Q698" s="54">
        <f>VLOOKUP(P698,'Charged Moves'!B$2:I$96,3,FALSE)</f>
        <v>40</v>
      </c>
      <c r="R698" s="54">
        <f>IF(OR(VLOOKUP(P698,'Charged Moves'!B$2:C$96,2,FALSE)=D698,VLOOKUP(P698,'Charged Moves'!B$2:C$96,2,FALSE)=E698),1,0)</f>
        <v>0</v>
      </c>
      <c r="S698" s="54">
        <f>VLOOKUP(P698,'Charged Moves'!B$2:I$96,8,FALSE)*100</f>
        <v>5</v>
      </c>
      <c r="T698" s="54">
        <f>VLOOKUP(P698,'Charged Moves'!B$2:I$96,6,FALSE)</f>
        <v>2900</v>
      </c>
      <c r="U698" s="54">
        <f>VLOOKUP(P698,'Charged Moves'!B$2:J$96,9,FALSE)</f>
        <v>33</v>
      </c>
      <c r="V698" s="54">
        <f t="shared" si="1"/>
        <v>5944.9999999999991</v>
      </c>
      <c r="W698" s="54"/>
      <c r="X698" s="54"/>
      <c r="Y698" s="54"/>
      <c r="AB698" s="55"/>
      <c r="AD698" s="55"/>
    </row>
    <row r="699" spans="1:30" ht="14.25" customHeight="1">
      <c r="A699" s="10">
        <v>698</v>
      </c>
      <c r="B699" s="13">
        <f>VLOOKUP(C699,'Species Data'!A$2:E$152,2,FALSE)</f>
        <v>121</v>
      </c>
      <c r="C699" s="10" t="s">
        <v>282</v>
      </c>
      <c r="D699" s="28" t="s">
        <v>54</v>
      </c>
      <c r="E699" s="43" t="s">
        <v>73</v>
      </c>
      <c r="F699" s="13">
        <f>VLOOKUP($C699,'Species Data'!$A$2:$E$152,3,FALSE)+$Z$1</f>
        <v>135</v>
      </c>
      <c r="G699" s="13">
        <f>VLOOKUP($C699,'Species Data'!$A$2:$E$152,4,FALSE)+$Z$1</f>
        <v>209</v>
      </c>
      <c r="H699" s="13">
        <f>VLOOKUP($C699,'Species Data'!$A$2:$E$152,5,FALSE)+$Z$1</f>
        <v>207</v>
      </c>
      <c r="I699" s="20" t="s">
        <v>87</v>
      </c>
      <c r="J699" s="54">
        <f>VLOOKUP(I699,'Basic Moves'!B$2:H$43,3,FALSE)</f>
        <v>10</v>
      </c>
      <c r="K699" s="54">
        <f>IF(OR(VLOOKUP(I699,'Basic Moves'!B$2:C$43,2,FALSE)=D699,VLOOKUP(I699,'Basic Moves'!B$2:C$43,2,FALSE)=E699),1,0)</f>
        <v>0</v>
      </c>
      <c r="L699" s="54">
        <f>VLOOKUP(I699,'Basic Moves'!B$2:H$43,5,FALSE)</f>
        <v>1330</v>
      </c>
      <c r="M699" s="54">
        <f>VLOOKUP(I699,'Basic Moves'!B$2:H$43,7,FALSE)</f>
        <v>12</v>
      </c>
      <c r="N699" s="54">
        <f t="shared" si="0"/>
        <v>2090</v>
      </c>
      <c r="O699" s="20"/>
      <c r="P699" s="20" t="s">
        <v>61</v>
      </c>
      <c r="Q699" s="54">
        <f>VLOOKUP(P699,'Charged Moves'!B$2:I$96,3,FALSE)</f>
        <v>90</v>
      </c>
      <c r="R699" s="54">
        <f>IF(OR(VLOOKUP(P699,'Charged Moves'!B$2:C$96,2,FALSE)=D699,VLOOKUP(P699,'Charged Moves'!B$2:C$96,2,FALSE)=E699),1,0)</f>
        <v>1</v>
      </c>
      <c r="S699" s="54">
        <f>VLOOKUP(P699,'Charged Moves'!B$2:I$96,8,FALSE)*100</f>
        <v>5</v>
      </c>
      <c r="T699" s="54">
        <f>VLOOKUP(P699,'Charged Moves'!B$2:I$96,6,FALSE)</f>
        <v>3800</v>
      </c>
      <c r="U699" s="54">
        <f>VLOOKUP(P699,'Charged Moves'!B$2:J$96,9,FALSE)</f>
        <v>100</v>
      </c>
      <c r="V699" s="54">
        <f t="shared" si="1"/>
        <v>24100.312499999996</v>
      </c>
      <c r="W699" s="54"/>
      <c r="X699" s="54"/>
      <c r="Y699" s="54"/>
      <c r="AB699" s="55"/>
      <c r="AD699" s="55"/>
    </row>
    <row r="700" spans="1:30" ht="14.25" customHeight="1">
      <c r="A700" s="10">
        <v>699</v>
      </c>
      <c r="B700" s="13">
        <f>VLOOKUP(C700,'Species Data'!A$2:E$152,2,FALSE)</f>
        <v>121</v>
      </c>
      <c r="C700" s="10" t="s">
        <v>282</v>
      </c>
      <c r="D700" s="28" t="s">
        <v>54</v>
      </c>
      <c r="E700" s="43" t="s">
        <v>73</v>
      </c>
      <c r="F700" s="13">
        <f>VLOOKUP($C700,'Species Data'!$A$2:$E$152,3,FALSE)+$Z$1</f>
        <v>135</v>
      </c>
      <c r="G700" s="13">
        <f>VLOOKUP($C700,'Species Data'!$A$2:$E$152,4,FALSE)+$Z$1</f>
        <v>209</v>
      </c>
      <c r="H700" s="13">
        <f>VLOOKUP($C700,'Species Data'!$A$2:$E$152,5,FALSE)+$Z$1</f>
        <v>207</v>
      </c>
      <c r="I700" s="20" t="s">
        <v>87</v>
      </c>
      <c r="J700" s="54">
        <f>VLOOKUP(I700,'Basic Moves'!B$2:H$43,3,FALSE)</f>
        <v>10</v>
      </c>
      <c r="K700" s="54">
        <f>IF(OR(VLOOKUP(I700,'Basic Moves'!B$2:C$43,2,FALSE)=D700,VLOOKUP(I700,'Basic Moves'!B$2:C$43,2,FALSE)=E700),1,0)</f>
        <v>0</v>
      </c>
      <c r="L700" s="54">
        <f>VLOOKUP(I700,'Basic Moves'!B$2:H$43,5,FALSE)</f>
        <v>1330</v>
      </c>
      <c r="M700" s="54">
        <f>VLOOKUP(I700,'Basic Moves'!B$2:H$43,7,FALSE)</f>
        <v>12</v>
      </c>
      <c r="N700" s="54">
        <f t="shared" si="0"/>
        <v>2090</v>
      </c>
      <c r="O700" s="20"/>
      <c r="P700" s="20" t="s">
        <v>174</v>
      </c>
      <c r="Q700" s="54">
        <f>VLOOKUP(P700,'Charged Moves'!B$2:I$96,3,FALSE)</f>
        <v>40</v>
      </c>
      <c r="R700" s="54">
        <f>IF(OR(VLOOKUP(P700,'Charged Moves'!B$2:C$96,2,FALSE)=D700,VLOOKUP(P700,'Charged Moves'!B$2:C$96,2,FALSE)=E700),1,0)</f>
        <v>0</v>
      </c>
      <c r="S700" s="54">
        <f>VLOOKUP(P700,'Charged Moves'!B$2:I$96,8,FALSE)*100</f>
        <v>5</v>
      </c>
      <c r="T700" s="54">
        <f>VLOOKUP(P700,'Charged Moves'!B$2:I$96,6,FALSE)</f>
        <v>2900</v>
      </c>
      <c r="U700" s="54">
        <f>VLOOKUP(P700,'Charged Moves'!B$2:J$96,9,FALSE)</f>
        <v>33</v>
      </c>
      <c r="V700" s="54">
        <f t="shared" si="1"/>
        <v>8569</v>
      </c>
      <c r="W700" s="54"/>
      <c r="X700" s="54"/>
      <c r="Y700" s="54"/>
      <c r="AB700" s="55"/>
      <c r="AD700" s="55"/>
    </row>
    <row r="701" spans="1:30" ht="14.25" customHeight="1">
      <c r="A701" s="10">
        <v>700</v>
      </c>
      <c r="B701" s="13">
        <f>VLOOKUP(C701,'Species Data'!A$2:E$152,2,FALSE)</f>
        <v>121</v>
      </c>
      <c r="C701" s="10" t="s">
        <v>282</v>
      </c>
      <c r="D701" s="28" t="s">
        <v>54</v>
      </c>
      <c r="E701" s="43" t="s">
        <v>73</v>
      </c>
      <c r="F701" s="13">
        <f>VLOOKUP($C701,'Species Data'!$A$2:$E$152,3,FALSE)+$Z$1</f>
        <v>135</v>
      </c>
      <c r="G701" s="13">
        <f>VLOOKUP($C701,'Species Data'!$A$2:$E$152,4,FALSE)+$Z$1</f>
        <v>209</v>
      </c>
      <c r="H701" s="13">
        <f>VLOOKUP($C701,'Species Data'!$A$2:$E$152,5,FALSE)+$Z$1</f>
        <v>207</v>
      </c>
      <c r="I701" s="20" t="s">
        <v>87</v>
      </c>
      <c r="J701" s="54">
        <f>VLOOKUP(I701,'Basic Moves'!B$2:H$43,3,FALSE)</f>
        <v>10</v>
      </c>
      <c r="K701" s="54">
        <f>IF(OR(VLOOKUP(I701,'Basic Moves'!B$2:C$43,2,FALSE)=D701,VLOOKUP(I701,'Basic Moves'!B$2:C$43,2,FALSE)=E701),1,0)</f>
        <v>0</v>
      </c>
      <c r="L701" s="54">
        <f>VLOOKUP(I701,'Basic Moves'!B$2:H$43,5,FALSE)</f>
        <v>1330</v>
      </c>
      <c r="M701" s="54">
        <f>VLOOKUP(I701,'Basic Moves'!B$2:H$43,7,FALSE)</f>
        <v>12</v>
      </c>
      <c r="N701" s="54">
        <f t="shared" si="0"/>
        <v>2090</v>
      </c>
      <c r="O701" s="20"/>
      <c r="P701" s="20" t="s">
        <v>165</v>
      </c>
      <c r="Q701" s="54">
        <f>VLOOKUP(P701,'Charged Moves'!B$2:I$96,3,FALSE)</f>
        <v>40</v>
      </c>
      <c r="R701" s="54">
        <f>IF(OR(VLOOKUP(P701,'Charged Moves'!B$2:C$96,2,FALSE)=D701,VLOOKUP(P701,'Charged Moves'!B$2:C$96,2,FALSE)=E701),1,0)</f>
        <v>1</v>
      </c>
      <c r="S701" s="54">
        <f>VLOOKUP(P701,'Charged Moves'!B$2:I$96,8,FALSE)*100</f>
        <v>5</v>
      </c>
      <c r="T701" s="54">
        <f>VLOOKUP(P701,'Charged Moves'!B$2:I$96,6,FALSE)</f>
        <v>3800</v>
      </c>
      <c r="U701" s="54">
        <f>VLOOKUP(P701,'Charged Moves'!B$2:J$96,9,FALSE)</f>
        <v>25</v>
      </c>
      <c r="V701" s="54">
        <f t="shared" si="1"/>
        <v>10711.249999999998</v>
      </c>
      <c r="W701" s="54"/>
      <c r="X701" s="54"/>
      <c r="Y701" s="54"/>
      <c r="AB701" s="55"/>
      <c r="AD701" s="55"/>
    </row>
    <row r="702" spans="1:30" ht="14.25" customHeight="1">
      <c r="A702" s="10">
        <v>701</v>
      </c>
      <c r="B702" s="13">
        <f>VLOOKUP(C702,'Species Data'!A$2:E$152,2,FALSE)</f>
        <v>121</v>
      </c>
      <c r="C702" s="10" t="s">
        <v>282</v>
      </c>
      <c r="D702" s="28" t="s">
        <v>54</v>
      </c>
      <c r="E702" s="43" t="s">
        <v>73</v>
      </c>
      <c r="F702" s="13">
        <f>VLOOKUP($C702,'Species Data'!$A$2:$E$152,3,FALSE)+$Z$1</f>
        <v>135</v>
      </c>
      <c r="G702" s="13">
        <f>VLOOKUP($C702,'Species Data'!$A$2:$E$152,4,FALSE)+$Z$1</f>
        <v>209</v>
      </c>
      <c r="H702" s="13">
        <f>VLOOKUP($C702,'Species Data'!$A$2:$E$152,5,FALSE)+$Z$1</f>
        <v>207</v>
      </c>
      <c r="I702" s="20" t="s">
        <v>60</v>
      </c>
      <c r="J702" s="54">
        <f>VLOOKUP(I702,'Basic Moves'!B$2:H$43,3,FALSE)</f>
        <v>6</v>
      </c>
      <c r="K702" s="54">
        <f>IF(OR(VLOOKUP(I702,'Basic Moves'!B$2:C$43,2,FALSE)=D702,VLOOKUP(I702,'Basic Moves'!B$2:C$43,2,FALSE)=E702),1,0)</f>
        <v>1</v>
      </c>
      <c r="L702" s="54">
        <f>VLOOKUP(I702,'Basic Moves'!B$2:H$43,5,FALSE)</f>
        <v>500</v>
      </c>
      <c r="M702" s="54">
        <f>VLOOKUP(I702,'Basic Moves'!B$2:H$43,7,FALSE)</f>
        <v>7</v>
      </c>
      <c r="N702" s="54">
        <f t="shared" si="0"/>
        <v>1567.5</v>
      </c>
      <c r="O702" s="20"/>
      <c r="P702" s="20" t="s">
        <v>61</v>
      </c>
      <c r="Q702" s="54">
        <f>VLOOKUP(P702,'Charged Moves'!B$2:I$96,3,FALSE)</f>
        <v>90</v>
      </c>
      <c r="R702" s="54">
        <f>IF(OR(VLOOKUP(P702,'Charged Moves'!B$2:C$96,2,FALSE)=D702,VLOOKUP(P702,'Charged Moves'!B$2:C$96,2,FALSE)=E702),1,0)</f>
        <v>1</v>
      </c>
      <c r="S702" s="54">
        <f>VLOOKUP(P702,'Charged Moves'!B$2:I$96,8,FALSE)*100</f>
        <v>5</v>
      </c>
      <c r="T702" s="54">
        <f>VLOOKUP(P702,'Charged Moves'!B$2:I$96,6,FALSE)</f>
        <v>3800</v>
      </c>
      <c r="U702" s="54">
        <f>VLOOKUP(P702,'Charged Moves'!B$2:J$96,9,FALSE)</f>
        <v>100</v>
      </c>
      <c r="V702" s="54">
        <f t="shared" si="1"/>
        <v>24100.312499999996</v>
      </c>
      <c r="W702" s="54"/>
      <c r="X702" s="54"/>
      <c r="Y702" s="54"/>
      <c r="AB702" s="55"/>
      <c r="AD702" s="55"/>
    </row>
    <row r="703" spans="1:30" ht="14.25" customHeight="1">
      <c r="A703" s="10">
        <v>702</v>
      </c>
      <c r="B703" s="13">
        <f>VLOOKUP(C703,'Species Data'!A$2:E$152,2,FALSE)</f>
        <v>121</v>
      </c>
      <c r="C703" s="10" t="s">
        <v>282</v>
      </c>
      <c r="D703" s="28" t="s">
        <v>54</v>
      </c>
      <c r="E703" s="43" t="s">
        <v>73</v>
      </c>
      <c r="F703" s="13">
        <f>VLOOKUP($C703,'Species Data'!$A$2:$E$152,3,FALSE)+$Z$1</f>
        <v>135</v>
      </c>
      <c r="G703" s="13">
        <f>VLOOKUP($C703,'Species Data'!$A$2:$E$152,4,FALSE)+$Z$1</f>
        <v>209</v>
      </c>
      <c r="H703" s="13">
        <f>VLOOKUP($C703,'Species Data'!$A$2:$E$152,5,FALSE)+$Z$1</f>
        <v>207</v>
      </c>
      <c r="I703" s="20" t="s">
        <v>60</v>
      </c>
      <c r="J703" s="54">
        <f>VLOOKUP(I703,'Basic Moves'!B$2:H$43,3,FALSE)</f>
        <v>6</v>
      </c>
      <c r="K703" s="54">
        <f>IF(OR(VLOOKUP(I703,'Basic Moves'!B$2:C$43,2,FALSE)=D703,VLOOKUP(I703,'Basic Moves'!B$2:C$43,2,FALSE)=E703),1,0)</f>
        <v>1</v>
      </c>
      <c r="L703" s="54">
        <f>VLOOKUP(I703,'Basic Moves'!B$2:H$43,5,FALSE)</f>
        <v>500</v>
      </c>
      <c r="M703" s="54">
        <f>VLOOKUP(I703,'Basic Moves'!B$2:H$43,7,FALSE)</f>
        <v>7</v>
      </c>
      <c r="N703" s="54">
        <f t="shared" si="0"/>
        <v>1567.5</v>
      </c>
      <c r="O703" s="20"/>
      <c r="P703" s="20" t="s">
        <v>174</v>
      </c>
      <c r="Q703" s="54">
        <f>VLOOKUP(P703,'Charged Moves'!B$2:I$96,3,FALSE)</f>
        <v>40</v>
      </c>
      <c r="R703" s="54">
        <f>IF(OR(VLOOKUP(P703,'Charged Moves'!B$2:C$96,2,FALSE)=D703,VLOOKUP(P703,'Charged Moves'!B$2:C$96,2,FALSE)=E703),1,0)</f>
        <v>0</v>
      </c>
      <c r="S703" s="54">
        <f>VLOOKUP(P703,'Charged Moves'!B$2:I$96,8,FALSE)*100</f>
        <v>5</v>
      </c>
      <c r="T703" s="54">
        <f>VLOOKUP(P703,'Charged Moves'!B$2:I$96,6,FALSE)</f>
        <v>2900</v>
      </c>
      <c r="U703" s="54">
        <f>VLOOKUP(P703,'Charged Moves'!B$2:J$96,9,FALSE)</f>
        <v>33</v>
      </c>
      <c r="V703" s="54">
        <f t="shared" si="1"/>
        <v>8569</v>
      </c>
      <c r="W703" s="54"/>
      <c r="X703" s="54"/>
      <c r="Y703" s="54"/>
      <c r="AB703" s="55"/>
      <c r="AD703" s="55"/>
    </row>
    <row r="704" spans="1:30" ht="14.25" customHeight="1">
      <c r="A704" s="10">
        <v>703</v>
      </c>
      <c r="B704" s="13">
        <f>VLOOKUP(C704,'Species Data'!A$2:E$152,2,FALSE)</f>
        <v>121</v>
      </c>
      <c r="C704" s="10" t="s">
        <v>282</v>
      </c>
      <c r="D704" s="28" t="s">
        <v>54</v>
      </c>
      <c r="E704" s="43" t="s">
        <v>73</v>
      </c>
      <c r="F704" s="13">
        <f>VLOOKUP($C704,'Species Data'!$A$2:$E$152,3,FALSE)+$Z$1</f>
        <v>135</v>
      </c>
      <c r="G704" s="13">
        <f>VLOOKUP($C704,'Species Data'!$A$2:$E$152,4,FALSE)+$Z$1</f>
        <v>209</v>
      </c>
      <c r="H704" s="13">
        <f>VLOOKUP($C704,'Species Data'!$A$2:$E$152,5,FALSE)+$Z$1</f>
        <v>207</v>
      </c>
      <c r="I704" s="20" t="s">
        <v>60</v>
      </c>
      <c r="J704" s="54">
        <f>VLOOKUP(I704,'Basic Moves'!B$2:H$43,3,FALSE)</f>
        <v>6</v>
      </c>
      <c r="K704" s="54">
        <f>IF(OR(VLOOKUP(I704,'Basic Moves'!B$2:C$43,2,FALSE)=D704,VLOOKUP(I704,'Basic Moves'!B$2:C$43,2,FALSE)=E704),1,0)</f>
        <v>1</v>
      </c>
      <c r="L704" s="54">
        <f>VLOOKUP(I704,'Basic Moves'!B$2:H$43,5,FALSE)</f>
        <v>500</v>
      </c>
      <c r="M704" s="54">
        <f>VLOOKUP(I704,'Basic Moves'!B$2:H$43,7,FALSE)</f>
        <v>7</v>
      </c>
      <c r="N704" s="54">
        <f t="shared" si="0"/>
        <v>1567.5</v>
      </c>
      <c r="O704" s="20"/>
      <c r="P704" s="20" t="s">
        <v>165</v>
      </c>
      <c r="Q704" s="54">
        <f>VLOOKUP(P704,'Charged Moves'!B$2:I$96,3,FALSE)</f>
        <v>40</v>
      </c>
      <c r="R704" s="54">
        <f>IF(OR(VLOOKUP(P704,'Charged Moves'!B$2:C$96,2,FALSE)=D704,VLOOKUP(P704,'Charged Moves'!B$2:C$96,2,FALSE)=E704),1,0)</f>
        <v>1</v>
      </c>
      <c r="S704" s="54">
        <f>VLOOKUP(P704,'Charged Moves'!B$2:I$96,8,FALSE)*100</f>
        <v>5</v>
      </c>
      <c r="T704" s="54">
        <f>VLOOKUP(P704,'Charged Moves'!B$2:I$96,6,FALSE)</f>
        <v>3800</v>
      </c>
      <c r="U704" s="54">
        <f>VLOOKUP(P704,'Charged Moves'!B$2:J$96,9,FALSE)</f>
        <v>25</v>
      </c>
      <c r="V704" s="54">
        <f t="shared" si="1"/>
        <v>10711.249999999998</v>
      </c>
      <c r="W704" s="54"/>
      <c r="X704" s="54"/>
      <c r="Y704" s="54"/>
      <c r="AB704" s="55"/>
      <c r="AD704" s="55"/>
    </row>
    <row r="705" spans="1:30" ht="14.25" customHeight="1">
      <c r="A705" s="10">
        <v>704</v>
      </c>
      <c r="B705" s="13">
        <f>VLOOKUP(C705,'Species Data'!A$2:E$152,2,FALSE)</f>
        <v>122</v>
      </c>
      <c r="C705" s="10" t="s">
        <v>283</v>
      </c>
      <c r="D705" s="43" t="s">
        <v>73</v>
      </c>
      <c r="E705" s="44"/>
      <c r="F705" s="13">
        <f>VLOOKUP($C705,'Species Data'!$A$2:$E$152,3,FALSE)+$Z$1</f>
        <v>95</v>
      </c>
      <c r="G705" s="13">
        <f>VLOOKUP($C705,'Species Data'!$A$2:$E$152,4,FALSE)+$Z$1</f>
        <v>169</v>
      </c>
      <c r="H705" s="13">
        <f>VLOOKUP($C705,'Species Data'!$A$2:$E$152,5,FALSE)+$Z$1</f>
        <v>211</v>
      </c>
      <c r="I705" s="20" t="s">
        <v>75</v>
      </c>
      <c r="J705" s="54">
        <f>VLOOKUP(I705,'Basic Moves'!B$2:H$43,3,FALSE)</f>
        <v>15</v>
      </c>
      <c r="K705" s="54">
        <f>IF(OR(VLOOKUP(I705,'Basic Moves'!B$2:C$43,2,FALSE)=D705,VLOOKUP(I705,'Basic Moves'!B$2:C$43,2,FALSE)=E705),1,0)</f>
        <v>1</v>
      </c>
      <c r="L705" s="54">
        <f>VLOOKUP(I705,'Basic Moves'!B$2:H$43,5,FALSE)</f>
        <v>1510</v>
      </c>
      <c r="M705" s="54">
        <f>VLOOKUP(I705,'Basic Moves'!B$2:H$43,7,FALSE)</f>
        <v>14</v>
      </c>
      <c r="N705" s="54">
        <f t="shared" si="0"/>
        <v>3168.75</v>
      </c>
      <c r="O705" s="20"/>
      <c r="P705" s="20" t="s">
        <v>165</v>
      </c>
      <c r="Q705" s="54">
        <f>VLOOKUP(P705,'Charged Moves'!B$2:I$96,3,FALSE)</f>
        <v>40</v>
      </c>
      <c r="R705" s="54">
        <f>IF(OR(VLOOKUP(P705,'Charged Moves'!B$2:C$96,2,FALSE)=D705,VLOOKUP(P705,'Charged Moves'!B$2:C$96,2,FALSE)=E705),1,0)</f>
        <v>1</v>
      </c>
      <c r="S705" s="54">
        <f>VLOOKUP(P705,'Charged Moves'!B$2:I$96,8,FALSE)*100</f>
        <v>5</v>
      </c>
      <c r="T705" s="54">
        <f>VLOOKUP(P705,'Charged Moves'!B$2:I$96,6,FALSE)</f>
        <v>3800</v>
      </c>
      <c r="U705" s="54">
        <f>VLOOKUP(P705,'Charged Moves'!B$2:J$96,9,FALSE)</f>
        <v>25</v>
      </c>
      <c r="V705" s="54">
        <f t="shared" si="1"/>
        <v>8661.25</v>
      </c>
      <c r="W705" s="54"/>
      <c r="X705" s="54"/>
      <c r="Y705" s="54"/>
      <c r="AB705" s="55"/>
      <c r="AD705" s="55"/>
    </row>
    <row r="706" spans="1:30" ht="14.25" customHeight="1">
      <c r="A706" s="10">
        <v>705</v>
      </c>
      <c r="B706" s="13">
        <f>VLOOKUP(C706,'Species Data'!A$2:E$152,2,FALSE)</f>
        <v>122</v>
      </c>
      <c r="C706" s="10" t="s">
        <v>283</v>
      </c>
      <c r="D706" s="43" t="s">
        <v>73</v>
      </c>
      <c r="E706" s="44"/>
      <c r="F706" s="13">
        <f>VLOOKUP($C706,'Species Data'!$A$2:$E$152,3,FALSE)+$Z$1</f>
        <v>95</v>
      </c>
      <c r="G706" s="13">
        <f>VLOOKUP($C706,'Species Data'!$A$2:$E$152,4,FALSE)+$Z$1</f>
        <v>169</v>
      </c>
      <c r="H706" s="13">
        <f>VLOOKUP($C706,'Species Data'!$A$2:$E$152,5,FALSE)+$Z$1</f>
        <v>211</v>
      </c>
      <c r="I706" s="20" t="s">
        <v>75</v>
      </c>
      <c r="J706" s="54">
        <f>VLOOKUP(I706,'Basic Moves'!B$2:H$43,3,FALSE)</f>
        <v>15</v>
      </c>
      <c r="K706" s="54">
        <f>IF(OR(VLOOKUP(I706,'Basic Moves'!B$2:C$43,2,FALSE)=D706,VLOOKUP(I706,'Basic Moves'!B$2:C$43,2,FALSE)=E706),1,0)</f>
        <v>1</v>
      </c>
      <c r="L706" s="54">
        <f>VLOOKUP(I706,'Basic Moves'!B$2:H$43,5,FALSE)</f>
        <v>1510</v>
      </c>
      <c r="M706" s="54">
        <f>VLOOKUP(I706,'Basic Moves'!B$2:H$43,7,FALSE)</f>
        <v>14</v>
      </c>
      <c r="N706" s="54">
        <f t="shared" si="0"/>
        <v>3168.75</v>
      </c>
      <c r="O706" s="20"/>
      <c r="P706" s="20" t="s">
        <v>73</v>
      </c>
      <c r="Q706" s="54">
        <f>VLOOKUP(P706,'Charged Moves'!B$2:I$96,3,FALSE)</f>
        <v>55</v>
      </c>
      <c r="R706" s="54">
        <f>IF(OR(VLOOKUP(P706,'Charged Moves'!B$2:C$96,2,FALSE)=D706,VLOOKUP(P706,'Charged Moves'!B$2:C$96,2,FALSE)=E706),1,0)</f>
        <v>1</v>
      </c>
      <c r="S706" s="54">
        <f>VLOOKUP(P706,'Charged Moves'!B$2:I$96,8,FALSE)*100</f>
        <v>5</v>
      </c>
      <c r="T706" s="54">
        <f>VLOOKUP(P706,'Charged Moves'!B$2:I$96,6,FALSE)</f>
        <v>2800</v>
      </c>
      <c r="U706" s="54">
        <f>VLOOKUP(P706,'Charged Moves'!B$2:J$96,9,FALSE)</f>
        <v>50</v>
      </c>
      <c r="V706" s="54">
        <f t="shared" si="1"/>
        <v>11909.218749999998</v>
      </c>
      <c r="W706" s="54"/>
      <c r="X706" s="54"/>
      <c r="Y706" s="54"/>
      <c r="AB706" s="55"/>
      <c r="AD706" s="55"/>
    </row>
    <row r="707" spans="1:30" ht="14.25" customHeight="1">
      <c r="A707" s="10">
        <v>706</v>
      </c>
      <c r="B707" s="13">
        <f>VLOOKUP(C707,'Species Data'!A$2:E$152,2,FALSE)</f>
        <v>122</v>
      </c>
      <c r="C707" s="10" t="s">
        <v>283</v>
      </c>
      <c r="D707" s="43" t="s">
        <v>73</v>
      </c>
      <c r="E707" s="44"/>
      <c r="F707" s="13">
        <f>VLOOKUP($C707,'Species Data'!$A$2:$E$152,3,FALSE)+$Z$1</f>
        <v>95</v>
      </c>
      <c r="G707" s="13">
        <f>VLOOKUP($C707,'Species Data'!$A$2:$E$152,4,FALSE)+$Z$1</f>
        <v>169</v>
      </c>
      <c r="H707" s="13">
        <f>VLOOKUP($C707,'Species Data'!$A$2:$E$152,5,FALSE)+$Z$1</f>
        <v>211</v>
      </c>
      <c r="I707" s="20" t="s">
        <v>75</v>
      </c>
      <c r="J707" s="54">
        <f>VLOOKUP(I707,'Basic Moves'!B$2:H$43,3,FALSE)</f>
        <v>15</v>
      </c>
      <c r="K707" s="54">
        <f>IF(OR(VLOOKUP(I707,'Basic Moves'!B$2:C$43,2,FALSE)=D707,VLOOKUP(I707,'Basic Moves'!B$2:C$43,2,FALSE)=E707),1,0)</f>
        <v>1</v>
      </c>
      <c r="L707" s="54">
        <f>VLOOKUP(I707,'Basic Moves'!B$2:H$43,5,FALSE)</f>
        <v>1510</v>
      </c>
      <c r="M707" s="54">
        <f>VLOOKUP(I707,'Basic Moves'!B$2:H$43,7,FALSE)</f>
        <v>14</v>
      </c>
      <c r="N707" s="54">
        <f t="shared" si="0"/>
        <v>3168.75</v>
      </c>
      <c r="O707" s="20"/>
      <c r="P707" s="20" t="s">
        <v>197</v>
      </c>
      <c r="Q707" s="54">
        <f>VLOOKUP(P707,'Charged Moves'!B$2:I$96,3,FALSE)</f>
        <v>45</v>
      </c>
      <c r="R707" s="54">
        <f>IF(OR(VLOOKUP(P707,'Charged Moves'!B$2:C$96,2,FALSE)=D707,VLOOKUP(P707,'Charged Moves'!B$2:C$96,2,FALSE)=E707),1,0)</f>
        <v>0</v>
      </c>
      <c r="S707" s="54">
        <f>VLOOKUP(P707,'Charged Moves'!B$2:I$96,8,FALSE)*100</f>
        <v>5</v>
      </c>
      <c r="T707" s="54">
        <f>VLOOKUP(P707,'Charged Moves'!B$2:I$96,6,FALSE)</f>
        <v>3080</v>
      </c>
      <c r="U707" s="54">
        <f>VLOOKUP(P707,'Charged Moves'!B$2:J$96,9,FALSE)</f>
        <v>33</v>
      </c>
      <c r="V707" s="54">
        <f t="shared" si="1"/>
        <v>7795.1249999999991</v>
      </c>
      <c r="W707" s="54"/>
      <c r="X707" s="54"/>
      <c r="Y707" s="54"/>
      <c r="AB707" s="55"/>
      <c r="AD707" s="55"/>
    </row>
    <row r="708" spans="1:30" ht="14.25" customHeight="1">
      <c r="A708" s="10">
        <v>707</v>
      </c>
      <c r="B708" s="13">
        <f>VLOOKUP(C708,'Species Data'!A$2:E$152,2,FALSE)</f>
        <v>122</v>
      </c>
      <c r="C708" s="10" t="s">
        <v>283</v>
      </c>
      <c r="D708" s="43" t="s">
        <v>73</v>
      </c>
      <c r="E708" s="44"/>
      <c r="F708" s="13">
        <f>VLOOKUP($C708,'Species Data'!$A$2:$E$152,3,FALSE)+$Z$1</f>
        <v>95</v>
      </c>
      <c r="G708" s="13">
        <f>VLOOKUP($C708,'Species Data'!$A$2:$E$152,4,FALSE)+$Z$1</f>
        <v>169</v>
      </c>
      <c r="H708" s="13">
        <f>VLOOKUP($C708,'Species Data'!$A$2:$E$152,5,FALSE)+$Z$1</f>
        <v>211</v>
      </c>
      <c r="I708" s="20" t="s">
        <v>144</v>
      </c>
      <c r="J708" s="54">
        <f>VLOOKUP(I708,'Basic Moves'!B$2:H$43,3,FALSE)</f>
        <v>12</v>
      </c>
      <c r="K708" s="54">
        <f>IF(OR(VLOOKUP(I708,'Basic Moves'!B$2:C$43,2,FALSE)=D708,VLOOKUP(I708,'Basic Moves'!B$2:C$43,2,FALSE)=E708),1,0)</f>
        <v>1</v>
      </c>
      <c r="L708" s="54">
        <f>VLOOKUP(I708,'Basic Moves'!B$2:H$43,5,FALSE)</f>
        <v>1050</v>
      </c>
      <c r="M708" s="54">
        <f>VLOOKUP(I708,'Basic Moves'!B$2:H$43,7,FALSE)</f>
        <v>9</v>
      </c>
      <c r="N708" s="54">
        <f t="shared" si="0"/>
        <v>2535</v>
      </c>
      <c r="O708" s="20"/>
      <c r="P708" s="20" t="s">
        <v>165</v>
      </c>
      <c r="Q708" s="54">
        <f>VLOOKUP(P708,'Charged Moves'!B$2:I$96,3,FALSE)</f>
        <v>40</v>
      </c>
      <c r="R708" s="54">
        <f>IF(OR(VLOOKUP(P708,'Charged Moves'!B$2:C$96,2,FALSE)=D708,VLOOKUP(P708,'Charged Moves'!B$2:C$96,2,FALSE)=E708),1,0)</f>
        <v>1</v>
      </c>
      <c r="S708" s="54">
        <f>VLOOKUP(P708,'Charged Moves'!B$2:I$96,8,FALSE)*100</f>
        <v>5</v>
      </c>
      <c r="T708" s="54">
        <f>VLOOKUP(P708,'Charged Moves'!B$2:I$96,6,FALSE)</f>
        <v>3800</v>
      </c>
      <c r="U708" s="54">
        <f>VLOOKUP(P708,'Charged Moves'!B$2:J$96,9,FALSE)</f>
        <v>25</v>
      </c>
      <c r="V708" s="54">
        <f t="shared" si="1"/>
        <v>8661.25</v>
      </c>
      <c r="W708" s="54"/>
      <c r="X708" s="54"/>
      <c r="Y708" s="54"/>
      <c r="AB708" s="55"/>
      <c r="AD708" s="55"/>
    </row>
    <row r="709" spans="1:30" ht="14.25" customHeight="1">
      <c r="A709" s="10">
        <v>708</v>
      </c>
      <c r="B709" s="13">
        <f>VLOOKUP(C709,'Species Data'!A$2:E$152,2,FALSE)</f>
        <v>122</v>
      </c>
      <c r="C709" s="10" t="s">
        <v>283</v>
      </c>
      <c r="D709" s="43" t="s">
        <v>73</v>
      </c>
      <c r="E709" s="44"/>
      <c r="F709" s="13">
        <f>VLOOKUP($C709,'Species Data'!$A$2:$E$152,3,FALSE)+$Z$1</f>
        <v>95</v>
      </c>
      <c r="G709" s="13">
        <f>VLOOKUP($C709,'Species Data'!$A$2:$E$152,4,FALSE)+$Z$1</f>
        <v>169</v>
      </c>
      <c r="H709" s="13">
        <f>VLOOKUP($C709,'Species Data'!$A$2:$E$152,5,FALSE)+$Z$1</f>
        <v>211</v>
      </c>
      <c r="I709" s="20" t="s">
        <v>144</v>
      </c>
      <c r="J709" s="54">
        <f>VLOOKUP(I709,'Basic Moves'!B$2:H$43,3,FALSE)</f>
        <v>12</v>
      </c>
      <c r="K709" s="54">
        <f>IF(OR(VLOOKUP(I709,'Basic Moves'!B$2:C$43,2,FALSE)=D709,VLOOKUP(I709,'Basic Moves'!B$2:C$43,2,FALSE)=E709),1,0)</f>
        <v>1</v>
      </c>
      <c r="L709" s="54">
        <f>VLOOKUP(I709,'Basic Moves'!B$2:H$43,5,FALSE)</f>
        <v>1050</v>
      </c>
      <c r="M709" s="54">
        <f>VLOOKUP(I709,'Basic Moves'!B$2:H$43,7,FALSE)</f>
        <v>9</v>
      </c>
      <c r="N709" s="54">
        <f t="shared" si="0"/>
        <v>2535</v>
      </c>
      <c r="O709" s="20"/>
      <c r="P709" s="20" t="s">
        <v>73</v>
      </c>
      <c r="Q709" s="54">
        <f>VLOOKUP(P709,'Charged Moves'!B$2:I$96,3,FALSE)</f>
        <v>55</v>
      </c>
      <c r="R709" s="54">
        <f>IF(OR(VLOOKUP(P709,'Charged Moves'!B$2:C$96,2,FALSE)=D709,VLOOKUP(P709,'Charged Moves'!B$2:C$96,2,FALSE)=E709),1,0)</f>
        <v>1</v>
      </c>
      <c r="S709" s="54">
        <f>VLOOKUP(P709,'Charged Moves'!B$2:I$96,8,FALSE)*100</f>
        <v>5</v>
      </c>
      <c r="T709" s="54">
        <f>VLOOKUP(P709,'Charged Moves'!B$2:I$96,6,FALSE)</f>
        <v>2800</v>
      </c>
      <c r="U709" s="54">
        <f>VLOOKUP(P709,'Charged Moves'!B$2:J$96,9,FALSE)</f>
        <v>50</v>
      </c>
      <c r="V709" s="54">
        <f t="shared" si="1"/>
        <v>11909.218749999998</v>
      </c>
      <c r="W709" s="54"/>
      <c r="X709" s="54"/>
      <c r="Y709" s="54"/>
      <c r="AB709" s="55"/>
      <c r="AD709" s="55"/>
    </row>
    <row r="710" spans="1:30" ht="14.25" customHeight="1">
      <c r="A710" s="10">
        <v>709</v>
      </c>
      <c r="B710" s="13">
        <f>VLOOKUP(C710,'Species Data'!A$2:E$152,2,FALSE)</f>
        <v>122</v>
      </c>
      <c r="C710" s="10" t="s">
        <v>283</v>
      </c>
      <c r="D710" s="43" t="s">
        <v>73</v>
      </c>
      <c r="E710" s="44"/>
      <c r="F710" s="13">
        <f>VLOOKUP($C710,'Species Data'!$A$2:$E$152,3,FALSE)+$Z$1</f>
        <v>95</v>
      </c>
      <c r="G710" s="13">
        <f>VLOOKUP($C710,'Species Data'!$A$2:$E$152,4,FALSE)+$Z$1</f>
        <v>169</v>
      </c>
      <c r="H710" s="13">
        <f>VLOOKUP($C710,'Species Data'!$A$2:$E$152,5,FALSE)+$Z$1</f>
        <v>211</v>
      </c>
      <c r="I710" s="20" t="s">
        <v>144</v>
      </c>
      <c r="J710" s="54">
        <f>VLOOKUP(I710,'Basic Moves'!B$2:H$43,3,FALSE)</f>
        <v>12</v>
      </c>
      <c r="K710" s="54">
        <f>IF(OR(VLOOKUP(I710,'Basic Moves'!B$2:C$43,2,FALSE)=D710,VLOOKUP(I710,'Basic Moves'!B$2:C$43,2,FALSE)=E710),1,0)</f>
        <v>1</v>
      </c>
      <c r="L710" s="54">
        <f>VLOOKUP(I710,'Basic Moves'!B$2:H$43,5,FALSE)</f>
        <v>1050</v>
      </c>
      <c r="M710" s="54">
        <f>VLOOKUP(I710,'Basic Moves'!B$2:H$43,7,FALSE)</f>
        <v>9</v>
      </c>
      <c r="N710" s="54">
        <f t="shared" si="0"/>
        <v>2535</v>
      </c>
      <c r="O710" s="20"/>
      <c r="P710" s="20" t="s">
        <v>197</v>
      </c>
      <c r="Q710" s="54">
        <f>VLOOKUP(P710,'Charged Moves'!B$2:I$96,3,FALSE)</f>
        <v>45</v>
      </c>
      <c r="R710" s="54">
        <f>IF(OR(VLOOKUP(P710,'Charged Moves'!B$2:C$96,2,FALSE)=D710,VLOOKUP(P710,'Charged Moves'!B$2:C$96,2,FALSE)=E710),1,0)</f>
        <v>0</v>
      </c>
      <c r="S710" s="54">
        <f>VLOOKUP(P710,'Charged Moves'!B$2:I$96,8,FALSE)*100</f>
        <v>5</v>
      </c>
      <c r="T710" s="54">
        <f>VLOOKUP(P710,'Charged Moves'!B$2:I$96,6,FALSE)</f>
        <v>3080</v>
      </c>
      <c r="U710" s="54">
        <f>VLOOKUP(P710,'Charged Moves'!B$2:J$96,9,FALSE)</f>
        <v>33</v>
      </c>
      <c r="V710" s="54">
        <f t="shared" si="1"/>
        <v>7795.1249999999991</v>
      </c>
      <c r="W710" s="54"/>
      <c r="X710" s="54"/>
      <c r="Y710" s="54"/>
      <c r="AB710" s="55"/>
      <c r="AD710" s="55"/>
    </row>
    <row r="711" spans="1:30" ht="14.25" customHeight="1">
      <c r="A711" s="10">
        <v>710</v>
      </c>
      <c r="B711" s="13">
        <f>VLOOKUP(C711,'Species Data'!A$2:E$152,2,FALSE)</f>
        <v>123</v>
      </c>
      <c r="C711" s="10" t="s">
        <v>284</v>
      </c>
      <c r="D711" s="30" t="s">
        <v>67</v>
      </c>
      <c r="E711" s="27" t="s">
        <v>49</v>
      </c>
      <c r="F711" s="13">
        <f>VLOOKUP($C711,'Species Data'!$A$2:$E$152,3,FALSE)+$Z$1</f>
        <v>155</v>
      </c>
      <c r="G711" s="13">
        <f>VLOOKUP($C711,'Species Data'!$A$2:$E$152,4,FALSE)+$Z$1</f>
        <v>191</v>
      </c>
      <c r="H711" s="13">
        <f>VLOOKUP($C711,'Species Data'!$A$2:$E$152,5,FALSE)+$Z$1</f>
        <v>195</v>
      </c>
      <c r="I711" s="20" t="s">
        <v>139</v>
      </c>
      <c r="J711" s="54">
        <f>VLOOKUP(I711,'Basic Moves'!B$2:H$43,3,FALSE)</f>
        <v>3</v>
      </c>
      <c r="K711" s="54">
        <f>IF(OR(VLOOKUP(I711,'Basic Moves'!B$2:C$43,2,FALSE)=D711,VLOOKUP(I711,'Basic Moves'!B$2:C$43,2,FALSE)=E711),1,0)</f>
        <v>1</v>
      </c>
      <c r="L711" s="54">
        <f>VLOOKUP(I711,'Basic Moves'!B$2:H$43,5,FALSE)</f>
        <v>400</v>
      </c>
      <c r="M711" s="54">
        <f>VLOOKUP(I711,'Basic Moves'!B$2:H$43,7,FALSE)</f>
        <v>6</v>
      </c>
      <c r="N711" s="54">
        <f t="shared" si="0"/>
        <v>716.25</v>
      </c>
      <c r="O711" s="20"/>
      <c r="P711" s="20" t="s">
        <v>172</v>
      </c>
      <c r="Q711" s="54">
        <f>VLOOKUP(P711,'Charged Moves'!B$2:I$96,3,FALSE)</f>
        <v>30</v>
      </c>
      <c r="R711" s="54">
        <f>IF(OR(VLOOKUP(P711,'Charged Moves'!B$2:C$96,2,FALSE)=D711,VLOOKUP(P711,'Charged Moves'!B$2:C$96,2,FALSE)=E711),1,0)</f>
        <v>0</v>
      </c>
      <c r="S711" s="54">
        <f>VLOOKUP(P711,'Charged Moves'!B$2:I$96,8,FALSE)*100</f>
        <v>25</v>
      </c>
      <c r="T711" s="54">
        <f>VLOOKUP(P711,'Charged Moves'!B$2:I$96,6,FALSE)</f>
        <v>2700</v>
      </c>
      <c r="U711" s="54">
        <f>VLOOKUP(P711,'Charged Moves'!B$2:J$96,9,FALSE)</f>
        <v>25</v>
      </c>
      <c r="V711" s="54">
        <f t="shared" si="1"/>
        <v>6446.25</v>
      </c>
      <c r="W711" s="54"/>
      <c r="X711" s="54"/>
      <c r="Y711" s="54"/>
      <c r="AB711" s="55"/>
      <c r="AD711" s="55"/>
    </row>
    <row r="712" spans="1:30" ht="14.25" customHeight="1">
      <c r="A712" s="10">
        <v>711</v>
      </c>
      <c r="B712" s="13">
        <f>VLOOKUP(C712,'Species Data'!A$2:E$152,2,FALSE)</f>
        <v>123</v>
      </c>
      <c r="C712" s="10" t="s">
        <v>284</v>
      </c>
      <c r="D712" s="30" t="s">
        <v>67</v>
      </c>
      <c r="E712" s="27" t="s">
        <v>49</v>
      </c>
      <c r="F712" s="13">
        <f>VLOOKUP($C712,'Species Data'!$A$2:$E$152,3,FALSE)+$Z$1</f>
        <v>155</v>
      </c>
      <c r="G712" s="13">
        <f>VLOOKUP($C712,'Species Data'!$A$2:$E$152,4,FALSE)+$Z$1</f>
        <v>191</v>
      </c>
      <c r="H712" s="13">
        <f>VLOOKUP($C712,'Species Data'!$A$2:$E$152,5,FALSE)+$Z$1</f>
        <v>195</v>
      </c>
      <c r="I712" s="20" t="s">
        <v>139</v>
      </c>
      <c r="J712" s="54">
        <f>VLOOKUP(I712,'Basic Moves'!B$2:H$43,3,FALSE)</f>
        <v>3</v>
      </c>
      <c r="K712" s="54">
        <f>IF(OR(VLOOKUP(I712,'Basic Moves'!B$2:C$43,2,FALSE)=D712,VLOOKUP(I712,'Basic Moves'!B$2:C$43,2,FALSE)=E712),1,0)</f>
        <v>1</v>
      </c>
      <c r="L712" s="54">
        <f>VLOOKUP(I712,'Basic Moves'!B$2:H$43,5,FALSE)</f>
        <v>400</v>
      </c>
      <c r="M712" s="54">
        <f>VLOOKUP(I712,'Basic Moves'!B$2:H$43,7,FALSE)</f>
        <v>6</v>
      </c>
      <c r="N712" s="54">
        <f t="shared" si="0"/>
        <v>716.25</v>
      </c>
      <c r="O712" s="20"/>
      <c r="P712" s="20" t="s">
        <v>81</v>
      </c>
      <c r="Q712" s="54">
        <f>VLOOKUP(P712,'Charged Moves'!B$2:I$96,3,FALSE)</f>
        <v>35</v>
      </c>
      <c r="R712" s="54">
        <f>IF(OR(VLOOKUP(P712,'Charged Moves'!B$2:C$96,2,FALSE)=D712,VLOOKUP(P712,'Charged Moves'!B$2:C$96,2,FALSE)=E712),1,0)</f>
        <v>1</v>
      </c>
      <c r="S712" s="54">
        <f>VLOOKUP(P712,'Charged Moves'!B$2:I$96,8,FALSE)*100</f>
        <v>5</v>
      </c>
      <c r="T712" s="54">
        <f>VLOOKUP(P712,'Charged Moves'!B$2:I$96,6,FALSE)</f>
        <v>2100</v>
      </c>
      <c r="U712" s="54">
        <f>VLOOKUP(P712,'Charged Moves'!B$2:J$96,9,FALSE)</f>
        <v>33</v>
      </c>
      <c r="V712" s="54">
        <f t="shared" si="1"/>
        <v>8565.15625</v>
      </c>
      <c r="W712" s="54"/>
      <c r="X712" s="54"/>
      <c r="Y712" s="54"/>
      <c r="AB712" s="55"/>
      <c r="AD712" s="55"/>
    </row>
    <row r="713" spans="1:30" ht="14.25" customHeight="1">
      <c r="A713" s="10">
        <v>712</v>
      </c>
      <c r="B713" s="13">
        <f>VLOOKUP(C713,'Species Data'!A$2:E$152,2,FALSE)</f>
        <v>123</v>
      </c>
      <c r="C713" s="10" t="s">
        <v>284</v>
      </c>
      <c r="D713" s="30" t="s">
        <v>67</v>
      </c>
      <c r="E713" s="27" t="s">
        <v>49</v>
      </c>
      <c r="F713" s="13">
        <f>VLOOKUP($C713,'Species Data'!$A$2:$E$152,3,FALSE)+$Z$1</f>
        <v>155</v>
      </c>
      <c r="G713" s="13">
        <f>VLOOKUP($C713,'Species Data'!$A$2:$E$152,4,FALSE)+$Z$1</f>
        <v>191</v>
      </c>
      <c r="H713" s="13">
        <f>VLOOKUP($C713,'Species Data'!$A$2:$E$152,5,FALSE)+$Z$1</f>
        <v>195</v>
      </c>
      <c r="I713" s="20" t="s">
        <v>139</v>
      </c>
      <c r="J713" s="54">
        <f>VLOOKUP(I713,'Basic Moves'!B$2:H$43,3,FALSE)</f>
        <v>3</v>
      </c>
      <c r="K713" s="54">
        <f>IF(OR(VLOOKUP(I713,'Basic Moves'!B$2:C$43,2,FALSE)=D713,VLOOKUP(I713,'Basic Moves'!B$2:C$43,2,FALSE)=E713),1,0)</f>
        <v>1</v>
      </c>
      <c r="L713" s="54">
        <f>VLOOKUP(I713,'Basic Moves'!B$2:H$43,5,FALSE)</f>
        <v>400</v>
      </c>
      <c r="M713" s="54">
        <f>VLOOKUP(I713,'Basic Moves'!B$2:H$43,7,FALSE)</f>
        <v>6</v>
      </c>
      <c r="N713" s="54">
        <f t="shared" si="0"/>
        <v>716.25</v>
      </c>
      <c r="O713" s="20"/>
      <c r="P713" s="20" t="s">
        <v>72</v>
      </c>
      <c r="Q713" s="54">
        <f>VLOOKUP(P713,'Charged Moves'!B$2:I$96,3,FALSE)</f>
        <v>75</v>
      </c>
      <c r="R713" s="54">
        <f>IF(OR(VLOOKUP(P713,'Charged Moves'!B$2:C$96,2,FALSE)=D713,VLOOKUP(P713,'Charged Moves'!B$2:C$96,2,FALSE)=E713),1,0)</f>
        <v>1</v>
      </c>
      <c r="S713" s="54">
        <f>VLOOKUP(P713,'Charged Moves'!B$2:I$96,8,FALSE)*100</f>
        <v>5</v>
      </c>
      <c r="T713" s="54">
        <f>VLOOKUP(P713,'Charged Moves'!B$2:I$96,6,FALSE)</f>
        <v>4250</v>
      </c>
      <c r="U713" s="54">
        <f>VLOOKUP(P713,'Charged Moves'!B$2:J$96,9,FALSE)</f>
        <v>50</v>
      </c>
      <c r="V713" s="54">
        <f t="shared" si="1"/>
        <v>18353.90625</v>
      </c>
      <c r="W713" s="54"/>
      <c r="X713" s="54"/>
      <c r="Y713" s="54"/>
      <c r="AB713" s="55"/>
      <c r="AD713" s="55"/>
    </row>
    <row r="714" spans="1:30" ht="14.25" customHeight="1">
      <c r="A714" s="10">
        <v>713</v>
      </c>
      <c r="B714" s="13">
        <f>VLOOKUP(C714,'Species Data'!A$2:E$152,2,FALSE)</f>
        <v>123</v>
      </c>
      <c r="C714" s="10" t="s">
        <v>284</v>
      </c>
      <c r="D714" s="30" t="s">
        <v>67</v>
      </c>
      <c r="E714" s="27" t="s">
        <v>49</v>
      </c>
      <c r="F714" s="13">
        <f>VLOOKUP($C714,'Species Data'!$A$2:$E$152,3,FALSE)+$Z$1</f>
        <v>155</v>
      </c>
      <c r="G714" s="13">
        <f>VLOOKUP($C714,'Species Data'!$A$2:$E$152,4,FALSE)+$Z$1</f>
        <v>191</v>
      </c>
      <c r="H714" s="13">
        <f>VLOOKUP($C714,'Species Data'!$A$2:$E$152,5,FALSE)+$Z$1</f>
        <v>195</v>
      </c>
      <c r="I714" s="20" t="s">
        <v>89</v>
      </c>
      <c r="J714" s="54">
        <f>VLOOKUP(I714,'Basic Moves'!B$2:H$43,3,FALSE)</f>
        <v>15</v>
      </c>
      <c r="K714" s="54">
        <f>IF(OR(VLOOKUP(I714,'Basic Moves'!B$2:C$43,2,FALSE)=D714,VLOOKUP(I714,'Basic Moves'!B$2:C$43,2,FALSE)=E714),1,0)</f>
        <v>0</v>
      </c>
      <c r="L714" s="54">
        <f>VLOOKUP(I714,'Basic Moves'!B$2:H$43,5,FALSE)</f>
        <v>1330</v>
      </c>
      <c r="M714" s="54">
        <f>VLOOKUP(I714,'Basic Moves'!B$2:H$43,7,FALSE)</f>
        <v>12</v>
      </c>
      <c r="N714" s="54">
        <f t="shared" si="0"/>
        <v>2865</v>
      </c>
      <c r="O714" s="20"/>
      <c r="P714" s="20" t="s">
        <v>172</v>
      </c>
      <c r="Q714" s="54">
        <f>VLOOKUP(P714,'Charged Moves'!B$2:I$96,3,FALSE)</f>
        <v>30</v>
      </c>
      <c r="R714" s="54">
        <f>IF(OR(VLOOKUP(P714,'Charged Moves'!B$2:C$96,2,FALSE)=D714,VLOOKUP(P714,'Charged Moves'!B$2:C$96,2,FALSE)=E714),1,0)</f>
        <v>0</v>
      </c>
      <c r="S714" s="54">
        <f>VLOOKUP(P714,'Charged Moves'!B$2:I$96,8,FALSE)*100</f>
        <v>25</v>
      </c>
      <c r="T714" s="54">
        <f>VLOOKUP(P714,'Charged Moves'!B$2:I$96,6,FALSE)</f>
        <v>2700</v>
      </c>
      <c r="U714" s="54">
        <f>VLOOKUP(P714,'Charged Moves'!B$2:J$96,9,FALSE)</f>
        <v>25</v>
      </c>
      <c r="V714" s="54">
        <f t="shared" si="1"/>
        <v>6446.25</v>
      </c>
      <c r="W714" s="54"/>
      <c r="X714" s="54"/>
      <c r="Y714" s="54"/>
      <c r="AB714" s="55"/>
      <c r="AD714" s="55"/>
    </row>
    <row r="715" spans="1:30" ht="14.25" customHeight="1">
      <c r="A715" s="10">
        <v>714</v>
      </c>
      <c r="B715" s="13">
        <f>VLOOKUP(C715,'Species Data'!A$2:E$152,2,FALSE)</f>
        <v>123</v>
      </c>
      <c r="C715" s="10" t="s">
        <v>284</v>
      </c>
      <c r="D715" s="30" t="s">
        <v>67</v>
      </c>
      <c r="E715" s="27" t="s">
        <v>49</v>
      </c>
      <c r="F715" s="13">
        <f>VLOOKUP($C715,'Species Data'!$A$2:$E$152,3,FALSE)+$Z$1</f>
        <v>155</v>
      </c>
      <c r="G715" s="13">
        <f>VLOOKUP($C715,'Species Data'!$A$2:$E$152,4,FALSE)+$Z$1</f>
        <v>191</v>
      </c>
      <c r="H715" s="13">
        <f>VLOOKUP($C715,'Species Data'!$A$2:$E$152,5,FALSE)+$Z$1</f>
        <v>195</v>
      </c>
      <c r="I715" s="20" t="s">
        <v>89</v>
      </c>
      <c r="J715" s="54">
        <f>VLOOKUP(I715,'Basic Moves'!B$2:H$43,3,FALSE)</f>
        <v>15</v>
      </c>
      <c r="K715" s="54">
        <f>IF(OR(VLOOKUP(I715,'Basic Moves'!B$2:C$43,2,FALSE)=D715,VLOOKUP(I715,'Basic Moves'!B$2:C$43,2,FALSE)=E715),1,0)</f>
        <v>0</v>
      </c>
      <c r="L715" s="54">
        <f>VLOOKUP(I715,'Basic Moves'!B$2:H$43,5,FALSE)</f>
        <v>1330</v>
      </c>
      <c r="M715" s="54">
        <f>VLOOKUP(I715,'Basic Moves'!B$2:H$43,7,FALSE)</f>
        <v>12</v>
      </c>
      <c r="N715" s="54">
        <f t="shared" si="0"/>
        <v>2865</v>
      </c>
      <c r="O715" s="20"/>
      <c r="P715" s="20" t="s">
        <v>81</v>
      </c>
      <c r="Q715" s="54">
        <f>VLOOKUP(P715,'Charged Moves'!B$2:I$96,3,FALSE)</f>
        <v>35</v>
      </c>
      <c r="R715" s="54">
        <f>IF(OR(VLOOKUP(P715,'Charged Moves'!B$2:C$96,2,FALSE)=D715,VLOOKUP(P715,'Charged Moves'!B$2:C$96,2,FALSE)=E715),1,0)</f>
        <v>1</v>
      </c>
      <c r="S715" s="54">
        <f>VLOOKUP(P715,'Charged Moves'!B$2:I$96,8,FALSE)*100</f>
        <v>5</v>
      </c>
      <c r="T715" s="54">
        <f>VLOOKUP(P715,'Charged Moves'!B$2:I$96,6,FALSE)</f>
        <v>2100</v>
      </c>
      <c r="U715" s="54">
        <f>VLOOKUP(P715,'Charged Moves'!B$2:J$96,9,FALSE)</f>
        <v>33</v>
      </c>
      <c r="V715" s="54">
        <f t="shared" si="1"/>
        <v>8565.15625</v>
      </c>
      <c r="W715" s="54"/>
      <c r="X715" s="54"/>
      <c r="Y715" s="54"/>
      <c r="AB715" s="55"/>
      <c r="AD715" s="55"/>
    </row>
    <row r="716" spans="1:30" ht="14.25" customHeight="1">
      <c r="A716" s="10">
        <v>715</v>
      </c>
      <c r="B716" s="13">
        <f>VLOOKUP(C716,'Species Data'!A$2:E$152,2,FALSE)</f>
        <v>123</v>
      </c>
      <c r="C716" s="10" t="s">
        <v>284</v>
      </c>
      <c r="D716" s="30" t="s">
        <v>67</v>
      </c>
      <c r="E716" s="27" t="s">
        <v>49</v>
      </c>
      <c r="F716" s="13">
        <f>VLOOKUP($C716,'Species Data'!$A$2:$E$152,3,FALSE)+$Z$1</f>
        <v>155</v>
      </c>
      <c r="G716" s="13">
        <f>VLOOKUP($C716,'Species Data'!$A$2:$E$152,4,FALSE)+$Z$1</f>
        <v>191</v>
      </c>
      <c r="H716" s="13">
        <f>VLOOKUP($C716,'Species Data'!$A$2:$E$152,5,FALSE)+$Z$1</f>
        <v>195</v>
      </c>
      <c r="I716" s="20" t="s">
        <v>89</v>
      </c>
      <c r="J716" s="54">
        <f>VLOOKUP(I716,'Basic Moves'!B$2:H$43,3,FALSE)</f>
        <v>15</v>
      </c>
      <c r="K716" s="54">
        <f>IF(OR(VLOOKUP(I716,'Basic Moves'!B$2:C$43,2,FALSE)=D716,VLOOKUP(I716,'Basic Moves'!B$2:C$43,2,FALSE)=E716),1,0)</f>
        <v>0</v>
      </c>
      <c r="L716" s="54">
        <f>VLOOKUP(I716,'Basic Moves'!B$2:H$43,5,FALSE)</f>
        <v>1330</v>
      </c>
      <c r="M716" s="54">
        <f>VLOOKUP(I716,'Basic Moves'!B$2:H$43,7,FALSE)</f>
        <v>12</v>
      </c>
      <c r="N716" s="54">
        <f t="shared" si="0"/>
        <v>2865</v>
      </c>
      <c r="O716" s="20"/>
      <c r="P716" s="20" t="s">
        <v>72</v>
      </c>
      <c r="Q716" s="54">
        <f>VLOOKUP(P716,'Charged Moves'!B$2:I$96,3,FALSE)</f>
        <v>75</v>
      </c>
      <c r="R716" s="54">
        <f>IF(OR(VLOOKUP(P716,'Charged Moves'!B$2:C$96,2,FALSE)=D716,VLOOKUP(P716,'Charged Moves'!B$2:C$96,2,FALSE)=E716),1,0)</f>
        <v>1</v>
      </c>
      <c r="S716" s="54">
        <f>VLOOKUP(P716,'Charged Moves'!B$2:I$96,8,FALSE)*100</f>
        <v>5</v>
      </c>
      <c r="T716" s="54">
        <f>VLOOKUP(P716,'Charged Moves'!B$2:I$96,6,FALSE)</f>
        <v>4250</v>
      </c>
      <c r="U716" s="54">
        <f>VLOOKUP(P716,'Charged Moves'!B$2:J$96,9,FALSE)</f>
        <v>50</v>
      </c>
      <c r="V716" s="54">
        <f t="shared" si="1"/>
        <v>18353.90625</v>
      </c>
      <c r="W716" s="54"/>
      <c r="X716" s="54"/>
      <c r="Y716" s="54"/>
      <c r="AB716" s="55"/>
      <c r="AD716" s="55"/>
    </row>
    <row r="717" spans="1:30" ht="14.25" customHeight="1">
      <c r="A717" s="10">
        <v>716</v>
      </c>
      <c r="B717" s="13">
        <f>VLOOKUP(C717,'Species Data'!A$2:E$152,2,FALSE)</f>
        <v>124</v>
      </c>
      <c r="C717" s="10" t="s">
        <v>285</v>
      </c>
      <c r="D717" s="47" t="s">
        <v>235</v>
      </c>
      <c r="E717" s="43" t="s">
        <v>73</v>
      </c>
      <c r="F717" s="13">
        <f>VLOOKUP($C717,'Species Data'!$A$2:$E$152,3,FALSE)+$Z$1</f>
        <v>145</v>
      </c>
      <c r="G717" s="13">
        <f>VLOOKUP($C717,'Species Data'!$A$2:$E$152,4,FALSE)+$Z$1</f>
        <v>187</v>
      </c>
      <c r="H717" s="13">
        <f>VLOOKUP($C717,'Species Data'!$A$2:$E$152,5,FALSE)+$Z$1</f>
        <v>149</v>
      </c>
      <c r="I717" s="20" t="s">
        <v>236</v>
      </c>
      <c r="J717" s="54">
        <f>VLOOKUP(I717,'Basic Moves'!B$2:H$43,3,FALSE)</f>
        <v>9</v>
      </c>
      <c r="K717" s="54">
        <f>IF(OR(VLOOKUP(I717,'Basic Moves'!B$2:C$43,2,FALSE)=D717,VLOOKUP(I717,'Basic Moves'!B$2:C$43,2,FALSE)=E717),1,0)</f>
        <v>1</v>
      </c>
      <c r="L717" s="54">
        <f>VLOOKUP(I717,'Basic Moves'!B$2:H$43,5,FALSE)</f>
        <v>810</v>
      </c>
      <c r="M717" s="54">
        <f>VLOOKUP(I717,'Basic Moves'!B$2:H$43,7,FALSE)</f>
        <v>7</v>
      </c>
      <c r="N717" s="54">
        <f t="shared" si="0"/>
        <v>2103.75</v>
      </c>
      <c r="O717" s="20"/>
      <c r="P717" s="20" t="s">
        <v>286</v>
      </c>
      <c r="Q717" s="54">
        <f>VLOOKUP(P717,'Charged Moves'!B$2:I$96,3,FALSE)</f>
        <v>25</v>
      </c>
      <c r="R717" s="54">
        <f>IF(OR(VLOOKUP(P717,'Charged Moves'!B$2:C$96,2,FALSE)=D717,VLOOKUP(P717,'Charged Moves'!B$2:C$96,2,FALSE)=E717),1,0)</f>
        <v>0</v>
      </c>
      <c r="S717" s="54">
        <f>VLOOKUP(P717,'Charged Moves'!B$2:I$96,8,FALSE)*100</f>
        <v>5</v>
      </c>
      <c r="T717" s="54">
        <f>VLOOKUP(P717,'Charged Moves'!B$2:I$96,6,FALSE)</f>
        <v>2800</v>
      </c>
      <c r="U717" s="54">
        <f>VLOOKUP(P717,'Charged Moves'!B$2:J$96,9,FALSE)</f>
        <v>20</v>
      </c>
      <c r="V717" s="54">
        <f t="shared" si="1"/>
        <v>4791.875</v>
      </c>
      <c r="W717" s="54"/>
      <c r="X717" s="54"/>
      <c r="Y717" s="54"/>
      <c r="AB717" s="55"/>
      <c r="AD717" s="55"/>
    </row>
    <row r="718" spans="1:30" ht="14.25" customHeight="1">
      <c r="A718" s="10">
        <v>717</v>
      </c>
      <c r="B718" s="13">
        <f>VLOOKUP(C718,'Species Data'!A$2:E$152,2,FALSE)</f>
        <v>124</v>
      </c>
      <c r="C718" s="10" t="s">
        <v>285</v>
      </c>
      <c r="D718" s="47" t="s">
        <v>235</v>
      </c>
      <c r="E718" s="43" t="s">
        <v>73</v>
      </c>
      <c r="F718" s="13">
        <f>VLOOKUP($C718,'Species Data'!$A$2:$E$152,3,FALSE)+$Z$1</f>
        <v>145</v>
      </c>
      <c r="G718" s="13">
        <f>VLOOKUP($C718,'Species Data'!$A$2:$E$152,4,FALSE)+$Z$1</f>
        <v>187</v>
      </c>
      <c r="H718" s="13">
        <f>VLOOKUP($C718,'Species Data'!$A$2:$E$152,5,FALSE)+$Z$1</f>
        <v>149</v>
      </c>
      <c r="I718" s="20" t="s">
        <v>236</v>
      </c>
      <c r="J718" s="54">
        <f>VLOOKUP(I718,'Basic Moves'!B$2:H$43,3,FALSE)</f>
        <v>9</v>
      </c>
      <c r="K718" s="54">
        <f>IF(OR(VLOOKUP(I718,'Basic Moves'!B$2:C$43,2,FALSE)=D718,VLOOKUP(I718,'Basic Moves'!B$2:C$43,2,FALSE)=E718),1,0)</f>
        <v>1</v>
      </c>
      <c r="L718" s="54">
        <f>VLOOKUP(I718,'Basic Moves'!B$2:H$43,5,FALSE)</f>
        <v>810</v>
      </c>
      <c r="M718" s="54">
        <f>VLOOKUP(I718,'Basic Moves'!B$2:H$43,7,FALSE)</f>
        <v>7</v>
      </c>
      <c r="N718" s="54">
        <f t="shared" si="0"/>
        <v>2103.75</v>
      </c>
      <c r="O718" s="20"/>
      <c r="P718" s="20" t="s">
        <v>194</v>
      </c>
      <c r="Q718" s="54">
        <f>VLOOKUP(P718,'Charged Moves'!B$2:I$96,3,FALSE)</f>
        <v>45</v>
      </c>
      <c r="R718" s="54">
        <f>IF(OR(VLOOKUP(P718,'Charged Moves'!B$2:C$96,2,FALSE)=D718,VLOOKUP(P718,'Charged Moves'!B$2:C$96,2,FALSE)=E718),1,0)</f>
        <v>1</v>
      </c>
      <c r="S718" s="54">
        <f>VLOOKUP(P718,'Charged Moves'!B$2:I$96,8,FALSE)*100</f>
        <v>5</v>
      </c>
      <c r="T718" s="54">
        <f>VLOOKUP(P718,'Charged Moves'!B$2:I$96,6,FALSE)</f>
        <v>3500</v>
      </c>
      <c r="U718" s="54">
        <f>VLOOKUP(P718,'Charged Moves'!B$2:J$96,9,FALSE)</f>
        <v>33</v>
      </c>
      <c r="V718" s="54">
        <f t="shared" si="1"/>
        <v>10781.718749999998</v>
      </c>
      <c r="W718" s="54"/>
      <c r="X718" s="54"/>
      <c r="Y718" s="54"/>
      <c r="AB718" s="55"/>
      <c r="AD718" s="55"/>
    </row>
    <row r="719" spans="1:30" ht="14.25" customHeight="1">
      <c r="A719" s="10">
        <v>718</v>
      </c>
      <c r="B719" s="13">
        <f>VLOOKUP(C719,'Species Data'!A$2:E$152,2,FALSE)</f>
        <v>124</v>
      </c>
      <c r="C719" s="10" t="s">
        <v>285</v>
      </c>
      <c r="D719" s="47" t="s">
        <v>235</v>
      </c>
      <c r="E719" s="43" t="s">
        <v>73</v>
      </c>
      <c r="F719" s="13">
        <f>VLOOKUP($C719,'Species Data'!$A$2:$E$152,3,FALSE)+$Z$1</f>
        <v>145</v>
      </c>
      <c r="G719" s="13">
        <f>VLOOKUP($C719,'Species Data'!$A$2:$E$152,4,FALSE)+$Z$1</f>
        <v>187</v>
      </c>
      <c r="H719" s="13">
        <f>VLOOKUP($C719,'Species Data'!$A$2:$E$152,5,FALSE)+$Z$1</f>
        <v>149</v>
      </c>
      <c r="I719" s="20" t="s">
        <v>236</v>
      </c>
      <c r="J719" s="54">
        <f>VLOOKUP(I719,'Basic Moves'!B$2:H$43,3,FALSE)</f>
        <v>9</v>
      </c>
      <c r="K719" s="54">
        <f>IF(OR(VLOOKUP(I719,'Basic Moves'!B$2:C$43,2,FALSE)=D719,VLOOKUP(I719,'Basic Moves'!B$2:C$43,2,FALSE)=E719),1,0)</f>
        <v>1</v>
      </c>
      <c r="L719" s="54">
        <f>VLOOKUP(I719,'Basic Moves'!B$2:H$43,5,FALSE)</f>
        <v>810</v>
      </c>
      <c r="M719" s="54">
        <f>VLOOKUP(I719,'Basic Moves'!B$2:H$43,7,FALSE)</f>
        <v>7</v>
      </c>
      <c r="N719" s="54">
        <f t="shared" si="0"/>
        <v>2103.75</v>
      </c>
      <c r="O719" s="20"/>
      <c r="P719" s="20" t="s">
        <v>196</v>
      </c>
      <c r="Q719" s="54">
        <f>VLOOKUP(P719,'Charged Moves'!B$2:I$96,3,FALSE)</f>
        <v>40</v>
      </c>
      <c r="R719" s="54">
        <f>IF(OR(VLOOKUP(P719,'Charged Moves'!B$2:C$96,2,FALSE)=D719,VLOOKUP(P719,'Charged Moves'!B$2:C$96,2,FALSE)=E719),1,0)</f>
        <v>1</v>
      </c>
      <c r="S719" s="54">
        <f>VLOOKUP(P719,'Charged Moves'!B$2:I$96,8,FALSE)*100</f>
        <v>5</v>
      </c>
      <c r="T719" s="54">
        <f>VLOOKUP(P719,'Charged Moves'!B$2:I$96,6,FALSE)</f>
        <v>2700</v>
      </c>
      <c r="U719" s="54">
        <f>VLOOKUP(P719,'Charged Moves'!B$2:J$96,9,FALSE)</f>
        <v>33</v>
      </c>
      <c r="V719" s="54">
        <f t="shared" si="1"/>
        <v>9583.75</v>
      </c>
      <c r="W719" s="54"/>
      <c r="X719" s="54"/>
      <c r="Y719" s="54"/>
      <c r="AB719" s="55"/>
      <c r="AD719" s="55"/>
    </row>
    <row r="720" spans="1:30" ht="14.25" customHeight="1">
      <c r="A720" s="10">
        <v>719</v>
      </c>
      <c r="B720" s="13">
        <f>VLOOKUP(C720,'Species Data'!A$2:E$152,2,FALSE)</f>
        <v>124</v>
      </c>
      <c r="C720" s="10" t="s">
        <v>285</v>
      </c>
      <c r="D720" s="47" t="s">
        <v>235</v>
      </c>
      <c r="E720" s="43" t="s">
        <v>73</v>
      </c>
      <c r="F720" s="13">
        <f>VLOOKUP($C720,'Species Data'!$A$2:$E$152,3,FALSE)+$Z$1</f>
        <v>145</v>
      </c>
      <c r="G720" s="13">
        <f>VLOOKUP($C720,'Species Data'!$A$2:$E$152,4,FALSE)+$Z$1</f>
        <v>187</v>
      </c>
      <c r="H720" s="13">
        <f>VLOOKUP($C720,'Species Data'!$A$2:$E$152,5,FALSE)+$Z$1</f>
        <v>149</v>
      </c>
      <c r="I720" s="20" t="s">
        <v>142</v>
      </c>
      <c r="J720" s="54">
        <f>VLOOKUP(I720,'Basic Moves'!B$2:H$43,3,FALSE)</f>
        <v>7</v>
      </c>
      <c r="K720" s="54">
        <f>IF(OR(VLOOKUP(I720,'Basic Moves'!B$2:C$43,2,FALSE)=D720,VLOOKUP(I720,'Basic Moves'!B$2:C$43,2,FALSE)=E720),1,0)</f>
        <v>0</v>
      </c>
      <c r="L720" s="54">
        <f>VLOOKUP(I720,'Basic Moves'!B$2:H$43,5,FALSE)</f>
        <v>540</v>
      </c>
      <c r="M720" s="54">
        <f>VLOOKUP(I720,'Basic Moves'!B$2:H$43,7,FALSE)</f>
        <v>7</v>
      </c>
      <c r="N720" s="54">
        <f t="shared" si="0"/>
        <v>1309</v>
      </c>
      <c r="O720" s="20"/>
      <c r="P720" s="20" t="s">
        <v>286</v>
      </c>
      <c r="Q720" s="54">
        <f>VLOOKUP(P720,'Charged Moves'!B$2:I$96,3,FALSE)</f>
        <v>25</v>
      </c>
      <c r="R720" s="54">
        <f>IF(OR(VLOOKUP(P720,'Charged Moves'!B$2:C$96,2,FALSE)=D720,VLOOKUP(P720,'Charged Moves'!B$2:C$96,2,FALSE)=E720),1,0)</f>
        <v>0</v>
      </c>
      <c r="S720" s="54">
        <f>VLOOKUP(P720,'Charged Moves'!B$2:I$96,8,FALSE)*100</f>
        <v>5</v>
      </c>
      <c r="T720" s="54">
        <f>VLOOKUP(P720,'Charged Moves'!B$2:I$96,6,FALSE)</f>
        <v>2800</v>
      </c>
      <c r="U720" s="54">
        <f>VLOOKUP(P720,'Charged Moves'!B$2:J$96,9,FALSE)</f>
        <v>20</v>
      </c>
      <c r="V720" s="54">
        <f t="shared" si="1"/>
        <v>4791.875</v>
      </c>
      <c r="W720" s="54"/>
      <c r="X720" s="54"/>
      <c r="Y720" s="54"/>
      <c r="AB720" s="55"/>
      <c r="AD720" s="55"/>
    </row>
    <row r="721" spans="1:30" ht="14.25" customHeight="1">
      <c r="A721" s="10">
        <v>720</v>
      </c>
      <c r="B721" s="13">
        <f>VLOOKUP(C721,'Species Data'!A$2:E$152,2,FALSE)</f>
        <v>124</v>
      </c>
      <c r="C721" s="10" t="s">
        <v>285</v>
      </c>
      <c r="D721" s="47" t="s">
        <v>235</v>
      </c>
      <c r="E721" s="43" t="s">
        <v>73</v>
      </c>
      <c r="F721" s="13">
        <f>VLOOKUP($C721,'Species Data'!$A$2:$E$152,3,FALSE)+$Z$1</f>
        <v>145</v>
      </c>
      <c r="G721" s="13">
        <f>VLOOKUP($C721,'Species Data'!$A$2:$E$152,4,FALSE)+$Z$1</f>
        <v>187</v>
      </c>
      <c r="H721" s="13">
        <f>VLOOKUP($C721,'Species Data'!$A$2:$E$152,5,FALSE)+$Z$1</f>
        <v>149</v>
      </c>
      <c r="I721" s="20" t="s">
        <v>142</v>
      </c>
      <c r="J721" s="54">
        <f>VLOOKUP(I721,'Basic Moves'!B$2:H$43,3,FALSE)</f>
        <v>7</v>
      </c>
      <c r="K721" s="54">
        <f>IF(OR(VLOOKUP(I721,'Basic Moves'!B$2:C$43,2,FALSE)=D721,VLOOKUP(I721,'Basic Moves'!B$2:C$43,2,FALSE)=E721),1,0)</f>
        <v>0</v>
      </c>
      <c r="L721" s="54">
        <f>VLOOKUP(I721,'Basic Moves'!B$2:H$43,5,FALSE)</f>
        <v>540</v>
      </c>
      <c r="M721" s="54">
        <f>VLOOKUP(I721,'Basic Moves'!B$2:H$43,7,FALSE)</f>
        <v>7</v>
      </c>
      <c r="N721" s="54">
        <f t="shared" si="0"/>
        <v>1309</v>
      </c>
      <c r="O721" s="20"/>
      <c r="P721" s="20" t="s">
        <v>194</v>
      </c>
      <c r="Q721" s="54">
        <f>VLOOKUP(P721,'Charged Moves'!B$2:I$96,3,FALSE)</f>
        <v>45</v>
      </c>
      <c r="R721" s="54">
        <f>IF(OR(VLOOKUP(P721,'Charged Moves'!B$2:C$96,2,FALSE)=D721,VLOOKUP(P721,'Charged Moves'!B$2:C$96,2,FALSE)=E721),1,0)</f>
        <v>1</v>
      </c>
      <c r="S721" s="54">
        <f>VLOOKUP(P721,'Charged Moves'!B$2:I$96,8,FALSE)*100</f>
        <v>5</v>
      </c>
      <c r="T721" s="54">
        <f>VLOOKUP(P721,'Charged Moves'!B$2:I$96,6,FALSE)</f>
        <v>3500</v>
      </c>
      <c r="U721" s="54">
        <f>VLOOKUP(P721,'Charged Moves'!B$2:J$96,9,FALSE)</f>
        <v>33</v>
      </c>
      <c r="V721" s="54">
        <f t="shared" si="1"/>
        <v>10781.718749999998</v>
      </c>
      <c r="W721" s="54"/>
      <c r="X721" s="54"/>
      <c r="Y721" s="54"/>
      <c r="AB721" s="55"/>
      <c r="AD721" s="55"/>
    </row>
    <row r="722" spans="1:30" ht="14.25" customHeight="1">
      <c r="A722" s="10">
        <v>721</v>
      </c>
      <c r="B722" s="13">
        <f>VLOOKUP(C722,'Species Data'!A$2:E$152,2,FALSE)</f>
        <v>124</v>
      </c>
      <c r="C722" s="10" t="s">
        <v>285</v>
      </c>
      <c r="D722" s="47" t="s">
        <v>235</v>
      </c>
      <c r="E722" s="43" t="s">
        <v>73</v>
      </c>
      <c r="F722" s="13">
        <f>VLOOKUP($C722,'Species Data'!$A$2:$E$152,3,FALSE)+$Z$1</f>
        <v>145</v>
      </c>
      <c r="G722" s="13">
        <f>VLOOKUP($C722,'Species Data'!$A$2:$E$152,4,FALSE)+$Z$1</f>
        <v>187</v>
      </c>
      <c r="H722" s="13">
        <f>VLOOKUP($C722,'Species Data'!$A$2:$E$152,5,FALSE)+$Z$1</f>
        <v>149</v>
      </c>
      <c r="I722" s="20" t="s">
        <v>142</v>
      </c>
      <c r="J722" s="54">
        <f>VLOOKUP(I722,'Basic Moves'!B$2:H$43,3,FALSE)</f>
        <v>7</v>
      </c>
      <c r="K722" s="54">
        <f>IF(OR(VLOOKUP(I722,'Basic Moves'!B$2:C$43,2,FALSE)=D722,VLOOKUP(I722,'Basic Moves'!B$2:C$43,2,FALSE)=E722),1,0)</f>
        <v>0</v>
      </c>
      <c r="L722" s="54">
        <f>VLOOKUP(I722,'Basic Moves'!B$2:H$43,5,FALSE)</f>
        <v>540</v>
      </c>
      <c r="M722" s="54">
        <f>VLOOKUP(I722,'Basic Moves'!B$2:H$43,7,FALSE)</f>
        <v>7</v>
      </c>
      <c r="N722" s="54">
        <f t="shared" si="0"/>
        <v>1309</v>
      </c>
      <c r="O722" s="20"/>
      <c r="P722" s="20" t="s">
        <v>196</v>
      </c>
      <c r="Q722" s="54">
        <f>VLOOKUP(P722,'Charged Moves'!B$2:I$96,3,FALSE)</f>
        <v>40</v>
      </c>
      <c r="R722" s="54">
        <f>IF(OR(VLOOKUP(P722,'Charged Moves'!B$2:C$96,2,FALSE)=D722,VLOOKUP(P722,'Charged Moves'!B$2:C$96,2,FALSE)=E722),1,0)</f>
        <v>1</v>
      </c>
      <c r="S722" s="54">
        <f>VLOOKUP(P722,'Charged Moves'!B$2:I$96,8,FALSE)*100</f>
        <v>5</v>
      </c>
      <c r="T722" s="54">
        <f>VLOOKUP(P722,'Charged Moves'!B$2:I$96,6,FALSE)</f>
        <v>2700</v>
      </c>
      <c r="U722" s="54">
        <f>VLOOKUP(P722,'Charged Moves'!B$2:J$96,9,FALSE)</f>
        <v>33</v>
      </c>
      <c r="V722" s="54">
        <f t="shared" si="1"/>
        <v>9583.75</v>
      </c>
      <c r="W722" s="54"/>
      <c r="X722" s="54"/>
      <c r="Y722" s="54"/>
      <c r="AB722" s="55"/>
      <c r="AD722" s="55"/>
    </row>
    <row r="723" spans="1:30" ht="14.25" customHeight="1">
      <c r="A723" s="10">
        <v>722</v>
      </c>
      <c r="B723" s="13">
        <f>VLOOKUP(C723,'Species Data'!A$2:E$152,2,FALSE)</f>
        <v>125</v>
      </c>
      <c r="C723" s="10" t="s">
        <v>287</v>
      </c>
      <c r="D723" s="35" t="s">
        <v>111</v>
      </c>
      <c r="E723" s="36"/>
      <c r="F723" s="13">
        <f>VLOOKUP($C723,'Species Data'!$A$2:$E$152,3,FALSE)+$Z$1</f>
        <v>145</v>
      </c>
      <c r="G723" s="13">
        <f>VLOOKUP($C723,'Species Data'!$A$2:$E$152,4,FALSE)+$Z$1</f>
        <v>213</v>
      </c>
      <c r="H723" s="13">
        <f>VLOOKUP($C723,'Species Data'!$A$2:$E$152,5,FALSE)+$Z$1</f>
        <v>175</v>
      </c>
      <c r="I723" s="20" t="s">
        <v>112</v>
      </c>
      <c r="J723" s="54">
        <f>VLOOKUP(I723,'Basic Moves'!B$2:H$43,3,FALSE)</f>
        <v>5</v>
      </c>
      <c r="K723" s="54">
        <f>IF(OR(VLOOKUP(I723,'Basic Moves'!B$2:C$43,2,FALSE)=D723,VLOOKUP(I723,'Basic Moves'!B$2:C$43,2,FALSE)=E723),1,0)</f>
        <v>1</v>
      </c>
      <c r="L723" s="54">
        <f>VLOOKUP(I723,'Basic Moves'!B$2:H$43,5,FALSE)</f>
        <v>600</v>
      </c>
      <c r="M723" s="54">
        <f>VLOOKUP(I723,'Basic Moves'!B$2:H$43,7,FALSE)</f>
        <v>8</v>
      </c>
      <c r="N723" s="54">
        <f t="shared" si="0"/>
        <v>1331.25</v>
      </c>
      <c r="O723" s="20"/>
      <c r="P723" s="20" t="s">
        <v>118</v>
      </c>
      <c r="Q723" s="54">
        <f>VLOOKUP(P723,'Charged Moves'!B$2:I$96,3,FALSE)</f>
        <v>40</v>
      </c>
      <c r="R723" s="54">
        <f>IF(OR(VLOOKUP(P723,'Charged Moves'!B$2:C$96,2,FALSE)=D723,VLOOKUP(P723,'Charged Moves'!B$2:C$96,2,FALSE)=E723),1,0)</f>
        <v>1</v>
      </c>
      <c r="S723" s="54">
        <f>VLOOKUP(P723,'Charged Moves'!B$2:I$96,8,FALSE)*100</f>
        <v>5</v>
      </c>
      <c r="T723" s="54">
        <f>VLOOKUP(P723,'Charged Moves'!B$2:I$96,6,FALSE)</f>
        <v>2400</v>
      </c>
      <c r="U723" s="54">
        <f>VLOOKUP(P723,'Charged Moves'!B$2:J$96,9,FALSE)</f>
        <v>33</v>
      </c>
      <c r="V723" s="54">
        <f t="shared" si="1"/>
        <v>10916.249999999998</v>
      </c>
      <c r="W723" s="54"/>
      <c r="X723" s="54"/>
      <c r="Y723" s="54"/>
      <c r="AB723" s="55"/>
      <c r="AD723" s="55"/>
    </row>
    <row r="724" spans="1:30" ht="14.25" customHeight="1">
      <c r="A724" s="10">
        <v>723</v>
      </c>
      <c r="B724" s="13">
        <f>VLOOKUP(C724,'Species Data'!A$2:E$152,2,FALSE)</f>
        <v>125</v>
      </c>
      <c r="C724" s="10" t="s">
        <v>287</v>
      </c>
      <c r="D724" s="35" t="s">
        <v>111</v>
      </c>
      <c r="E724" s="36"/>
      <c r="F724" s="13">
        <f>VLOOKUP($C724,'Species Data'!$A$2:$E$152,3,FALSE)+$Z$1</f>
        <v>145</v>
      </c>
      <c r="G724" s="13">
        <f>VLOOKUP($C724,'Species Data'!$A$2:$E$152,4,FALSE)+$Z$1</f>
        <v>213</v>
      </c>
      <c r="H724" s="13">
        <f>VLOOKUP($C724,'Species Data'!$A$2:$E$152,5,FALSE)+$Z$1</f>
        <v>175</v>
      </c>
      <c r="I724" s="20" t="s">
        <v>112</v>
      </c>
      <c r="J724" s="54">
        <f>VLOOKUP(I724,'Basic Moves'!B$2:H$43,3,FALSE)</f>
        <v>5</v>
      </c>
      <c r="K724" s="54">
        <f>IF(OR(VLOOKUP(I724,'Basic Moves'!B$2:C$43,2,FALSE)=D724,VLOOKUP(I724,'Basic Moves'!B$2:C$43,2,FALSE)=E724),1,0)</f>
        <v>1</v>
      </c>
      <c r="L724" s="54">
        <f>VLOOKUP(I724,'Basic Moves'!B$2:H$43,5,FALSE)</f>
        <v>600</v>
      </c>
      <c r="M724" s="54">
        <f>VLOOKUP(I724,'Basic Moves'!B$2:H$43,7,FALSE)</f>
        <v>8</v>
      </c>
      <c r="N724" s="54">
        <f t="shared" si="0"/>
        <v>1331.25</v>
      </c>
      <c r="O724" s="20"/>
      <c r="P724" s="20" t="s">
        <v>114</v>
      </c>
      <c r="Q724" s="54">
        <f>VLOOKUP(P724,'Charged Moves'!B$2:I$96,3,FALSE)</f>
        <v>55</v>
      </c>
      <c r="R724" s="54">
        <f>IF(OR(VLOOKUP(P724,'Charged Moves'!B$2:C$96,2,FALSE)=D724,VLOOKUP(P724,'Charged Moves'!B$2:C$96,2,FALSE)=E724),1,0)</f>
        <v>1</v>
      </c>
      <c r="S724" s="54">
        <f>VLOOKUP(P724,'Charged Moves'!B$2:I$96,8,FALSE)*100</f>
        <v>5</v>
      </c>
      <c r="T724" s="54">
        <f>VLOOKUP(P724,'Charged Moves'!B$2:I$96,6,FALSE)</f>
        <v>2700</v>
      </c>
      <c r="U724" s="54">
        <f>VLOOKUP(P724,'Charged Moves'!B$2:J$96,9,FALSE)</f>
        <v>50</v>
      </c>
      <c r="V724" s="54">
        <f t="shared" si="1"/>
        <v>15009.843749999998</v>
      </c>
      <c r="W724" s="54"/>
      <c r="X724" s="54"/>
      <c r="Y724" s="54"/>
      <c r="AB724" s="55"/>
      <c r="AD724" s="55"/>
    </row>
    <row r="725" spans="1:30" ht="14.25" customHeight="1">
      <c r="A725" s="10">
        <v>724</v>
      </c>
      <c r="B725" s="13">
        <f>VLOOKUP(C725,'Species Data'!A$2:E$152,2,FALSE)</f>
        <v>125</v>
      </c>
      <c r="C725" s="10" t="s">
        <v>287</v>
      </c>
      <c r="D725" s="35" t="s">
        <v>111</v>
      </c>
      <c r="E725" s="36"/>
      <c r="F725" s="13">
        <f>VLOOKUP($C725,'Species Data'!$A$2:$E$152,3,FALSE)+$Z$1</f>
        <v>145</v>
      </c>
      <c r="G725" s="13">
        <f>VLOOKUP($C725,'Species Data'!$A$2:$E$152,4,FALSE)+$Z$1</f>
        <v>213</v>
      </c>
      <c r="H725" s="13">
        <f>VLOOKUP($C725,'Species Data'!$A$2:$E$152,5,FALSE)+$Z$1</f>
        <v>175</v>
      </c>
      <c r="I725" s="20" t="s">
        <v>112</v>
      </c>
      <c r="J725" s="54">
        <f>VLOOKUP(I725,'Basic Moves'!B$2:H$43,3,FALSE)</f>
        <v>5</v>
      </c>
      <c r="K725" s="54">
        <f>IF(OR(VLOOKUP(I725,'Basic Moves'!B$2:C$43,2,FALSE)=D725,VLOOKUP(I725,'Basic Moves'!B$2:C$43,2,FALSE)=E725),1,0)</f>
        <v>1</v>
      </c>
      <c r="L725" s="54">
        <f>VLOOKUP(I725,'Basic Moves'!B$2:H$43,5,FALSE)</f>
        <v>600</v>
      </c>
      <c r="M725" s="54">
        <f>VLOOKUP(I725,'Basic Moves'!B$2:H$43,7,FALSE)</f>
        <v>8</v>
      </c>
      <c r="N725" s="54">
        <f t="shared" si="0"/>
        <v>1331.25</v>
      </c>
      <c r="O725" s="20"/>
      <c r="P725" s="20" t="s">
        <v>113</v>
      </c>
      <c r="Q725" s="54">
        <f>VLOOKUP(P725,'Charged Moves'!B$2:I$96,3,FALSE)</f>
        <v>100</v>
      </c>
      <c r="R725" s="54">
        <f>IF(OR(VLOOKUP(P725,'Charged Moves'!B$2:C$96,2,FALSE)=D725,VLOOKUP(P725,'Charged Moves'!B$2:C$96,2,FALSE)=E725),1,0)</f>
        <v>1</v>
      </c>
      <c r="S725" s="54">
        <f>VLOOKUP(P725,'Charged Moves'!B$2:I$96,8,FALSE)*100</f>
        <v>5</v>
      </c>
      <c r="T725" s="54">
        <f>VLOOKUP(P725,'Charged Moves'!B$2:I$96,6,FALSE)</f>
        <v>4300</v>
      </c>
      <c r="U725" s="54">
        <f>VLOOKUP(P725,'Charged Moves'!B$2:J$96,9,FALSE)</f>
        <v>100</v>
      </c>
      <c r="V725" s="54">
        <f t="shared" si="1"/>
        <v>27290.624999999996</v>
      </c>
      <c r="W725" s="54"/>
      <c r="X725" s="54"/>
      <c r="Y725" s="54"/>
      <c r="AB725" s="55"/>
      <c r="AD725" s="55"/>
    </row>
    <row r="726" spans="1:30" ht="14.25" customHeight="1">
      <c r="A726" s="10">
        <v>725</v>
      </c>
      <c r="B726" s="13">
        <f>VLOOKUP(C726,'Species Data'!A$2:E$152,2,FALSE)</f>
        <v>125</v>
      </c>
      <c r="C726" s="10" t="s">
        <v>287</v>
      </c>
      <c r="D726" s="35" t="s">
        <v>111</v>
      </c>
      <c r="E726" s="36"/>
      <c r="F726" s="13">
        <f>VLOOKUP($C726,'Species Data'!$A$2:$E$152,3,FALSE)+$Z$1</f>
        <v>145</v>
      </c>
      <c r="G726" s="13">
        <f>VLOOKUP($C726,'Species Data'!$A$2:$E$152,4,FALSE)+$Z$1</f>
        <v>213</v>
      </c>
      <c r="H726" s="13">
        <f>VLOOKUP($C726,'Species Data'!$A$2:$E$152,5,FALSE)+$Z$1</f>
        <v>175</v>
      </c>
      <c r="I726" s="20" t="s">
        <v>183</v>
      </c>
      <c r="J726" s="54">
        <f>VLOOKUP(I726,'Basic Moves'!B$2:H$43,3,FALSE)</f>
        <v>5</v>
      </c>
      <c r="K726" s="54">
        <f>IF(OR(VLOOKUP(I726,'Basic Moves'!B$2:C$43,2,FALSE)=D726,VLOOKUP(I726,'Basic Moves'!B$2:C$43,2,FALSE)=E726),1,0)</f>
        <v>0</v>
      </c>
      <c r="L726" s="54">
        <f>VLOOKUP(I726,'Basic Moves'!B$2:H$43,5,FALSE)</f>
        <v>600</v>
      </c>
      <c r="M726" s="54">
        <f>VLOOKUP(I726,'Basic Moves'!B$2:H$43,7,FALSE)</f>
        <v>7</v>
      </c>
      <c r="N726" s="54">
        <f t="shared" si="0"/>
        <v>1065</v>
      </c>
      <c r="O726" s="20"/>
      <c r="P726" s="20" t="s">
        <v>118</v>
      </c>
      <c r="Q726" s="54">
        <f>VLOOKUP(P726,'Charged Moves'!B$2:I$96,3,FALSE)</f>
        <v>40</v>
      </c>
      <c r="R726" s="54">
        <f>IF(OR(VLOOKUP(P726,'Charged Moves'!B$2:C$96,2,FALSE)=D726,VLOOKUP(P726,'Charged Moves'!B$2:C$96,2,FALSE)=E726),1,0)</f>
        <v>1</v>
      </c>
      <c r="S726" s="54">
        <f>VLOOKUP(P726,'Charged Moves'!B$2:I$96,8,FALSE)*100</f>
        <v>5</v>
      </c>
      <c r="T726" s="54">
        <f>VLOOKUP(P726,'Charged Moves'!B$2:I$96,6,FALSE)</f>
        <v>2400</v>
      </c>
      <c r="U726" s="54">
        <f>VLOOKUP(P726,'Charged Moves'!B$2:J$96,9,FALSE)</f>
        <v>33</v>
      </c>
      <c r="V726" s="54">
        <f t="shared" si="1"/>
        <v>10916.249999999998</v>
      </c>
      <c r="W726" s="54"/>
      <c r="X726" s="54"/>
      <c r="Y726" s="54"/>
      <c r="AB726" s="55"/>
      <c r="AD726" s="55"/>
    </row>
    <row r="727" spans="1:30" ht="14.25" customHeight="1">
      <c r="A727" s="10">
        <v>726</v>
      </c>
      <c r="B727" s="13">
        <f>VLOOKUP(C727,'Species Data'!A$2:E$152,2,FALSE)</f>
        <v>125</v>
      </c>
      <c r="C727" s="10" t="s">
        <v>287</v>
      </c>
      <c r="D727" s="35" t="s">
        <v>111</v>
      </c>
      <c r="E727" s="36"/>
      <c r="F727" s="13">
        <f>VLOOKUP($C727,'Species Data'!$A$2:$E$152,3,FALSE)+$Z$1</f>
        <v>145</v>
      </c>
      <c r="G727" s="13">
        <f>VLOOKUP($C727,'Species Data'!$A$2:$E$152,4,FALSE)+$Z$1</f>
        <v>213</v>
      </c>
      <c r="H727" s="13">
        <f>VLOOKUP($C727,'Species Data'!$A$2:$E$152,5,FALSE)+$Z$1</f>
        <v>175</v>
      </c>
      <c r="I727" s="20" t="s">
        <v>183</v>
      </c>
      <c r="J727" s="54">
        <f>VLOOKUP(I727,'Basic Moves'!B$2:H$43,3,FALSE)</f>
        <v>5</v>
      </c>
      <c r="K727" s="54">
        <f>IF(OR(VLOOKUP(I727,'Basic Moves'!B$2:C$43,2,FALSE)=D727,VLOOKUP(I727,'Basic Moves'!B$2:C$43,2,FALSE)=E727),1,0)</f>
        <v>0</v>
      </c>
      <c r="L727" s="54">
        <f>VLOOKUP(I727,'Basic Moves'!B$2:H$43,5,FALSE)</f>
        <v>600</v>
      </c>
      <c r="M727" s="54">
        <f>VLOOKUP(I727,'Basic Moves'!B$2:H$43,7,FALSE)</f>
        <v>7</v>
      </c>
      <c r="N727" s="54">
        <f t="shared" si="0"/>
        <v>1065</v>
      </c>
      <c r="O727" s="20"/>
      <c r="P727" s="20" t="s">
        <v>114</v>
      </c>
      <c r="Q727" s="54">
        <f>VLOOKUP(P727,'Charged Moves'!B$2:I$96,3,FALSE)</f>
        <v>55</v>
      </c>
      <c r="R727" s="54">
        <f>IF(OR(VLOOKUP(P727,'Charged Moves'!B$2:C$96,2,FALSE)=D727,VLOOKUP(P727,'Charged Moves'!B$2:C$96,2,FALSE)=E727),1,0)</f>
        <v>1</v>
      </c>
      <c r="S727" s="54">
        <f>VLOOKUP(P727,'Charged Moves'!B$2:I$96,8,FALSE)*100</f>
        <v>5</v>
      </c>
      <c r="T727" s="54">
        <f>VLOOKUP(P727,'Charged Moves'!B$2:I$96,6,FALSE)</f>
        <v>2700</v>
      </c>
      <c r="U727" s="54">
        <f>VLOOKUP(P727,'Charged Moves'!B$2:J$96,9,FALSE)</f>
        <v>50</v>
      </c>
      <c r="V727" s="54">
        <f t="shared" si="1"/>
        <v>15009.843749999998</v>
      </c>
      <c r="W727" s="54"/>
      <c r="X727" s="54"/>
      <c r="Y727" s="54"/>
      <c r="AB727" s="55"/>
      <c r="AD727" s="55"/>
    </row>
    <row r="728" spans="1:30" ht="14.25" customHeight="1">
      <c r="A728" s="10">
        <v>727</v>
      </c>
      <c r="B728" s="13">
        <f>VLOOKUP(C728,'Species Data'!A$2:E$152,2,FALSE)</f>
        <v>125</v>
      </c>
      <c r="C728" s="10" t="s">
        <v>287</v>
      </c>
      <c r="D728" s="35" t="s">
        <v>111</v>
      </c>
      <c r="E728" s="36"/>
      <c r="F728" s="13">
        <f>VLOOKUP($C728,'Species Data'!$A$2:$E$152,3,FALSE)+$Z$1</f>
        <v>145</v>
      </c>
      <c r="G728" s="13">
        <f>VLOOKUP($C728,'Species Data'!$A$2:$E$152,4,FALSE)+$Z$1</f>
        <v>213</v>
      </c>
      <c r="H728" s="13">
        <f>VLOOKUP($C728,'Species Data'!$A$2:$E$152,5,FALSE)+$Z$1</f>
        <v>175</v>
      </c>
      <c r="I728" s="20" t="s">
        <v>183</v>
      </c>
      <c r="J728" s="54">
        <f>VLOOKUP(I728,'Basic Moves'!B$2:H$43,3,FALSE)</f>
        <v>5</v>
      </c>
      <c r="K728" s="54">
        <f>IF(OR(VLOOKUP(I728,'Basic Moves'!B$2:C$43,2,FALSE)=D728,VLOOKUP(I728,'Basic Moves'!B$2:C$43,2,FALSE)=E728),1,0)</f>
        <v>0</v>
      </c>
      <c r="L728" s="54">
        <f>VLOOKUP(I728,'Basic Moves'!B$2:H$43,5,FALSE)</f>
        <v>600</v>
      </c>
      <c r="M728" s="54">
        <f>VLOOKUP(I728,'Basic Moves'!B$2:H$43,7,FALSE)</f>
        <v>7</v>
      </c>
      <c r="N728" s="54">
        <f t="shared" si="0"/>
        <v>1065</v>
      </c>
      <c r="O728" s="20"/>
      <c r="P728" s="20" t="s">
        <v>113</v>
      </c>
      <c r="Q728" s="54">
        <f>VLOOKUP(P728,'Charged Moves'!B$2:I$96,3,FALSE)</f>
        <v>100</v>
      </c>
      <c r="R728" s="54">
        <f>IF(OR(VLOOKUP(P728,'Charged Moves'!B$2:C$96,2,FALSE)=D728,VLOOKUP(P728,'Charged Moves'!B$2:C$96,2,FALSE)=E728),1,0)</f>
        <v>1</v>
      </c>
      <c r="S728" s="54">
        <f>VLOOKUP(P728,'Charged Moves'!B$2:I$96,8,FALSE)*100</f>
        <v>5</v>
      </c>
      <c r="T728" s="54">
        <f>VLOOKUP(P728,'Charged Moves'!B$2:I$96,6,FALSE)</f>
        <v>4300</v>
      </c>
      <c r="U728" s="54">
        <f>VLOOKUP(P728,'Charged Moves'!B$2:J$96,9,FALSE)</f>
        <v>100</v>
      </c>
      <c r="V728" s="54">
        <f t="shared" si="1"/>
        <v>27290.624999999996</v>
      </c>
      <c r="W728" s="54"/>
      <c r="X728" s="54"/>
      <c r="Y728" s="54"/>
      <c r="AB728" s="55"/>
      <c r="AD728" s="55"/>
    </row>
    <row r="729" spans="1:30" ht="14.25" customHeight="1">
      <c r="A729" s="10">
        <v>728</v>
      </c>
      <c r="B729" s="13">
        <f>VLOOKUP(C729,'Species Data'!A$2:E$152,2,FALSE)</f>
        <v>126</v>
      </c>
      <c r="C729" s="10" t="s">
        <v>288</v>
      </c>
      <c r="D729" s="24" t="s">
        <v>40</v>
      </c>
      <c r="E729" s="26"/>
      <c r="F729" s="13">
        <f>VLOOKUP($C729,'Species Data'!$A$2:$E$152,3,FALSE)+$Z$1</f>
        <v>145</v>
      </c>
      <c r="G729" s="13">
        <f>VLOOKUP($C729,'Species Data'!$A$2:$E$152,4,FALSE)+$Z$1</f>
        <v>229</v>
      </c>
      <c r="H729" s="13">
        <f>VLOOKUP($C729,'Species Data'!$A$2:$E$152,5,FALSE)+$Z$1</f>
        <v>173</v>
      </c>
      <c r="I729" s="20" t="s">
        <v>43</v>
      </c>
      <c r="J729" s="54">
        <f>VLOOKUP(I729,'Basic Moves'!B$2:H$43,3,FALSE)</f>
        <v>10</v>
      </c>
      <c r="K729" s="54">
        <f>IF(OR(VLOOKUP(I729,'Basic Moves'!B$2:C$43,2,FALSE)=D729,VLOOKUP(I729,'Basic Moves'!B$2:C$43,2,FALSE)=E729),1,0)</f>
        <v>1</v>
      </c>
      <c r="L729" s="54">
        <f>VLOOKUP(I729,'Basic Moves'!B$2:H$43,5,FALSE)</f>
        <v>1050</v>
      </c>
      <c r="M729" s="54">
        <f>VLOOKUP(I729,'Basic Moves'!B$2:H$43,7,FALSE)</f>
        <v>10</v>
      </c>
      <c r="N729" s="54">
        <f t="shared" si="0"/>
        <v>2862.5</v>
      </c>
      <c r="O729" s="20"/>
      <c r="P729" s="20" t="s">
        <v>51</v>
      </c>
      <c r="Q729" s="54">
        <f>VLOOKUP(P729,'Charged Moves'!B$2:I$96,3,FALSE)</f>
        <v>100</v>
      </c>
      <c r="R729" s="54">
        <f>IF(OR(VLOOKUP(P729,'Charged Moves'!B$2:C$96,2,FALSE)=D729,VLOOKUP(P729,'Charged Moves'!B$2:C$96,2,FALSE)=E729),1,0)</f>
        <v>1</v>
      </c>
      <c r="S729" s="54">
        <f>VLOOKUP(P729,'Charged Moves'!B$2:I$96,8,FALSE)*100</f>
        <v>5</v>
      </c>
      <c r="T729" s="54">
        <f>VLOOKUP(P729,'Charged Moves'!B$2:I$96,6,FALSE)</f>
        <v>4100</v>
      </c>
      <c r="U729" s="54">
        <f>VLOOKUP(P729,'Charged Moves'!B$2:J$96,9,FALSE)</f>
        <v>100</v>
      </c>
      <c r="V729" s="54">
        <f t="shared" si="1"/>
        <v>29340.624999999996</v>
      </c>
      <c r="W729" s="54"/>
      <c r="X729" s="54"/>
      <c r="Y729" s="54"/>
      <c r="AB729" s="55"/>
      <c r="AD729" s="55"/>
    </row>
    <row r="730" spans="1:30" ht="14.25" customHeight="1">
      <c r="A730" s="10">
        <v>729</v>
      </c>
      <c r="B730" s="13">
        <f>VLOOKUP(C730,'Species Data'!A$2:E$152,2,FALSE)</f>
        <v>126</v>
      </c>
      <c r="C730" s="10" t="s">
        <v>288</v>
      </c>
      <c r="D730" s="24" t="s">
        <v>40</v>
      </c>
      <c r="E730" s="26"/>
      <c r="F730" s="13">
        <f>VLOOKUP($C730,'Species Data'!$A$2:$E$152,3,FALSE)+$Z$1</f>
        <v>145</v>
      </c>
      <c r="G730" s="13">
        <f>VLOOKUP($C730,'Species Data'!$A$2:$E$152,4,FALSE)+$Z$1</f>
        <v>229</v>
      </c>
      <c r="H730" s="13">
        <f>VLOOKUP($C730,'Species Data'!$A$2:$E$152,5,FALSE)+$Z$1</f>
        <v>173</v>
      </c>
      <c r="I730" s="20" t="s">
        <v>43</v>
      </c>
      <c r="J730" s="54">
        <f>VLOOKUP(I730,'Basic Moves'!B$2:H$43,3,FALSE)</f>
        <v>10</v>
      </c>
      <c r="K730" s="54">
        <f>IF(OR(VLOOKUP(I730,'Basic Moves'!B$2:C$43,2,FALSE)=D730,VLOOKUP(I730,'Basic Moves'!B$2:C$43,2,FALSE)=E730),1,0)</f>
        <v>1</v>
      </c>
      <c r="L730" s="54">
        <f>VLOOKUP(I730,'Basic Moves'!B$2:H$43,5,FALSE)</f>
        <v>1050</v>
      </c>
      <c r="M730" s="54">
        <f>VLOOKUP(I730,'Basic Moves'!B$2:H$43,7,FALSE)</f>
        <v>10</v>
      </c>
      <c r="N730" s="54">
        <f t="shared" si="0"/>
        <v>2862.5</v>
      </c>
      <c r="O730" s="20"/>
      <c r="P730" s="20" t="s">
        <v>47</v>
      </c>
      <c r="Q730" s="54">
        <f>VLOOKUP(P730,'Charged Moves'!B$2:I$96,3,FALSE)</f>
        <v>40</v>
      </c>
      <c r="R730" s="54">
        <f>IF(OR(VLOOKUP(P730,'Charged Moves'!B$2:C$96,2,FALSE)=D730,VLOOKUP(P730,'Charged Moves'!B$2:C$96,2,FALSE)=E730),1,0)</f>
        <v>1</v>
      </c>
      <c r="S730" s="54">
        <f>VLOOKUP(P730,'Charged Moves'!B$2:I$96,8,FALSE)*100</f>
        <v>5</v>
      </c>
      <c r="T730" s="54">
        <f>VLOOKUP(P730,'Charged Moves'!B$2:I$96,6,FALSE)</f>
        <v>2800</v>
      </c>
      <c r="U730" s="54">
        <f>VLOOKUP(P730,'Charged Moves'!B$2:J$96,9,FALSE)</f>
        <v>33</v>
      </c>
      <c r="V730" s="54">
        <f t="shared" si="1"/>
        <v>11736.249999999998</v>
      </c>
      <c r="W730" s="54"/>
      <c r="X730" s="54"/>
      <c r="Y730" s="54"/>
      <c r="AB730" s="55"/>
      <c r="AD730" s="55"/>
    </row>
    <row r="731" spans="1:30" ht="14.25" customHeight="1">
      <c r="A731" s="10">
        <v>730</v>
      </c>
      <c r="B731" s="13">
        <f>VLOOKUP(C731,'Species Data'!A$2:E$152,2,FALSE)</f>
        <v>126</v>
      </c>
      <c r="C731" s="10" t="s">
        <v>288</v>
      </c>
      <c r="D731" s="24" t="s">
        <v>40</v>
      </c>
      <c r="E731" s="26"/>
      <c r="F731" s="13">
        <f>VLOOKUP($C731,'Species Data'!$A$2:$E$152,3,FALSE)+$Z$1</f>
        <v>145</v>
      </c>
      <c r="G731" s="13">
        <f>VLOOKUP($C731,'Species Data'!$A$2:$E$152,4,FALSE)+$Z$1</f>
        <v>229</v>
      </c>
      <c r="H731" s="13">
        <f>VLOOKUP($C731,'Species Data'!$A$2:$E$152,5,FALSE)+$Z$1</f>
        <v>173</v>
      </c>
      <c r="I731" s="20" t="s">
        <v>43</v>
      </c>
      <c r="J731" s="54">
        <f>VLOOKUP(I731,'Basic Moves'!B$2:H$43,3,FALSE)</f>
        <v>10</v>
      </c>
      <c r="K731" s="54">
        <f>IF(OR(VLOOKUP(I731,'Basic Moves'!B$2:C$43,2,FALSE)=D731,VLOOKUP(I731,'Basic Moves'!B$2:C$43,2,FALSE)=E731),1,0)</f>
        <v>1</v>
      </c>
      <c r="L731" s="54">
        <f>VLOOKUP(I731,'Basic Moves'!B$2:H$43,5,FALSE)</f>
        <v>1050</v>
      </c>
      <c r="M731" s="54">
        <f>VLOOKUP(I731,'Basic Moves'!B$2:H$43,7,FALSE)</f>
        <v>10</v>
      </c>
      <c r="N731" s="54">
        <f t="shared" si="0"/>
        <v>2862.5</v>
      </c>
      <c r="O731" s="20"/>
      <c r="P731" s="20" t="s">
        <v>42</v>
      </c>
      <c r="Q731" s="54">
        <f>VLOOKUP(P731,'Charged Moves'!B$2:I$96,3,FALSE)</f>
        <v>55</v>
      </c>
      <c r="R731" s="54">
        <f>IF(OR(VLOOKUP(P731,'Charged Moves'!B$2:C$96,2,FALSE)=D731,VLOOKUP(P731,'Charged Moves'!B$2:C$96,2,FALSE)=E731),1,0)</f>
        <v>1</v>
      </c>
      <c r="S731" s="54">
        <f>VLOOKUP(P731,'Charged Moves'!B$2:I$96,8,FALSE)*100</f>
        <v>5</v>
      </c>
      <c r="T731" s="54">
        <f>VLOOKUP(P731,'Charged Moves'!B$2:I$96,6,FALSE)</f>
        <v>2900</v>
      </c>
      <c r="U731" s="54">
        <f>VLOOKUP(P731,'Charged Moves'!B$2:J$96,9,FALSE)</f>
        <v>50</v>
      </c>
      <c r="V731" s="54">
        <f t="shared" si="1"/>
        <v>16137.343749999998</v>
      </c>
      <c r="W731" s="54"/>
      <c r="X731" s="54"/>
      <c r="Y731" s="54"/>
      <c r="AB731" s="55"/>
      <c r="AD731" s="55"/>
    </row>
    <row r="732" spans="1:30" ht="14.25" customHeight="1">
      <c r="A732" s="10">
        <v>731</v>
      </c>
      <c r="B732" s="13">
        <f>VLOOKUP(C732,'Species Data'!A$2:E$152,2,FALSE)</f>
        <v>126</v>
      </c>
      <c r="C732" s="10" t="s">
        <v>288</v>
      </c>
      <c r="D732" s="24" t="s">
        <v>40</v>
      </c>
      <c r="E732" s="26"/>
      <c r="F732" s="13">
        <f>VLOOKUP($C732,'Species Data'!$A$2:$E$152,3,FALSE)+$Z$1</f>
        <v>145</v>
      </c>
      <c r="G732" s="13">
        <f>VLOOKUP($C732,'Species Data'!$A$2:$E$152,4,FALSE)+$Z$1</f>
        <v>229</v>
      </c>
      <c r="H732" s="13">
        <f>VLOOKUP($C732,'Species Data'!$A$2:$E$152,5,FALSE)+$Z$1</f>
        <v>173</v>
      </c>
      <c r="I732" s="20" t="s">
        <v>180</v>
      </c>
      <c r="J732" s="54">
        <f>VLOOKUP(I732,'Basic Moves'!B$2:H$43,3,FALSE)</f>
        <v>6</v>
      </c>
      <c r="K732" s="54">
        <f>IF(OR(VLOOKUP(I732,'Basic Moves'!B$2:C$43,2,FALSE)=D732,VLOOKUP(I732,'Basic Moves'!B$2:C$43,2,FALSE)=E732),1,0)</f>
        <v>0</v>
      </c>
      <c r="L732" s="54">
        <f>VLOOKUP(I732,'Basic Moves'!B$2:H$43,5,FALSE)</f>
        <v>800</v>
      </c>
      <c r="M732" s="54">
        <f>VLOOKUP(I732,'Basic Moves'!B$2:H$43,7,FALSE)</f>
        <v>8</v>
      </c>
      <c r="N732" s="54">
        <f t="shared" si="0"/>
        <v>1374</v>
      </c>
      <c r="O732" s="20"/>
      <c r="P732" s="20" t="s">
        <v>51</v>
      </c>
      <c r="Q732" s="54">
        <f>VLOOKUP(P732,'Charged Moves'!B$2:I$96,3,FALSE)</f>
        <v>100</v>
      </c>
      <c r="R732" s="54">
        <f>IF(OR(VLOOKUP(P732,'Charged Moves'!B$2:C$96,2,FALSE)=D732,VLOOKUP(P732,'Charged Moves'!B$2:C$96,2,FALSE)=E732),1,0)</f>
        <v>1</v>
      </c>
      <c r="S732" s="54">
        <f>VLOOKUP(P732,'Charged Moves'!B$2:I$96,8,FALSE)*100</f>
        <v>5</v>
      </c>
      <c r="T732" s="54">
        <f>VLOOKUP(P732,'Charged Moves'!B$2:I$96,6,FALSE)</f>
        <v>4100</v>
      </c>
      <c r="U732" s="54">
        <f>VLOOKUP(P732,'Charged Moves'!B$2:J$96,9,FALSE)</f>
        <v>100</v>
      </c>
      <c r="V732" s="54">
        <f t="shared" si="1"/>
        <v>29340.624999999996</v>
      </c>
      <c r="W732" s="54"/>
      <c r="X732" s="54"/>
      <c r="Y732" s="54"/>
      <c r="AB732" s="55"/>
      <c r="AD732" s="55"/>
    </row>
    <row r="733" spans="1:30" ht="14.25" customHeight="1">
      <c r="A733" s="10">
        <v>732</v>
      </c>
      <c r="B733" s="13">
        <f>VLOOKUP(C733,'Species Data'!A$2:E$152,2,FALSE)</f>
        <v>126</v>
      </c>
      <c r="C733" s="10" t="s">
        <v>288</v>
      </c>
      <c r="D733" s="24" t="s">
        <v>40</v>
      </c>
      <c r="E733" s="26"/>
      <c r="F733" s="13">
        <f>VLOOKUP($C733,'Species Data'!$A$2:$E$152,3,FALSE)+$Z$1</f>
        <v>145</v>
      </c>
      <c r="G733" s="13">
        <f>VLOOKUP($C733,'Species Data'!$A$2:$E$152,4,FALSE)+$Z$1</f>
        <v>229</v>
      </c>
      <c r="H733" s="13">
        <f>VLOOKUP($C733,'Species Data'!$A$2:$E$152,5,FALSE)+$Z$1</f>
        <v>173</v>
      </c>
      <c r="I733" s="20" t="s">
        <v>180</v>
      </c>
      <c r="J733" s="54">
        <f>VLOOKUP(I733,'Basic Moves'!B$2:H$43,3,FALSE)</f>
        <v>6</v>
      </c>
      <c r="K733" s="54">
        <f>IF(OR(VLOOKUP(I733,'Basic Moves'!B$2:C$43,2,FALSE)=D733,VLOOKUP(I733,'Basic Moves'!B$2:C$43,2,FALSE)=E733),1,0)</f>
        <v>0</v>
      </c>
      <c r="L733" s="54">
        <f>VLOOKUP(I733,'Basic Moves'!B$2:H$43,5,FALSE)</f>
        <v>800</v>
      </c>
      <c r="M733" s="54">
        <f>VLOOKUP(I733,'Basic Moves'!B$2:H$43,7,FALSE)</f>
        <v>8</v>
      </c>
      <c r="N733" s="54">
        <f t="shared" si="0"/>
        <v>1374</v>
      </c>
      <c r="O733" s="20"/>
      <c r="P733" s="20" t="s">
        <v>47</v>
      </c>
      <c r="Q733" s="54">
        <f>VLOOKUP(P733,'Charged Moves'!B$2:I$96,3,FALSE)</f>
        <v>40</v>
      </c>
      <c r="R733" s="54">
        <f>IF(OR(VLOOKUP(P733,'Charged Moves'!B$2:C$96,2,FALSE)=D733,VLOOKUP(P733,'Charged Moves'!B$2:C$96,2,FALSE)=E733),1,0)</f>
        <v>1</v>
      </c>
      <c r="S733" s="54">
        <f>VLOOKUP(P733,'Charged Moves'!B$2:I$96,8,FALSE)*100</f>
        <v>5</v>
      </c>
      <c r="T733" s="54">
        <f>VLOOKUP(P733,'Charged Moves'!B$2:I$96,6,FALSE)</f>
        <v>2800</v>
      </c>
      <c r="U733" s="54">
        <f>VLOOKUP(P733,'Charged Moves'!B$2:J$96,9,FALSE)</f>
        <v>33</v>
      </c>
      <c r="V733" s="54">
        <f t="shared" si="1"/>
        <v>11736.249999999998</v>
      </c>
      <c r="W733" s="54"/>
      <c r="X733" s="54"/>
      <c r="Y733" s="54"/>
      <c r="AB733" s="55"/>
      <c r="AD733" s="55"/>
    </row>
    <row r="734" spans="1:30" ht="14.25" customHeight="1">
      <c r="A734" s="10">
        <v>733</v>
      </c>
      <c r="B734" s="13">
        <f>VLOOKUP(C734,'Species Data'!A$2:E$152,2,FALSE)</f>
        <v>126</v>
      </c>
      <c r="C734" s="10" t="s">
        <v>288</v>
      </c>
      <c r="D734" s="24" t="s">
        <v>40</v>
      </c>
      <c r="E734" s="26"/>
      <c r="F734" s="13">
        <f>VLOOKUP($C734,'Species Data'!$A$2:$E$152,3,FALSE)+$Z$1</f>
        <v>145</v>
      </c>
      <c r="G734" s="13">
        <f>VLOOKUP($C734,'Species Data'!$A$2:$E$152,4,FALSE)+$Z$1</f>
        <v>229</v>
      </c>
      <c r="H734" s="13">
        <f>VLOOKUP($C734,'Species Data'!$A$2:$E$152,5,FALSE)+$Z$1</f>
        <v>173</v>
      </c>
      <c r="I734" s="20" t="s">
        <v>180</v>
      </c>
      <c r="J734" s="54">
        <f>VLOOKUP(I734,'Basic Moves'!B$2:H$43,3,FALSE)</f>
        <v>6</v>
      </c>
      <c r="K734" s="54">
        <f>IF(OR(VLOOKUP(I734,'Basic Moves'!B$2:C$43,2,FALSE)=D734,VLOOKUP(I734,'Basic Moves'!B$2:C$43,2,FALSE)=E734),1,0)</f>
        <v>0</v>
      </c>
      <c r="L734" s="54">
        <f>VLOOKUP(I734,'Basic Moves'!B$2:H$43,5,FALSE)</f>
        <v>800</v>
      </c>
      <c r="M734" s="54">
        <f>VLOOKUP(I734,'Basic Moves'!B$2:H$43,7,FALSE)</f>
        <v>8</v>
      </c>
      <c r="N734" s="54">
        <f t="shared" si="0"/>
        <v>1374</v>
      </c>
      <c r="O734" s="20"/>
      <c r="P734" s="20" t="s">
        <v>42</v>
      </c>
      <c r="Q734" s="54">
        <f>VLOOKUP(P734,'Charged Moves'!B$2:I$96,3,FALSE)</f>
        <v>55</v>
      </c>
      <c r="R734" s="54">
        <f>IF(OR(VLOOKUP(P734,'Charged Moves'!B$2:C$96,2,FALSE)=D734,VLOOKUP(P734,'Charged Moves'!B$2:C$96,2,FALSE)=E734),1,0)</f>
        <v>1</v>
      </c>
      <c r="S734" s="54">
        <f>VLOOKUP(P734,'Charged Moves'!B$2:I$96,8,FALSE)*100</f>
        <v>5</v>
      </c>
      <c r="T734" s="54">
        <f>VLOOKUP(P734,'Charged Moves'!B$2:I$96,6,FALSE)</f>
        <v>2900</v>
      </c>
      <c r="U734" s="54">
        <f>VLOOKUP(P734,'Charged Moves'!B$2:J$96,9,FALSE)</f>
        <v>50</v>
      </c>
      <c r="V734" s="54">
        <f t="shared" si="1"/>
        <v>16137.343749999998</v>
      </c>
      <c r="W734" s="54"/>
      <c r="X734" s="54"/>
      <c r="Y734" s="54"/>
      <c r="AB734" s="55"/>
      <c r="AD734" s="55"/>
    </row>
    <row r="735" spans="1:30" ht="14.25" customHeight="1">
      <c r="A735" s="10">
        <v>734</v>
      </c>
      <c r="B735" s="13">
        <f>VLOOKUP(C735,'Species Data'!A$2:E$152,2,FALSE)</f>
        <v>127</v>
      </c>
      <c r="C735" s="10" t="s">
        <v>289</v>
      </c>
      <c r="D735" s="30" t="s">
        <v>67</v>
      </c>
      <c r="E735" s="31"/>
      <c r="F735" s="13">
        <f>VLOOKUP($C735,'Species Data'!$A$2:$E$152,3,FALSE)+$Z$1</f>
        <v>145</v>
      </c>
      <c r="G735" s="13">
        <f>VLOOKUP($C735,'Species Data'!$A$2:$E$152,4,FALSE)+$Z$1</f>
        <v>199</v>
      </c>
      <c r="H735" s="13">
        <f>VLOOKUP($C735,'Species Data'!$A$2:$E$152,5,FALSE)+$Z$1</f>
        <v>201</v>
      </c>
      <c r="I735" s="20" t="s">
        <v>262</v>
      </c>
      <c r="J735" s="54">
        <f>VLOOKUP(I735,'Basic Moves'!B$2:H$43,3,FALSE)</f>
        <v>15</v>
      </c>
      <c r="K735" s="54">
        <f>IF(OR(VLOOKUP(I735,'Basic Moves'!B$2:C$43,2,FALSE)=D735,VLOOKUP(I735,'Basic Moves'!B$2:C$43,2,FALSE)=E735),1,0)</f>
        <v>0</v>
      </c>
      <c r="L735" s="54">
        <f>VLOOKUP(I735,'Basic Moves'!B$2:H$43,5,FALSE)</f>
        <v>1410</v>
      </c>
      <c r="M735" s="54">
        <f>VLOOKUP(I735,'Basic Moves'!B$2:H$43,7,FALSE)</f>
        <v>12</v>
      </c>
      <c r="N735" s="54">
        <f t="shared" si="0"/>
        <v>2985</v>
      </c>
      <c r="O735" s="20"/>
      <c r="P735" s="20" t="s">
        <v>254</v>
      </c>
      <c r="Q735" s="54">
        <f>VLOOKUP(P735,'Charged Moves'!B$2:I$96,3,FALSE)</f>
        <v>25</v>
      </c>
      <c r="R735" s="54">
        <f>IF(OR(VLOOKUP(P735,'Charged Moves'!B$2:C$96,2,FALSE)=D735,VLOOKUP(P735,'Charged Moves'!B$2:C$96,2,FALSE)=E735),1,0)</f>
        <v>0</v>
      </c>
      <c r="S735" s="54">
        <f>VLOOKUP(P735,'Charged Moves'!B$2:I$96,8,FALSE)*100</f>
        <v>5</v>
      </c>
      <c r="T735" s="54">
        <f>VLOOKUP(P735,'Charged Moves'!B$2:I$96,6,FALSE)</f>
        <v>2100</v>
      </c>
      <c r="U735" s="54">
        <f>VLOOKUP(P735,'Charged Moves'!B$2:J$96,9,FALSE)</f>
        <v>20</v>
      </c>
      <c r="V735" s="54">
        <f t="shared" si="1"/>
        <v>5099.375</v>
      </c>
      <c r="W735" s="54"/>
      <c r="X735" s="54"/>
      <c r="Y735" s="54"/>
      <c r="AB735" s="55"/>
      <c r="AD735" s="55"/>
    </row>
    <row r="736" spans="1:30" ht="14.25" customHeight="1">
      <c r="A736" s="10">
        <v>735</v>
      </c>
      <c r="B736" s="13">
        <f>VLOOKUP(C736,'Species Data'!A$2:E$152,2,FALSE)</f>
        <v>127</v>
      </c>
      <c r="C736" s="10" t="s">
        <v>289</v>
      </c>
      <c r="D736" s="30" t="s">
        <v>67</v>
      </c>
      <c r="E736" s="31"/>
      <c r="F736" s="13">
        <f>VLOOKUP($C736,'Species Data'!$A$2:$E$152,3,FALSE)+$Z$1</f>
        <v>145</v>
      </c>
      <c r="G736" s="13">
        <f>VLOOKUP($C736,'Species Data'!$A$2:$E$152,4,FALSE)+$Z$1</f>
        <v>199</v>
      </c>
      <c r="H736" s="13">
        <f>VLOOKUP($C736,'Species Data'!$A$2:$E$152,5,FALSE)+$Z$1</f>
        <v>201</v>
      </c>
      <c r="I736" s="20" t="s">
        <v>262</v>
      </c>
      <c r="J736" s="54">
        <f>VLOOKUP(I736,'Basic Moves'!B$2:H$43,3,FALSE)</f>
        <v>15</v>
      </c>
      <c r="K736" s="54">
        <f>IF(OR(VLOOKUP(I736,'Basic Moves'!B$2:C$43,2,FALSE)=D736,VLOOKUP(I736,'Basic Moves'!B$2:C$43,2,FALSE)=E736),1,0)</f>
        <v>0</v>
      </c>
      <c r="L736" s="54">
        <f>VLOOKUP(I736,'Basic Moves'!B$2:H$43,5,FALSE)</f>
        <v>1410</v>
      </c>
      <c r="M736" s="54">
        <f>VLOOKUP(I736,'Basic Moves'!B$2:H$43,7,FALSE)</f>
        <v>12</v>
      </c>
      <c r="N736" s="54">
        <f t="shared" si="0"/>
        <v>2985</v>
      </c>
      <c r="O736" s="20"/>
      <c r="P736" s="20" t="s">
        <v>81</v>
      </c>
      <c r="Q736" s="54">
        <f>VLOOKUP(P736,'Charged Moves'!B$2:I$96,3,FALSE)</f>
        <v>35</v>
      </c>
      <c r="R736" s="54">
        <f>IF(OR(VLOOKUP(P736,'Charged Moves'!B$2:C$96,2,FALSE)=D736,VLOOKUP(P736,'Charged Moves'!B$2:C$96,2,FALSE)=E736),1,0)</f>
        <v>1</v>
      </c>
      <c r="S736" s="54">
        <f>VLOOKUP(P736,'Charged Moves'!B$2:I$96,8,FALSE)*100</f>
        <v>5</v>
      </c>
      <c r="T736" s="54">
        <f>VLOOKUP(P736,'Charged Moves'!B$2:I$96,6,FALSE)</f>
        <v>2100</v>
      </c>
      <c r="U736" s="54">
        <f>VLOOKUP(P736,'Charged Moves'!B$2:J$96,9,FALSE)</f>
        <v>33</v>
      </c>
      <c r="V736" s="54">
        <f t="shared" si="1"/>
        <v>8923.90625</v>
      </c>
      <c r="W736" s="54"/>
      <c r="X736" s="54"/>
      <c r="Y736" s="54"/>
      <c r="AB736" s="55"/>
      <c r="AD736" s="55"/>
    </row>
    <row r="737" spans="1:30" ht="14.25" customHeight="1">
      <c r="A737" s="10">
        <v>736</v>
      </c>
      <c r="B737" s="13">
        <f>VLOOKUP(C737,'Species Data'!A$2:E$152,2,FALSE)</f>
        <v>127</v>
      </c>
      <c r="C737" s="10" t="s">
        <v>289</v>
      </c>
      <c r="D737" s="30" t="s">
        <v>67</v>
      </c>
      <c r="E737" s="31"/>
      <c r="F737" s="13">
        <f>VLOOKUP($C737,'Species Data'!$A$2:$E$152,3,FALSE)+$Z$1</f>
        <v>145</v>
      </c>
      <c r="G737" s="13">
        <f>VLOOKUP($C737,'Species Data'!$A$2:$E$152,4,FALSE)+$Z$1</f>
        <v>199</v>
      </c>
      <c r="H737" s="13">
        <f>VLOOKUP($C737,'Species Data'!$A$2:$E$152,5,FALSE)+$Z$1</f>
        <v>201</v>
      </c>
      <c r="I737" s="20" t="s">
        <v>262</v>
      </c>
      <c r="J737" s="54">
        <f>VLOOKUP(I737,'Basic Moves'!B$2:H$43,3,FALSE)</f>
        <v>15</v>
      </c>
      <c r="K737" s="54">
        <f>IF(OR(VLOOKUP(I737,'Basic Moves'!B$2:C$43,2,FALSE)=D737,VLOOKUP(I737,'Basic Moves'!B$2:C$43,2,FALSE)=E737),1,0)</f>
        <v>0</v>
      </c>
      <c r="L737" s="54">
        <f>VLOOKUP(I737,'Basic Moves'!B$2:H$43,5,FALSE)</f>
        <v>1410</v>
      </c>
      <c r="M737" s="54">
        <f>VLOOKUP(I737,'Basic Moves'!B$2:H$43,7,FALSE)</f>
        <v>12</v>
      </c>
      <c r="N737" s="54">
        <f t="shared" si="0"/>
        <v>2985</v>
      </c>
      <c r="O737" s="20"/>
      <c r="P737" s="20" t="s">
        <v>193</v>
      </c>
      <c r="Q737" s="54">
        <f>VLOOKUP(P737,'Charged Moves'!B$2:I$96,3,FALSE)</f>
        <v>30</v>
      </c>
      <c r="R737" s="54">
        <f>IF(OR(VLOOKUP(P737,'Charged Moves'!B$2:C$96,2,FALSE)=D737,VLOOKUP(P737,'Charged Moves'!B$2:C$96,2,FALSE)=E737),1,0)</f>
        <v>0</v>
      </c>
      <c r="S737" s="54">
        <f>VLOOKUP(P737,'Charged Moves'!B$2:I$96,8,FALSE)*100</f>
        <v>5</v>
      </c>
      <c r="T737" s="54">
        <f>VLOOKUP(P737,'Charged Moves'!B$2:I$96,6,FALSE)</f>
        <v>2100</v>
      </c>
      <c r="U737" s="54">
        <f>VLOOKUP(P737,'Charged Moves'!B$2:J$96,9,FALSE)</f>
        <v>33</v>
      </c>
      <c r="V737" s="54">
        <f t="shared" si="1"/>
        <v>6119.2499999999991</v>
      </c>
      <c r="W737" s="54"/>
      <c r="X737" s="54"/>
      <c r="Y737" s="54"/>
      <c r="AB737" s="55"/>
      <c r="AD737" s="55"/>
    </row>
    <row r="738" spans="1:30" ht="14.25" customHeight="1">
      <c r="A738" s="10">
        <v>737</v>
      </c>
      <c r="B738" s="13">
        <f>VLOOKUP(C738,'Species Data'!A$2:E$152,2,FALSE)</f>
        <v>127</v>
      </c>
      <c r="C738" s="10" t="s">
        <v>289</v>
      </c>
      <c r="D738" s="30" t="s">
        <v>67</v>
      </c>
      <c r="E738" s="31"/>
      <c r="F738" s="13">
        <f>VLOOKUP($C738,'Species Data'!$A$2:$E$152,3,FALSE)+$Z$1</f>
        <v>145</v>
      </c>
      <c r="G738" s="13">
        <f>VLOOKUP($C738,'Species Data'!$A$2:$E$152,4,FALSE)+$Z$1</f>
        <v>199</v>
      </c>
      <c r="H738" s="13">
        <f>VLOOKUP($C738,'Species Data'!$A$2:$E$152,5,FALSE)+$Z$1</f>
        <v>201</v>
      </c>
      <c r="I738" s="20" t="s">
        <v>139</v>
      </c>
      <c r="J738" s="54">
        <f>VLOOKUP(I738,'Basic Moves'!B$2:H$43,3,FALSE)</f>
        <v>3</v>
      </c>
      <c r="K738" s="54">
        <f>IF(OR(VLOOKUP(I738,'Basic Moves'!B$2:C$43,2,FALSE)=D738,VLOOKUP(I738,'Basic Moves'!B$2:C$43,2,FALSE)=E738),1,0)</f>
        <v>1</v>
      </c>
      <c r="L738" s="54">
        <f>VLOOKUP(I738,'Basic Moves'!B$2:H$43,5,FALSE)</f>
        <v>400</v>
      </c>
      <c r="M738" s="54">
        <f>VLOOKUP(I738,'Basic Moves'!B$2:H$43,7,FALSE)</f>
        <v>6</v>
      </c>
      <c r="N738" s="54">
        <f t="shared" si="0"/>
        <v>746.25</v>
      </c>
      <c r="O738" s="20"/>
      <c r="P738" s="20" t="s">
        <v>254</v>
      </c>
      <c r="Q738" s="54">
        <f>VLOOKUP(P738,'Charged Moves'!B$2:I$96,3,FALSE)</f>
        <v>25</v>
      </c>
      <c r="R738" s="54">
        <f>IF(OR(VLOOKUP(P738,'Charged Moves'!B$2:C$96,2,FALSE)=D738,VLOOKUP(P738,'Charged Moves'!B$2:C$96,2,FALSE)=E738),1,0)</f>
        <v>0</v>
      </c>
      <c r="S738" s="54">
        <f>VLOOKUP(P738,'Charged Moves'!B$2:I$96,8,FALSE)*100</f>
        <v>5</v>
      </c>
      <c r="T738" s="54">
        <f>VLOOKUP(P738,'Charged Moves'!B$2:I$96,6,FALSE)</f>
        <v>2100</v>
      </c>
      <c r="U738" s="54">
        <f>VLOOKUP(P738,'Charged Moves'!B$2:J$96,9,FALSE)</f>
        <v>20</v>
      </c>
      <c r="V738" s="54">
        <f t="shared" si="1"/>
        <v>5099.375</v>
      </c>
      <c r="W738" s="54"/>
      <c r="X738" s="54"/>
      <c r="Y738" s="54"/>
      <c r="AB738" s="55"/>
      <c r="AD738" s="55"/>
    </row>
    <row r="739" spans="1:30" ht="14.25" customHeight="1">
      <c r="A739" s="10">
        <v>738</v>
      </c>
      <c r="B739" s="13">
        <f>VLOOKUP(C739,'Species Data'!A$2:E$152,2,FALSE)</f>
        <v>127</v>
      </c>
      <c r="C739" s="10" t="s">
        <v>289</v>
      </c>
      <c r="D739" s="30" t="s">
        <v>67</v>
      </c>
      <c r="E739" s="31"/>
      <c r="F739" s="13">
        <f>VLOOKUP($C739,'Species Data'!$A$2:$E$152,3,FALSE)+$Z$1</f>
        <v>145</v>
      </c>
      <c r="G739" s="13">
        <f>VLOOKUP($C739,'Species Data'!$A$2:$E$152,4,FALSE)+$Z$1</f>
        <v>199</v>
      </c>
      <c r="H739" s="13">
        <f>VLOOKUP($C739,'Species Data'!$A$2:$E$152,5,FALSE)+$Z$1</f>
        <v>201</v>
      </c>
      <c r="I739" s="20" t="s">
        <v>139</v>
      </c>
      <c r="J739" s="54">
        <f>VLOOKUP(I739,'Basic Moves'!B$2:H$43,3,FALSE)</f>
        <v>3</v>
      </c>
      <c r="K739" s="54">
        <f>IF(OR(VLOOKUP(I739,'Basic Moves'!B$2:C$43,2,FALSE)=D739,VLOOKUP(I739,'Basic Moves'!B$2:C$43,2,FALSE)=E739),1,0)</f>
        <v>1</v>
      </c>
      <c r="L739" s="54">
        <f>VLOOKUP(I739,'Basic Moves'!B$2:H$43,5,FALSE)</f>
        <v>400</v>
      </c>
      <c r="M739" s="54">
        <f>VLOOKUP(I739,'Basic Moves'!B$2:H$43,7,FALSE)</f>
        <v>6</v>
      </c>
      <c r="N739" s="54">
        <f t="shared" si="0"/>
        <v>746.25</v>
      </c>
      <c r="O739" s="20"/>
      <c r="P739" s="20" t="s">
        <v>81</v>
      </c>
      <c r="Q739" s="54">
        <f>VLOOKUP(P739,'Charged Moves'!B$2:I$96,3,FALSE)</f>
        <v>35</v>
      </c>
      <c r="R739" s="54">
        <f>IF(OR(VLOOKUP(P739,'Charged Moves'!B$2:C$96,2,FALSE)=D739,VLOOKUP(P739,'Charged Moves'!B$2:C$96,2,FALSE)=E739),1,0)</f>
        <v>1</v>
      </c>
      <c r="S739" s="54">
        <f>VLOOKUP(P739,'Charged Moves'!B$2:I$96,8,FALSE)*100</f>
        <v>5</v>
      </c>
      <c r="T739" s="54">
        <f>VLOOKUP(P739,'Charged Moves'!B$2:I$96,6,FALSE)</f>
        <v>2100</v>
      </c>
      <c r="U739" s="54">
        <f>VLOOKUP(P739,'Charged Moves'!B$2:J$96,9,FALSE)</f>
        <v>33</v>
      </c>
      <c r="V739" s="54">
        <f t="shared" si="1"/>
        <v>8923.90625</v>
      </c>
      <c r="W739" s="54"/>
      <c r="X739" s="54"/>
      <c r="Y739" s="54"/>
      <c r="AB739" s="55"/>
      <c r="AD739" s="55"/>
    </row>
    <row r="740" spans="1:30" ht="14.25" customHeight="1">
      <c r="A740" s="10">
        <v>739</v>
      </c>
      <c r="B740" s="13">
        <f>VLOOKUP(C740,'Species Data'!A$2:E$152,2,FALSE)</f>
        <v>127</v>
      </c>
      <c r="C740" s="10" t="s">
        <v>289</v>
      </c>
      <c r="D740" s="30" t="s">
        <v>67</v>
      </c>
      <c r="E740" s="31"/>
      <c r="F740" s="13">
        <f>VLOOKUP($C740,'Species Data'!$A$2:$E$152,3,FALSE)+$Z$1</f>
        <v>145</v>
      </c>
      <c r="G740" s="13">
        <f>VLOOKUP($C740,'Species Data'!$A$2:$E$152,4,FALSE)+$Z$1</f>
        <v>199</v>
      </c>
      <c r="H740" s="13">
        <f>VLOOKUP($C740,'Species Data'!$A$2:$E$152,5,FALSE)+$Z$1</f>
        <v>201</v>
      </c>
      <c r="I740" s="20" t="s">
        <v>139</v>
      </c>
      <c r="J740" s="54">
        <f>VLOOKUP(I740,'Basic Moves'!B$2:H$43,3,FALSE)</f>
        <v>3</v>
      </c>
      <c r="K740" s="54">
        <f>IF(OR(VLOOKUP(I740,'Basic Moves'!B$2:C$43,2,FALSE)=D740,VLOOKUP(I740,'Basic Moves'!B$2:C$43,2,FALSE)=E740),1,0)</f>
        <v>1</v>
      </c>
      <c r="L740" s="54">
        <f>VLOOKUP(I740,'Basic Moves'!B$2:H$43,5,FALSE)</f>
        <v>400</v>
      </c>
      <c r="M740" s="54">
        <f>VLOOKUP(I740,'Basic Moves'!B$2:H$43,7,FALSE)</f>
        <v>6</v>
      </c>
      <c r="N740" s="54">
        <f t="shared" si="0"/>
        <v>746.25</v>
      </c>
      <c r="O740" s="20"/>
      <c r="P740" s="20" t="s">
        <v>193</v>
      </c>
      <c r="Q740" s="54">
        <f>VLOOKUP(P740,'Charged Moves'!B$2:I$96,3,FALSE)</f>
        <v>30</v>
      </c>
      <c r="R740" s="54">
        <f>IF(OR(VLOOKUP(P740,'Charged Moves'!B$2:C$96,2,FALSE)=D740,VLOOKUP(P740,'Charged Moves'!B$2:C$96,2,FALSE)=E740),1,0)</f>
        <v>0</v>
      </c>
      <c r="S740" s="54">
        <f>VLOOKUP(P740,'Charged Moves'!B$2:I$96,8,FALSE)*100</f>
        <v>5</v>
      </c>
      <c r="T740" s="54">
        <f>VLOOKUP(P740,'Charged Moves'!B$2:I$96,6,FALSE)</f>
        <v>2100</v>
      </c>
      <c r="U740" s="54">
        <f>VLOOKUP(P740,'Charged Moves'!B$2:J$96,9,FALSE)</f>
        <v>33</v>
      </c>
      <c r="V740" s="54">
        <f t="shared" si="1"/>
        <v>6119.2499999999991</v>
      </c>
      <c r="W740" s="54"/>
      <c r="X740" s="54"/>
      <c r="Y740" s="54"/>
      <c r="AB740" s="55"/>
      <c r="AD740" s="55"/>
    </row>
    <row r="741" spans="1:30" ht="14.25" customHeight="1">
      <c r="A741" s="10">
        <v>740</v>
      </c>
      <c r="B741" s="13">
        <f>VLOOKUP(C741,'Species Data'!A$2:E$152,2,FALSE)</f>
        <v>128</v>
      </c>
      <c r="C741" s="10" t="s">
        <v>290</v>
      </c>
      <c r="D741" s="32" t="s">
        <v>84</v>
      </c>
      <c r="E741" s="33"/>
      <c r="F741" s="13">
        <f>VLOOKUP($C741,'Species Data'!$A$2:$E$152,3,FALSE)+$Z$1</f>
        <v>165</v>
      </c>
      <c r="G741" s="13">
        <f>VLOOKUP($C741,'Species Data'!$A$2:$E$152,4,FALSE)+$Z$1</f>
        <v>163</v>
      </c>
      <c r="H741" s="13">
        <f>VLOOKUP($C741,'Species Data'!$A$2:$E$152,5,FALSE)+$Z$1</f>
        <v>199</v>
      </c>
      <c r="I741" s="20" t="s">
        <v>33</v>
      </c>
      <c r="J741" s="54">
        <f>VLOOKUP(I741,'Basic Moves'!B$2:H$43,3,FALSE)</f>
        <v>12</v>
      </c>
      <c r="K741" s="54">
        <f>IF(OR(VLOOKUP(I741,'Basic Moves'!B$2:C$43,2,FALSE)=D741,VLOOKUP(I741,'Basic Moves'!B$2:C$43,2,FALSE)=E741),1,0)</f>
        <v>1</v>
      </c>
      <c r="L741" s="54">
        <f>VLOOKUP(I741,'Basic Moves'!B$2:H$43,5,FALSE)</f>
        <v>1100</v>
      </c>
      <c r="M741" s="54">
        <f>VLOOKUP(I741,'Basic Moves'!B$2:H$43,7,FALSE)</f>
        <v>10</v>
      </c>
      <c r="N741" s="54">
        <f t="shared" si="0"/>
        <v>2445</v>
      </c>
      <c r="O741" s="20"/>
      <c r="P741" s="20" t="s">
        <v>135</v>
      </c>
      <c r="Q741" s="54">
        <f>VLOOKUP(P741,'Charged Moves'!B$2:I$96,3,FALSE)</f>
        <v>25</v>
      </c>
      <c r="R741" s="54">
        <f>IF(OR(VLOOKUP(P741,'Charged Moves'!B$2:C$96,2,FALSE)=D741,VLOOKUP(P741,'Charged Moves'!B$2:C$96,2,FALSE)=E741),1,0)</f>
        <v>1</v>
      </c>
      <c r="S741" s="54">
        <f>VLOOKUP(P741,'Charged Moves'!B$2:I$96,8,FALSE)*100</f>
        <v>5</v>
      </c>
      <c r="T741" s="54">
        <f>VLOOKUP(P741,'Charged Moves'!B$2:I$96,6,FALSE)</f>
        <v>2200</v>
      </c>
      <c r="U741" s="54">
        <f>VLOOKUP(P741,'Charged Moves'!B$2:J$96,9,FALSE)</f>
        <v>25</v>
      </c>
      <c r="V741" s="54">
        <f t="shared" si="1"/>
        <v>5221.09375</v>
      </c>
      <c r="W741" s="54"/>
      <c r="X741" s="54"/>
      <c r="Y741" s="54"/>
      <c r="AB741" s="55"/>
      <c r="AD741" s="55"/>
    </row>
    <row r="742" spans="1:30" ht="14.25" customHeight="1">
      <c r="A742" s="10">
        <v>741</v>
      </c>
      <c r="B742" s="13">
        <f>VLOOKUP(C742,'Species Data'!A$2:E$152,2,FALSE)</f>
        <v>128</v>
      </c>
      <c r="C742" s="10" t="s">
        <v>290</v>
      </c>
      <c r="D742" s="32" t="s">
        <v>84</v>
      </c>
      <c r="E742" s="33"/>
      <c r="F742" s="13">
        <f>VLOOKUP($C742,'Species Data'!$A$2:$E$152,3,FALSE)+$Z$1</f>
        <v>165</v>
      </c>
      <c r="G742" s="13">
        <f>VLOOKUP($C742,'Species Data'!$A$2:$E$152,4,FALSE)+$Z$1</f>
        <v>163</v>
      </c>
      <c r="H742" s="13">
        <f>VLOOKUP($C742,'Species Data'!$A$2:$E$152,5,FALSE)+$Z$1</f>
        <v>199</v>
      </c>
      <c r="I742" s="20" t="s">
        <v>33</v>
      </c>
      <c r="J742" s="54">
        <f>VLOOKUP(I742,'Basic Moves'!B$2:H$43,3,FALSE)</f>
        <v>12</v>
      </c>
      <c r="K742" s="54">
        <f>IF(OR(VLOOKUP(I742,'Basic Moves'!B$2:C$43,2,FALSE)=D742,VLOOKUP(I742,'Basic Moves'!B$2:C$43,2,FALSE)=E742),1,0)</f>
        <v>1</v>
      </c>
      <c r="L742" s="54">
        <f>VLOOKUP(I742,'Basic Moves'!B$2:H$43,5,FALSE)</f>
        <v>1100</v>
      </c>
      <c r="M742" s="54">
        <f>VLOOKUP(I742,'Basic Moves'!B$2:H$43,7,FALSE)</f>
        <v>10</v>
      </c>
      <c r="N742" s="54">
        <f t="shared" si="0"/>
        <v>2445</v>
      </c>
      <c r="O742" s="20"/>
      <c r="P742" s="20" t="s">
        <v>250</v>
      </c>
      <c r="Q742" s="54">
        <f>VLOOKUP(P742,'Charged Moves'!B$2:I$96,3,FALSE)</f>
        <v>30</v>
      </c>
      <c r="R742" s="54">
        <f>IF(OR(VLOOKUP(P742,'Charged Moves'!B$2:C$96,2,FALSE)=D742,VLOOKUP(P742,'Charged Moves'!B$2:C$96,2,FALSE)=E742),1,0)</f>
        <v>0</v>
      </c>
      <c r="S742" s="54">
        <f>VLOOKUP(P742,'Charged Moves'!B$2:I$96,8,FALSE)*100</f>
        <v>5</v>
      </c>
      <c r="T742" s="54">
        <f>VLOOKUP(P742,'Charged Moves'!B$2:I$96,6,FALSE)</f>
        <v>2000</v>
      </c>
      <c r="U742" s="54">
        <f>VLOOKUP(P742,'Charged Moves'!B$2:J$96,9,FALSE)</f>
        <v>33</v>
      </c>
      <c r="V742" s="54">
        <f t="shared" si="1"/>
        <v>5012.25</v>
      </c>
      <c r="W742" s="54"/>
      <c r="X742" s="54"/>
      <c r="Y742" s="54"/>
      <c r="AB742" s="55"/>
      <c r="AD742" s="55"/>
    </row>
    <row r="743" spans="1:30" ht="14.25" customHeight="1">
      <c r="A743" s="10">
        <v>742</v>
      </c>
      <c r="B743" s="13">
        <f>VLOOKUP(C743,'Species Data'!A$2:E$152,2,FALSE)</f>
        <v>128</v>
      </c>
      <c r="C743" s="10" t="s">
        <v>290</v>
      </c>
      <c r="D743" s="32" t="s">
        <v>84</v>
      </c>
      <c r="E743" s="33"/>
      <c r="F743" s="13">
        <f>VLOOKUP($C743,'Species Data'!$A$2:$E$152,3,FALSE)+$Z$1</f>
        <v>165</v>
      </c>
      <c r="G743" s="13">
        <f>VLOOKUP($C743,'Species Data'!$A$2:$E$152,4,FALSE)+$Z$1</f>
        <v>163</v>
      </c>
      <c r="H743" s="13">
        <f>VLOOKUP($C743,'Species Data'!$A$2:$E$152,5,FALSE)+$Z$1</f>
        <v>199</v>
      </c>
      <c r="I743" s="20" t="s">
        <v>33</v>
      </c>
      <c r="J743" s="54">
        <f>VLOOKUP(I743,'Basic Moves'!B$2:H$43,3,FALSE)</f>
        <v>12</v>
      </c>
      <c r="K743" s="54">
        <f>IF(OR(VLOOKUP(I743,'Basic Moves'!B$2:C$43,2,FALSE)=D743,VLOOKUP(I743,'Basic Moves'!B$2:C$43,2,FALSE)=E743),1,0)</f>
        <v>1</v>
      </c>
      <c r="L743" s="54">
        <f>VLOOKUP(I743,'Basic Moves'!B$2:H$43,5,FALSE)</f>
        <v>1100</v>
      </c>
      <c r="M743" s="54">
        <f>VLOOKUP(I743,'Basic Moves'!B$2:H$43,7,FALSE)</f>
        <v>10</v>
      </c>
      <c r="N743" s="54">
        <f t="shared" si="0"/>
        <v>2445</v>
      </c>
      <c r="O743" s="20"/>
      <c r="P743" s="20" t="s">
        <v>126</v>
      </c>
      <c r="Q743" s="54">
        <f>VLOOKUP(P743,'Charged Moves'!B$2:I$96,3,FALSE)</f>
        <v>100</v>
      </c>
      <c r="R743" s="54">
        <f>IF(OR(VLOOKUP(P743,'Charged Moves'!B$2:C$96,2,FALSE)=D743,VLOOKUP(P743,'Charged Moves'!B$2:C$96,2,FALSE)=E743),1,0)</f>
        <v>0</v>
      </c>
      <c r="S743" s="54">
        <f>VLOOKUP(P743,'Charged Moves'!B$2:I$96,8,FALSE)*100</f>
        <v>5</v>
      </c>
      <c r="T743" s="54">
        <f>VLOOKUP(P743,'Charged Moves'!B$2:I$96,6,FALSE)</f>
        <v>4200</v>
      </c>
      <c r="U743" s="54">
        <f>VLOOKUP(P743,'Charged Moves'!B$2:J$96,9,FALSE)</f>
        <v>100</v>
      </c>
      <c r="V743" s="54">
        <f t="shared" si="1"/>
        <v>16707.5</v>
      </c>
      <c r="W743" s="54"/>
      <c r="X743" s="54"/>
      <c r="Y743" s="54"/>
      <c r="AB743" s="55"/>
      <c r="AD743" s="55"/>
    </row>
    <row r="744" spans="1:30" ht="14.25" customHeight="1">
      <c r="A744" s="10">
        <v>743</v>
      </c>
      <c r="B744" s="13">
        <f>VLOOKUP(C744,'Species Data'!A$2:E$152,2,FALSE)</f>
        <v>128</v>
      </c>
      <c r="C744" s="10" t="s">
        <v>290</v>
      </c>
      <c r="D744" s="32" t="s">
        <v>84</v>
      </c>
      <c r="E744" s="33"/>
      <c r="F744" s="13">
        <f>VLOOKUP($C744,'Species Data'!$A$2:$E$152,3,FALSE)+$Z$1</f>
        <v>165</v>
      </c>
      <c r="G744" s="13">
        <f>VLOOKUP($C744,'Species Data'!$A$2:$E$152,4,FALSE)+$Z$1</f>
        <v>163</v>
      </c>
      <c r="H744" s="13">
        <f>VLOOKUP($C744,'Species Data'!$A$2:$E$152,5,FALSE)+$Z$1</f>
        <v>199</v>
      </c>
      <c r="I744" s="20" t="s">
        <v>144</v>
      </c>
      <c r="J744" s="54">
        <f>VLOOKUP(I744,'Basic Moves'!B$2:H$43,3,FALSE)</f>
        <v>12</v>
      </c>
      <c r="K744" s="54">
        <f>IF(OR(VLOOKUP(I744,'Basic Moves'!B$2:C$43,2,FALSE)=D744,VLOOKUP(I744,'Basic Moves'!B$2:C$43,2,FALSE)=E744),1,0)</f>
        <v>0</v>
      </c>
      <c r="L744" s="54">
        <f>VLOOKUP(I744,'Basic Moves'!B$2:H$43,5,FALSE)</f>
        <v>1050</v>
      </c>
      <c r="M744" s="54">
        <f>VLOOKUP(I744,'Basic Moves'!B$2:H$43,7,FALSE)</f>
        <v>9</v>
      </c>
      <c r="N744" s="54">
        <f t="shared" si="0"/>
        <v>1956</v>
      </c>
      <c r="O744" s="20"/>
      <c r="P744" s="20" t="s">
        <v>135</v>
      </c>
      <c r="Q744" s="54">
        <f>VLOOKUP(P744,'Charged Moves'!B$2:I$96,3,FALSE)</f>
        <v>25</v>
      </c>
      <c r="R744" s="54">
        <f>IF(OR(VLOOKUP(P744,'Charged Moves'!B$2:C$96,2,FALSE)=D744,VLOOKUP(P744,'Charged Moves'!B$2:C$96,2,FALSE)=E744),1,0)</f>
        <v>1</v>
      </c>
      <c r="S744" s="54">
        <f>VLOOKUP(P744,'Charged Moves'!B$2:I$96,8,FALSE)*100</f>
        <v>5</v>
      </c>
      <c r="T744" s="54">
        <f>VLOOKUP(P744,'Charged Moves'!B$2:I$96,6,FALSE)</f>
        <v>2200</v>
      </c>
      <c r="U744" s="54">
        <f>VLOOKUP(P744,'Charged Moves'!B$2:J$96,9,FALSE)</f>
        <v>25</v>
      </c>
      <c r="V744" s="54">
        <f t="shared" si="1"/>
        <v>5221.09375</v>
      </c>
      <c r="W744" s="54"/>
      <c r="X744" s="54"/>
      <c r="Y744" s="54"/>
      <c r="AB744" s="55"/>
      <c r="AD744" s="55"/>
    </row>
    <row r="745" spans="1:30" ht="14.25" customHeight="1">
      <c r="A745" s="10">
        <v>744</v>
      </c>
      <c r="B745" s="13">
        <f>VLOOKUP(C745,'Species Data'!A$2:E$152,2,FALSE)</f>
        <v>128</v>
      </c>
      <c r="C745" s="10" t="s">
        <v>290</v>
      </c>
      <c r="D745" s="32" t="s">
        <v>84</v>
      </c>
      <c r="E745" s="33"/>
      <c r="F745" s="13">
        <f>VLOOKUP($C745,'Species Data'!$A$2:$E$152,3,FALSE)+$Z$1</f>
        <v>165</v>
      </c>
      <c r="G745" s="13">
        <f>VLOOKUP($C745,'Species Data'!$A$2:$E$152,4,FALSE)+$Z$1</f>
        <v>163</v>
      </c>
      <c r="H745" s="13">
        <f>VLOOKUP($C745,'Species Data'!$A$2:$E$152,5,FALSE)+$Z$1</f>
        <v>199</v>
      </c>
      <c r="I745" s="20" t="s">
        <v>144</v>
      </c>
      <c r="J745" s="54">
        <f>VLOOKUP(I745,'Basic Moves'!B$2:H$43,3,FALSE)</f>
        <v>12</v>
      </c>
      <c r="K745" s="54">
        <f>IF(OR(VLOOKUP(I745,'Basic Moves'!B$2:C$43,2,FALSE)=D745,VLOOKUP(I745,'Basic Moves'!B$2:C$43,2,FALSE)=E745),1,0)</f>
        <v>0</v>
      </c>
      <c r="L745" s="54">
        <f>VLOOKUP(I745,'Basic Moves'!B$2:H$43,5,FALSE)</f>
        <v>1050</v>
      </c>
      <c r="M745" s="54">
        <f>VLOOKUP(I745,'Basic Moves'!B$2:H$43,7,FALSE)</f>
        <v>9</v>
      </c>
      <c r="N745" s="54">
        <f t="shared" si="0"/>
        <v>1956</v>
      </c>
      <c r="O745" s="20"/>
      <c r="P745" s="20" t="s">
        <v>250</v>
      </c>
      <c r="Q745" s="54">
        <f>VLOOKUP(P745,'Charged Moves'!B$2:I$96,3,FALSE)</f>
        <v>30</v>
      </c>
      <c r="R745" s="54">
        <f>IF(OR(VLOOKUP(P745,'Charged Moves'!B$2:C$96,2,FALSE)=D745,VLOOKUP(P745,'Charged Moves'!B$2:C$96,2,FALSE)=E745),1,0)</f>
        <v>0</v>
      </c>
      <c r="S745" s="54">
        <f>VLOOKUP(P745,'Charged Moves'!B$2:I$96,8,FALSE)*100</f>
        <v>5</v>
      </c>
      <c r="T745" s="54">
        <f>VLOOKUP(P745,'Charged Moves'!B$2:I$96,6,FALSE)</f>
        <v>2000</v>
      </c>
      <c r="U745" s="54">
        <f>VLOOKUP(P745,'Charged Moves'!B$2:J$96,9,FALSE)</f>
        <v>33</v>
      </c>
      <c r="V745" s="54">
        <f t="shared" si="1"/>
        <v>5012.25</v>
      </c>
      <c r="W745" s="54"/>
      <c r="X745" s="54"/>
      <c r="Y745" s="54"/>
      <c r="AB745" s="55"/>
      <c r="AD745" s="55"/>
    </row>
    <row r="746" spans="1:30" ht="14.25" customHeight="1">
      <c r="A746" s="10">
        <v>745</v>
      </c>
      <c r="B746" s="13">
        <f>VLOOKUP(C746,'Species Data'!A$2:E$152,2,FALSE)</f>
        <v>128</v>
      </c>
      <c r="C746" s="10" t="s">
        <v>290</v>
      </c>
      <c r="D746" s="32" t="s">
        <v>84</v>
      </c>
      <c r="E746" s="33"/>
      <c r="F746" s="13">
        <f>VLOOKUP($C746,'Species Data'!$A$2:$E$152,3,FALSE)+$Z$1</f>
        <v>165</v>
      </c>
      <c r="G746" s="13">
        <f>VLOOKUP($C746,'Species Data'!$A$2:$E$152,4,FALSE)+$Z$1</f>
        <v>163</v>
      </c>
      <c r="H746" s="13">
        <f>VLOOKUP($C746,'Species Data'!$A$2:$E$152,5,FALSE)+$Z$1</f>
        <v>199</v>
      </c>
      <c r="I746" s="20" t="s">
        <v>144</v>
      </c>
      <c r="J746" s="54">
        <f>VLOOKUP(I746,'Basic Moves'!B$2:H$43,3,FALSE)</f>
        <v>12</v>
      </c>
      <c r="K746" s="54">
        <f>IF(OR(VLOOKUP(I746,'Basic Moves'!B$2:C$43,2,FALSE)=D746,VLOOKUP(I746,'Basic Moves'!B$2:C$43,2,FALSE)=E746),1,0)</f>
        <v>0</v>
      </c>
      <c r="L746" s="54">
        <f>VLOOKUP(I746,'Basic Moves'!B$2:H$43,5,FALSE)</f>
        <v>1050</v>
      </c>
      <c r="M746" s="54">
        <f>VLOOKUP(I746,'Basic Moves'!B$2:H$43,7,FALSE)</f>
        <v>9</v>
      </c>
      <c r="N746" s="54">
        <f t="shared" si="0"/>
        <v>1956</v>
      </c>
      <c r="O746" s="20"/>
      <c r="P746" s="20" t="s">
        <v>126</v>
      </c>
      <c r="Q746" s="54">
        <f>VLOOKUP(P746,'Charged Moves'!B$2:I$96,3,FALSE)</f>
        <v>100</v>
      </c>
      <c r="R746" s="54">
        <f>IF(OR(VLOOKUP(P746,'Charged Moves'!B$2:C$96,2,FALSE)=D746,VLOOKUP(P746,'Charged Moves'!B$2:C$96,2,FALSE)=E746),1,0)</f>
        <v>0</v>
      </c>
      <c r="S746" s="54">
        <f>VLOOKUP(P746,'Charged Moves'!B$2:I$96,8,FALSE)*100</f>
        <v>5</v>
      </c>
      <c r="T746" s="54">
        <f>VLOOKUP(P746,'Charged Moves'!B$2:I$96,6,FALSE)</f>
        <v>4200</v>
      </c>
      <c r="U746" s="54">
        <f>VLOOKUP(P746,'Charged Moves'!B$2:J$96,9,FALSE)</f>
        <v>100</v>
      </c>
      <c r="V746" s="54">
        <f t="shared" si="1"/>
        <v>16707.5</v>
      </c>
      <c r="W746" s="54"/>
      <c r="X746" s="54"/>
      <c r="Y746" s="54"/>
      <c r="AB746" s="55"/>
      <c r="AD746" s="55"/>
    </row>
    <row r="747" spans="1:30" ht="14.25" customHeight="1">
      <c r="A747" s="10">
        <v>746</v>
      </c>
      <c r="B747" s="13">
        <f>VLOOKUP(C747,'Species Data'!A$2:E$152,2,FALSE)</f>
        <v>129</v>
      </c>
      <c r="C747" s="10" t="s">
        <v>291</v>
      </c>
      <c r="D747" s="28" t="s">
        <v>54</v>
      </c>
      <c r="E747" s="29"/>
      <c r="F747" s="13">
        <f>VLOOKUP($C747,'Species Data'!$A$2:$E$152,3,FALSE)+$Z$1</f>
        <v>55</v>
      </c>
      <c r="G747" s="13">
        <f>VLOOKUP($C747,'Species Data'!$A$2:$E$152,4,FALSE)+$Z$1</f>
        <v>57</v>
      </c>
      <c r="H747" s="13">
        <f>VLOOKUP($C747,'Species Data'!$A$2:$E$152,5,FALSE)+$Z$1</f>
        <v>99</v>
      </c>
      <c r="I747" s="20" t="s">
        <v>292</v>
      </c>
      <c r="J747" s="54">
        <f>VLOOKUP(I747,'Basic Moves'!B$2:H$43,3,FALSE)</f>
        <v>0</v>
      </c>
      <c r="K747" s="54">
        <f>IF(OR(VLOOKUP(I747,'Basic Moves'!B$2:C$43,2,FALSE)=D747,VLOOKUP(I747,'Basic Moves'!B$2:C$43,2,FALSE)=E747),1,0)</f>
        <v>1</v>
      </c>
      <c r="L747" s="54">
        <f>VLOOKUP(I747,'Basic Moves'!B$2:H$43,5,FALSE)</f>
        <v>1230</v>
      </c>
      <c r="M747" s="54">
        <f>VLOOKUP(I747,'Basic Moves'!B$2:H$43,7,FALSE)</f>
        <v>10</v>
      </c>
      <c r="N747" s="54">
        <f t="shared" si="0"/>
        <v>0</v>
      </c>
      <c r="O747" s="20"/>
      <c r="P747" s="20" t="s">
        <v>69</v>
      </c>
      <c r="Q747" s="54">
        <f>VLOOKUP(P747,'Charged Moves'!B$2:I$96,3,FALSE)</f>
        <v>15</v>
      </c>
      <c r="R747" s="54">
        <f>IF(OR(VLOOKUP(P747,'Charged Moves'!B$2:C$96,2,FALSE)=D747,VLOOKUP(P747,'Charged Moves'!B$2:C$96,2,FALSE)=E747),1,0)</f>
        <v>0</v>
      </c>
      <c r="S747" s="54">
        <f>VLOOKUP(P747,'Charged Moves'!B$2:I$96,8,FALSE)*100</f>
        <v>0</v>
      </c>
      <c r="T747" s="54">
        <f>VLOOKUP(P747,'Charged Moves'!B$2:I$96,6,FALSE)</f>
        <v>1695</v>
      </c>
      <c r="U747" s="54">
        <f>VLOOKUP(P747,'Charged Moves'!B$2:J$96,9,FALSE)</f>
        <v>20</v>
      </c>
      <c r="V747" s="54">
        <f t="shared" si="1"/>
        <v>855</v>
      </c>
      <c r="W747" s="54"/>
      <c r="X747" s="54"/>
      <c r="Y747" s="54"/>
      <c r="AB747" s="55"/>
      <c r="AD747" s="55"/>
    </row>
    <row r="748" spans="1:30" ht="14.25" customHeight="1">
      <c r="A748" s="10">
        <v>747</v>
      </c>
      <c r="B748" s="13">
        <f>VLOOKUP(C748,'Species Data'!A$2:E$152,2,FALSE)</f>
        <v>130</v>
      </c>
      <c r="C748" s="10" t="s">
        <v>293</v>
      </c>
      <c r="D748" s="28" t="s">
        <v>54</v>
      </c>
      <c r="E748" s="27" t="s">
        <v>49</v>
      </c>
      <c r="F748" s="13">
        <f>VLOOKUP($C748,'Species Data'!$A$2:$E$152,3,FALSE)+$Z$1</f>
        <v>205</v>
      </c>
      <c r="G748" s="13">
        <f>VLOOKUP($C748,'Species Data'!$A$2:$E$152,4,FALSE)+$Z$1</f>
        <v>207</v>
      </c>
      <c r="H748" s="13">
        <f>VLOOKUP($C748,'Species Data'!$A$2:$E$152,5,FALSE)+$Z$1</f>
        <v>211</v>
      </c>
      <c r="I748" s="20" t="s">
        <v>278</v>
      </c>
      <c r="J748" s="54">
        <f>VLOOKUP(I748,'Basic Moves'!B$2:H$43,3,FALSE)</f>
        <v>6</v>
      </c>
      <c r="K748" s="54">
        <f>IF(OR(VLOOKUP(I748,'Basic Moves'!B$2:C$43,2,FALSE)=D748,VLOOKUP(I748,'Basic Moves'!B$2:C$43,2,FALSE)=E748),1,0)</f>
        <v>0</v>
      </c>
      <c r="L748" s="54">
        <f>VLOOKUP(I748,'Basic Moves'!B$2:H$43,5,FALSE)</f>
        <v>500</v>
      </c>
      <c r="M748" s="54">
        <f>VLOOKUP(I748,'Basic Moves'!B$2:H$43,7,FALSE)</f>
        <v>7</v>
      </c>
      <c r="N748" s="54">
        <f t="shared" si="0"/>
        <v>1242</v>
      </c>
      <c r="O748" s="20"/>
      <c r="P748" s="20" t="s">
        <v>61</v>
      </c>
      <c r="Q748" s="54">
        <f>VLOOKUP(P748,'Charged Moves'!B$2:I$96,3,FALSE)</f>
        <v>90</v>
      </c>
      <c r="R748" s="54">
        <f>IF(OR(VLOOKUP(P748,'Charged Moves'!B$2:C$96,2,FALSE)=D748,VLOOKUP(P748,'Charged Moves'!B$2:C$96,2,FALSE)=E748),1,0)</f>
        <v>1</v>
      </c>
      <c r="S748" s="54">
        <f>VLOOKUP(P748,'Charged Moves'!B$2:I$96,8,FALSE)*100</f>
        <v>5</v>
      </c>
      <c r="T748" s="54">
        <f>VLOOKUP(P748,'Charged Moves'!B$2:I$96,6,FALSE)</f>
        <v>3800</v>
      </c>
      <c r="U748" s="54">
        <f>VLOOKUP(P748,'Charged Moves'!B$2:J$96,9,FALSE)</f>
        <v>100</v>
      </c>
      <c r="V748" s="54">
        <f t="shared" si="1"/>
        <v>23869.687499999996</v>
      </c>
      <c r="W748" s="54"/>
      <c r="X748" s="54"/>
      <c r="Y748" s="54"/>
      <c r="AB748" s="55"/>
      <c r="AD748" s="55"/>
    </row>
    <row r="749" spans="1:30" ht="14.25" customHeight="1">
      <c r="A749" s="10">
        <v>748</v>
      </c>
      <c r="B749" s="13">
        <f>VLOOKUP(C749,'Species Data'!A$2:E$152,2,FALSE)</f>
        <v>130</v>
      </c>
      <c r="C749" s="10" t="s">
        <v>293</v>
      </c>
      <c r="D749" s="28" t="s">
        <v>54</v>
      </c>
      <c r="E749" s="27" t="s">
        <v>49</v>
      </c>
      <c r="F749" s="13">
        <f>VLOOKUP($C749,'Species Data'!$A$2:$E$152,3,FALSE)+$Z$1</f>
        <v>205</v>
      </c>
      <c r="G749" s="13">
        <f>VLOOKUP($C749,'Species Data'!$A$2:$E$152,4,FALSE)+$Z$1</f>
        <v>207</v>
      </c>
      <c r="H749" s="13">
        <f>VLOOKUP($C749,'Species Data'!$A$2:$E$152,5,FALSE)+$Z$1</f>
        <v>211</v>
      </c>
      <c r="I749" s="20" t="s">
        <v>278</v>
      </c>
      <c r="J749" s="54">
        <f>VLOOKUP(I749,'Basic Moves'!B$2:H$43,3,FALSE)</f>
        <v>6</v>
      </c>
      <c r="K749" s="54">
        <f>IF(OR(VLOOKUP(I749,'Basic Moves'!B$2:C$43,2,FALSE)=D749,VLOOKUP(I749,'Basic Moves'!B$2:C$43,2,FALSE)=E749),1,0)</f>
        <v>0</v>
      </c>
      <c r="L749" s="54">
        <f>VLOOKUP(I749,'Basic Moves'!B$2:H$43,5,FALSE)</f>
        <v>500</v>
      </c>
      <c r="M749" s="54">
        <f>VLOOKUP(I749,'Basic Moves'!B$2:H$43,7,FALSE)</f>
        <v>7</v>
      </c>
      <c r="N749" s="54">
        <f t="shared" si="0"/>
        <v>1242</v>
      </c>
      <c r="O749" s="20"/>
      <c r="P749" s="20" t="s">
        <v>85</v>
      </c>
      <c r="Q749" s="54">
        <f>VLOOKUP(P749,'Charged Moves'!B$2:I$96,3,FALSE)</f>
        <v>25</v>
      </c>
      <c r="R749" s="54">
        <f>IF(OR(VLOOKUP(P749,'Charged Moves'!B$2:C$96,2,FALSE)=D749,VLOOKUP(P749,'Charged Moves'!B$2:C$96,2,FALSE)=E749),1,0)</f>
        <v>0</v>
      </c>
      <c r="S749" s="54">
        <f>VLOOKUP(P749,'Charged Moves'!B$2:I$96,8,FALSE)*100</f>
        <v>5</v>
      </c>
      <c r="T749" s="54">
        <f>VLOOKUP(P749,'Charged Moves'!B$2:I$96,6,FALSE)</f>
        <v>2700</v>
      </c>
      <c r="U749" s="54">
        <f>VLOOKUP(P749,'Charged Moves'!B$2:J$96,9,FALSE)</f>
        <v>20</v>
      </c>
      <c r="V749" s="54">
        <f t="shared" si="1"/>
        <v>5304.3749999999991</v>
      </c>
      <c r="W749" s="54"/>
      <c r="X749" s="54"/>
      <c r="Y749" s="54"/>
      <c r="AB749" s="55"/>
      <c r="AD749" s="55"/>
    </row>
    <row r="750" spans="1:30" ht="14.25" customHeight="1">
      <c r="A750" s="10">
        <v>749</v>
      </c>
      <c r="B750" s="13">
        <f>VLOOKUP(C750,'Species Data'!A$2:E$152,2,FALSE)</f>
        <v>130</v>
      </c>
      <c r="C750" s="10" t="s">
        <v>293</v>
      </c>
      <c r="D750" s="28" t="s">
        <v>54</v>
      </c>
      <c r="E750" s="27" t="s">
        <v>49</v>
      </c>
      <c r="F750" s="13">
        <f>VLOOKUP($C750,'Species Data'!$A$2:$E$152,3,FALSE)+$Z$1</f>
        <v>205</v>
      </c>
      <c r="G750" s="13">
        <f>VLOOKUP($C750,'Species Data'!$A$2:$E$152,4,FALSE)+$Z$1</f>
        <v>207</v>
      </c>
      <c r="H750" s="13">
        <f>VLOOKUP($C750,'Species Data'!$A$2:$E$152,5,FALSE)+$Z$1</f>
        <v>211</v>
      </c>
      <c r="I750" s="20" t="s">
        <v>278</v>
      </c>
      <c r="J750" s="54">
        <f>VLOOKUP(I750,'Basic Moves'!B$2:H$43,3,FALSE)</f>
        <v>6</v>
      </c>
      <c r="K750" s="54">
        <f>IF(OR(VLOOKUP(I750,'Basic Moves'!B$2:C$43,2,FALSE)=D750,VLOOKUP(I750,'Basic Moves'!B$2:C$43,2,FALSE)=E750),1,0)</f>
        <v>0</v>
      </c>
      <c r="L750" s="54">
        <f>VLOOKUP(I750,'Basic Moves'!B$2:H$43,5,FALSE)</f>
        <v>500</v>
      </c>
      <c r="M750" s="54">
        <f>VLOOKUP(I750,'Basic Moves'!B$2:H$43,7,FALSE)</f>
        <v>7</v>
      </c>
      <c r="N750" s="54">
        <f t="shared" si="0"/>
        <v>1242</v>
      </c>
      <c r="O750" s="20"/>
      <c r="P750" s="20" t="s">
        <v>276</v>
      </c>
      <c r="Q750" s="54">
        <f>VLOOKUP(P750,'Charged Moves'!B$2:I$96,3,FALSE)</f>
        <v>65</v>
      </c>
      <c r="R750" s="54">
        <f>IF(OR(VLOOKUP(P750,'Charged Moves'!B$2:C$96,2,FALSE)=D750,VLOOKUP(P750,'Charged Moves'!B$2:C$96,2,FALSE)=E750),1,0)</f>
        <v>0</v>
      </c>
      <c r="S750" s="54">
        <f>VLOOKUP(P750,'Charged Moves'!B$2:I$96,8,FALSE)*100</f>
        <v>5</v>
      </c>
      <c r="T750" s="54">
        <f>VLOOKUP(P750,'Charged Moves'!B$2:I$96,6,FALSE)</f>
        <v>3600</v>
      </c>
      <c r="U750" s="54">
        <f>VLOOKUP(P750,'Charged Moves'!B$2:J$96,9,FALSE)</f>
        <v>50</v>
      </c>
      <c r="V750" s="54">
        <f t="shared" si="1"/>
        <v>13791.374999999998</v>
      </c>
      <c r="W750" s="54"/>
      <c r="X750" s="54"/>
      <c r="Y750" s="54"/>
      <c r="AB750" s="55"/>
      <c r="AD750" s="55"/>
    </row>
    <row r="751" spans="1:30" ht="14.25" customHeight="1">
      <c r="A751" s="10">
        <v>750</v>
      </c>
      <c r="B751" s="13">
        <f>VLOOKUP(C751,'Species Data'!A$2:E$152,2,FALSE)</f>
        <v>130</v>
      </c>
      <c r="C751" s="10" t="s">
        <v>293</v>
      </c>
      <c r="D751" s="28" t="s">
        <v>54</v>
      </c>
      <c r="E751" s="27" t="s">
        <v>49</v>
      </c>
      <c r="F751" s="13">
        <f>VLOOKUP($C751,'Species Data'!$A$2:$E$152,3,FALSE)+$Z$1</f>
        <v>205</v>
      </c>
      <c r="G751" s="13">
        <f>VLOOKUP($C751,'Species Data'!$A$2:$E$152,4,FALSE)+$Z$1</f>
        <v>207</v>
      </c>
      <c r="H751" s="13">
        <f>VLOOKUP($C751,'Species Data'!$A$2:$E$152,5,FALSE)+$Z$1</f>
        <v>211</v>
      </c>
      <c r="I751" s="20" t="s">
        <v>62</v>
      </c>
      <c r="J751" s="54">
        <f>VLOOKUP(I751,'Basic Moves'!B$2:H$43,3,FALSE)</f>
        <v>6</v>
      </c>
      <c r="K751" s="54">
        <f>IF(OR(VLOOKUP(I751,'Basic Moves'!B$2:C$43,2,FALSE)=D751,VLOOKUP(I751,'Basic Moves'!B$2:C$43,2,FALSE)=E751),1,0)</f>
        <v>0</v>
      </c>
      <c r="L751" s="54">
        <f>VLOOKUP(I751,'Basic Moves'!B$2:H$43,5,FALSE)</f>
        <v>500</v>
      </c>
      <c r="M751" s="54">
        <f>VLOOKUP(I751,'Basic Moves'!B$2:H$43,7,FALSE)</f>
        <v>7</v>
      </c>
      <c r="N751" s="54">
        <f t="shared" si="0"/>
        <v>1242</v>
      </c>
      <c r="O751" s="20"/>
      <c r="P751" s="20" t="s">
        <v>61</v>
      </c>
      <c r="Q751" s="54">
        <f>VLOOKUP(P751,'Charged Moves'!B$2:I$96,3,FALSE)</f>
        <v>90</v>
      </c>
      <c r="R751" s="54">
        <f>IF(OR(VLOOKUP(P751,'Charged Moves'!B$2:C$96,2,FALSE)=D751,VLOOKUP(P751,'Charged Moves'!B$2:C$96,2,FALSE)=E751),1,0)</f>
        <v>1</v>
      </c>
      <c r="S751" s="54">
        <f>VLOOKUP(P751,'Charged Moves'!B$2:I$96,8,FALSE)*100</f>
        <v>5</v>
      </c>
      <c r="T751" s="54">
        <f>VLOOKUP(P751,'Charged Moves'!B$2:I$96,6,FALSE)</f>
        <v>3800</v>
      </c>
      <c r="U751" s="54">
        <f>VLOOKUP(P751,'Charged Moves'!B$2:J$96,9,FALSE)</f>
        <v>100</v>
      </c>
      <c r="V751" s="54">
        <f t="shared" si="1"/>
        <v>23869.687499999996</v>
      </c>
      <c r="W751" s="54"/>
      <c r="X751" s="54"/>
      <c r="Y751" s="54"/>
      <c r="AB751" s="55"/>
      <c r="AD751" s="55"/>
    </row>
    <row r="752" spans="1:30" ht="14.25" customHeight="1">
      <c r="A752" s="10">
        <v>751</v>
      </c>
      <c r="B752" s="13">
        <f>VLOOKUP(C752,'Species Data'!A$2:E$152,2,FALSE)</f>
        <v>130</v>
      </c>
      <c r="C752" s="10" t="s">
        <v>293</v>
      </c>
      <c r="D752" s="28" t="s">
        <v>54</v>
      </c>
      <c r="E752" s="27" t="s">
        <v>49</v>
      </c>
      <c r="F752" s="13">
        <f>VLOOKUP($C752,'Species Data'!$A$2:$E$152,3,FALSE)+$Z$1</f>
        <v>205</v>
      </c>
      <c r="G752" s="13">
        <f>VLOOKUP($C752,'Species Data'!$A$2:$E$152,4,FALSE)+$Z$1</f>
        <v>207</v>
      </c>
      <c r="H752" s="13">
        <f>VLOOKUP($C752,'Species Data'!$A$2:$E$152,5,FALSE)+$Z$1</f>
        <v>211</v>
      </c>
      <c r="I752" s="20" t="s">
        <v>62</v>
      </c>
      <c r="J752" s="54">
        <f>VLOOKUP(I752,'Basic Moves'!B$2:H$43,3,FALSE)</f>
        <v>6</v>
      </c>
      <c r="K752" s="54">
        <f>IF(OR(VLOOKUP(I752,'Basic Moves'!B$2:C$43,2,FALSE)=D752,VLOOKUP(I752,'Basic Moves'!B$2:C$43,2,FALSE)=E752),1,0)</f>
        <v>0</v>
      </c>
      <c r="L752" s="54">
        <f>VLOOKUP(I752,'Basic Moves'!B$2:H$43,5,FALSE)</f>
        <v>500</v>
      </c>
      <c r="M752" s="54">
        <f>VLOOKUP(I752,'Basic Moves'!B$2:H$43,7,FALSE)</f>
        <v>7</v>
      </c>
      <c r="N752" s="54">
        <f t="shared" si="0"/>
        <v>1242</v>
      </c>
      <c r="O752" s="20"/>
      <c r="P752" s="20" t="s">
        <v>85</v>
      </c>
      <c r="Q752" s="54">
        <f>VLOOKUP(P752,'Charged Moves'!B$2:I$96,3,FALSE)</f>
        <v>25</v>
      </c>
      <c r="R752" s="54">
        <f>IF(OR(VLOOKUP(P752,'Charged Moves'!B$2:C$96,2,FALSE)=D752,VLOOKUP(P752,'Charged Moves'!B$2:C$96,2,FALSE)=E752),1,0)</f>
        <v>0</v>
      </c>
      <c r="S752" s="54">
        <f>VLOOKUP(P752,'Charged Moves'!B$2:I$96,8,FALSE)*100</f>
        <v>5</v>
      </c>
      <c r="T752" s="54">
        <f>VLOOKUP(P752,'Charged Moves'!B$2:I$96,6,FALSE)</f>
        <v>2700</v>
      </c>
      <c r="U752" s="54">
        <f>VLOOKUP(P752,'Charged Moves'!B$2:J$96,9,FALSE)</f>
        <v>20</v>
      </c>
      <c r="V752" s="54">
        <f t="shared" si="1"/>
        <v>5304.3749999999991</v>
      </c>
      <c r="W752" s="54"/>
      <c r="X752" s="54"/>
      <c r="Y752" s="54"/>
      <c r="AB752" s="55"/>
      <c r="AD752" s="55"/>
    </row>
    <row r="753" spans="1:30" ht="14.25" customHeight="1">
      <c r="A753" s="10">
        <v>752</v>
      </c>
      <c r="B753" s="13">
        <f>VLOOKUP(C753,'Species Data'!A$2:E$152,2,FALSE)</f>
        <v>130</v>
      </c>
      <c r="C753" s="10" t="s">
        <v>293</v>
      </c>
      <c r="D753" s="28" t="s">
        <v>54</v>
      </c>
      <c r="E753" s="27" t="s">
        <v>49</v>
      </c>
      <c r="F753" s="13">
        <f>VLOOKUP($C753,'Species Data'!$A$2:$E$152,3,FALSE)+$Z$1</f>
        <v>205</v>
      </c>
      <c r="G753" s="13">
        <f>VLOOKUP($C753,'Species Data'!$A$2:$E$152,4,FALSE)+$Z$1</f>
        <v>207</v>
      </c>
      <c r="H753" s="13">
        <f>VLOOKUP($C753,'Species Data'!$A$2:$E$152,5,FALSE)+$Z$1</f>
        <v>211</v>
      </c>
      <c r="I753" s="20" t="s">
        <v>62</v>
      </c>
      <c r="J753" s="54">
        <f>VLOOKUP(I753,'Basic Moves'!B$2:H$43,3,FALSE)</f>
        <v>6</v>
      </c>
      <c r="K753" s="54">
        <f>IF(OR(VLOOKUP(I753,'Basic Moves'!B$2:C$43,2,FALSE)=D753,VLOOKUP(I753,'Basic Moves'!B$2:C$43,2,FALSE)=E753),1,0)</f>
        <v>0</v>
      </c>
      <c r="L753" s="54">
        <f>VLOOKUP(I753,'Basic Moves'!B$2:H$43,5,FALSE)</f>
        <v>500</v>
      </c>
      <c r="M753" s="54">
        <f>VLOOKUP(I753,'Basic Moves'!B$2:H$43,7,FALSE)</f>
        <v>7</v>
      </c>
      <c r="N753" s="54">
        <f t="shared" si="0"/>
        <v>1242</v>
      </c>
      <c r="O753" s="20"/>
      <c r="P753" s="20" t="s">
        <v>276</v>
      </c>
      <c r="Q753" s="54">
        <f>VLOOKUP(P753,'Charged Moves'!B$2:I$96,3,FALSE)</f>
        <v>65</v>
      </c>
      <c r="R753" s="54">
        <f>IF(OR(VLOOKUP(P753,'Charged Moves'!B$2:C$96,2,FALSE)=D753,VLOOKUP(P753,'Charged Moves'!B$2:C$96,2,FALSE)=E753),1,0)</f>
        <v>0</v>
      </c>
      <c r="S753" s="54">
        <f>VLOOKUP(P753,'Charged Moves'!B$2:I$96,8,FALSE)*100</f>
        <v>5</v>
      </c>
      <c r="T753" s="54">
        <f>VLOOKUP(P753,'Charged Moves'!B$2:I$96,6,FALSE)</f>
        <v>3600</v>
      </c>
      <c r="U753" s="54">
        <f>VLOOKUP(P753,'Charged Moves'!B$2:J$96,9,FALSE)</f>
        <v>50</v>
      </c>
      <c r="V753" s="54">
        <f t="shared" si="1"/>
        <v>13791.374999999998</v>
      </c>
      <c r="W753" s="54"/>
      <c r="X753" s="54"/>
      <c r="Y753" s="54"/>
      <c r="AB753" s="55"/>
      <c r="AD753" s="55"/>
    </row>
    <row r="754" spans="1:30" ht="14.25" customHeight="1">
      <c r="A754" s="10">
        <v>753</v>
      </c>
      <c r="B754" s="13">
        <f>VLOOKUP(C754,'Species Data'!A$2:E$152,2,FALSE)</f>
        <v>131</v>
      </c>
      <c r="C754" s="10" t="s">
        <v>294</v>
      </c>
      <c r="D754" s="28" t="s">
        <v>54</v>
      </c>
      <c r="E754" s="47" t="s">
        <v>235</v>
      </c>
      <c r="F754" s="13">
        <f>VLOOKUP($C754,'Species Data'!$A$2:$E$152,3,FALSE)+$Z$1</f>
        <v>275</v>
      </c>
      <c r="G754" s="13">
        <f>VLOOKUP($C754,'Species Data'!$A$2:$E$152,4,FALSE)+$Z$1</f>
        <v>201</v>
      </c>
      <c r="H754" s="13">
        <f>VLOOKUP($C754,'Species Data'!$A$2:$E$152,5,FALSE)+$Z$1</f>
        <v>205</v>
      </c>
      <c r="I754" s="20" t="s">
        <v>236</v>
      </c>
      <c r="J754" s="54">
        <f>VLOOKUP(I754,'Basic Moves'!B$2:H$43,3,FALSE)</f>
        <v>9</v>
      </c>
      <c r="K754" s="54">
        <f>IF(OR(VLOOKUP(I754,'Basic Moves'!B$2:C$43,2,FALSE)=D754,VLOOKUP(I754,'Basic Moves'!B$2:C$43,2,FALSE)=E754),1,0)</f>
        <v>1</v>
      </c>
      <c r="L754" s="54">
        <f>VLOOKUP(I754,'Basic Moves'!B$2:H$43,5,FALSE)</f>
        <v>810</v>
      </c>
      <c r="M754" s="54">
        <f>VLOOKUP(I754,'Basic Moves'!B$2:H$43,7,FALSE)</f>
        <v>7</v>
      </c>
      <c r="N754" s="54">
        <f t="shared" si="0"/>
        <v>2261.25</v>
      </c>
      <c r="O754" s="20"/>
      <c r="P754" s="20" t="s">
        <v>276</v>
      </c>
      <c r="Q754" s="54">
        <f>VLOOKUP(P754,'Charged Moves'!B$2:I$96,3,FALSE)</f>
        <v>65</v>
      </c>
      <c r="R754" s="54">
        <f>IF(OR(VLOOKUP(P754,'Charged Moves'!B$2:C$96,2,FALSE)=D754,VLOOKUP(P754,'Charged Moves'!B$2:C$96,2,FALSE)=E754),1,0)</f>
        <v>0</v>
      </c>
      <c r="S754" s="54">
        <f>VLOOKUP(P754,'Charged Moves'!B$2:I$96,8,FALSE)*100</f>
        <v>5</v>
      </c>
      <c r="T754" s="54">
        <f>VLOOKUP(P754,'Charged Moves'!B$2:I$96,6,FALSE)</f>
        <v>3600</v>
      </c>
      <c r="U754" s="54">
        <f>VLOOKUP(P754,'Charged Moves'!B$2:J$96,9,FALSE)</f>
        <v>50</v>
      </c>
      <c r="V754" s="54">
        <f t="shared" si="1"/>
        <v>13391.624999999998</v>
      </c>
      <c r="W754" s="54"/>
      <c r="X754" s="54"/>
      <c r="Y754" s="54"/>
      <c r="AB754" s="55"/>
      <c r="AD754" s="55"/>
    </row>
    <row r="755" spans="1:30" ht="14.25" customHeight="1">
      <c r="A755" s="10">
        <v>754</v>
      </c>
      <c r="B755" s="13">
        <f>VLOOKUP(C755,'Species Data'!A$2:E$152,2,FALSE)</f>
        <v>131</v>
      </c>
      <c r="C755" s="10" t="s">
        <v>294</v>
      </c>
      <c r="D755" s="28" t="s">
        <v>54</v>
      </c>
      <c r="E755" s="47" t="s">
        <v>235</v>
      </c>
      <c r="F755" s="13">
        <f>VLOOKUP($C755,'Species Data'!$A$2:$E$152,3,FALSE)+$Z$1</f>
        <v>275</v>
      </c>
      <c r="G755" s="13">
        <f>VLOOKUP($C755,'Species Data'!$A$2:$E$152,4,FALSE)+$Z$1</f>
        <v>201</v>
      </c>
      <c r="H755" s="13">
        <f>VLOOKUP($C755,'Species Data'!$A$2:$E$152,5,FALSE)+$Z$1</f>
        <v>205</v>
      </c>
      <c r="I755" s="20" t="s">
        <v>236</v>
      </c>
      <c r="J755" s="54">
        <f>VLOOKUP(I755,'Basic Moves'!B$2:H$43,3,FALSE)</f>
        <v>9</v>
      </c>
      <c r="K755" s="54">
        <f>IF(OR(VLOOKUP(I755,'Basic Moves'!B$2:C$43,2,FALSE)=D755,VLOOKUP(I755,'Basic Moves'!B$2:C$43,2,FALSE)=E755),1,0)</f>
        <v>1</v>
      </c>
      <c r="L755" s="54">
        <f>VLOOKUP(I755,'Basic Moves'!B$2:H$43,5,FALSE)</f>
        <v>810</v>
      </c>
      <c r="M755" s="54">
        <f>VLOOKUP(I755,'Basic Moves'!B$2:H$43,7,FALSE)</f>
        <v>7</v>
      </c>
      <c r="N755" s="54">
        <f t="shared" si="0"/>
        <v>2261.25</v>
      </c>
      <c r="O755" s="20"/>
      <c r="P755" s="20" t="s">
        <v>63</v>
      </c>
      <c r="Q755" s="54">
        <f>VLOOKUP(P755,'Charged Moves'!B$2:I$96,3,FALSE)</f>
        <v>65</v>
      </c>
      <c r="R755" s="54">
        <f>IF(OR(VLOOKUP(P755,'Charged Moves'!B$2:C$96,2,FALSE)=D755,VLOOKUP(P755,'Charged Moves'!B$2:C$96,2,FALSE)=E755),1,0)</f>
        <v>1</v>
      </c>
      <c r="S755" s="54">
        <f>VLOOKUP(P755,'Charged Moves'!B$2:I$96,8,FALSE)*100</f>
        <v>5</v>
      </c>
      <c r="T755" s="54">
        <f>VLOOKUP(P755,'Charged Moves'!B$2:I$96,6,FALSE)</f>
        <v>3650</v>
      </c>
      <c r="U755" s="54">
        <f>VLOOKUP(P755,'Charged Moves'!B$2:J$96,9,FALSE)</f>
        <v>50</v>
      </c>
      <c r="V755" s="54">
        <f t="shared" si="1"/>
        <v>16739.53125</v>
      </c>
      <c r="W755" s="54"/>
      <c r="X755" s="54"/>
      <c r="Y755" s="54"/>
      <c r="AB755" s="55"/>
      <c r="AD755" s="55"/>
    </row>
    <row r="756" spans="1:30" ht="14.25" customHeight="1">
      <c r="A756" s="10">
        <v>755</v>
      </c>
      <c r="B756" s="13">
        <f>VLOOKUP(C756,'Species Data'!A$2:E$152,2,FALSE)</f>
        <v>131</v>
      </c>
      <c r="C756" s="10" t="s">
        <v>294</v>
      </c>
      <c r="D756" s="28" t="s">
        <v>54</v>
      </c>
      <c r="E756" s="47" t="s">
        <v>235</v>
      </c>
      <c r="F756" s="13">
        <f>VLOOKUP($C756,'Species Data'!$A$2:$E$152,3,FALSE)+$Z$1</f>
        <v>275</v>
      </c>
      <c r="G756" s="13">
        <f>VLOOKUP($C756,'Species Data'!$A$2:$E$152,4,FALSE)+$Z$1</f>
        <v>201</v>
      </c>
      <c r="H756" s="13">
        <f>VLOOKUP($C756,'Species Data'!$A$2:$E$152,5,FALSE)+$Z$1</f>
        <v>205</v>
      </c>
      <c r="I756" s="20" t="s">
        <v>236</v>
      </c>
      <c r="J756" s="54">
        <f>VLOOKUP(I756,'Basic Moves'!B$2:H$43,3,FALSE)</f>
        <v>9</v>
      </c>
      <c r="K756" s="54">
        <f>IF(OR(VLOOKUP(I756,'Basic Moves'!B$2:C$43,2,FALSE)=D756,VLOOKUP(I756,'Basic Moves'!B$2:C$43,2,FALSE)=E756),1,0)</f>
        <v>1</v>
      </c>
      <c r="L756" s="54">
        <f>VLOOKUP(I756,'Basic Moves'!B$2:H$43,5,FALSE)</f>
        <v>810</v>
      </c>
      <c r="M756" s="54">
        <f>VLOOKUP(I756,'Basic Moves'!B$2:H$43,7,FALSE)</f>
        <v>7</v>
      </c>
      <c r="N756" s="54">
        <f t="shared" si="0"/>
        <v>2261.25</v>
      </c>
      <c r="O756" s="20"/>
      <c r="P756" s="20" t="s">
        <v>211</v>
      </c>
      <c r="Q756" s="54">
        <f>VLOOKUP(P756,'Charged Moves'!B$2:I$96,3,FALSE)</f>
        <v>100</v>
      </c>
      <c r="R756" s="54">
        <f>IF(OR(VLOOKUP(P756,'Charged Moves'!B$2:C$96,2,FALSE)=D756,VLOOKUP(P756,'Charged Moves'!B$2:C$96,2,FALSE)=E756),1,0)</f>
        <v>1</v>
      </c>
      <c r="S756" s="54">
        <f>VLOOKUP(P756,'Charged Moves'!B$2:I$96,8,FALSE)*100</f>
        <v>5</v>
      </c>
      <c r="T756" s="54">
        <f>VLOOKUP(P756,'Charged Moves'!B$2:I$96,6,FALSE)</f>
        <v>3900</v>
      </c>
      <c r="U756" s="54">
        <f>VLOOKUP(P756,'Charged Moves'!B$2:J$96,9,FALSE)</f>
        <v>100</v>
      </c>
      <c r="V756" s="54">
        <f t="shared" si="1"/>
        <v>25753.124999999996</v>
      </c>
      <c r="W756" s="54"/>
      <c r="X756" s="54"/>
      <c r="Y756" s="54"/>
      <c r="AB756" s="55"/>
      <c r="AD756" s="55"/>
    </row>
    <row r="757" spans="1:30" ht="14.25" customHeight="1">
      <c r="A757" s="10">
        <v>756</v>
      </c>
      <c r="B757" s="13">
        <f>VLOOKUP(C757,'Species Data'!A$2:E$152,2,FALSE)</f>
        <v>131</v>
      </c>
      <c r="C757" s="10" t="s">
        <v>294</v>
      </c>
      <c r="D757" s="28" t="s">
        <v>54</v>
      </c>
      <c r="E757" s="47" t="s">
        <v>235</v>
      </c>
      <c r="F757" s="13">
        <f>VLOOKUP($C757,'Species Data'!$A$2:$E$152,3,FALSE)+$Z$1</f>
        <v>275</v>
      </c>
      <c r="G757" s="13">
        <f>VLOOKUP($C757,'Species Data'!$A$2:$E$152,4,FALSE)+$Z$1</f>
        <v>201</v>
      </c>
      <c r="H757" s="13">
        <f>VLOOKUP($C757,'Species Data'!$A$2:$E$152,5,FALSE)+$Z$1</f>
        <v>205</v>
      </c>
      <c r="I757" s="20" t="s">
        <v>233</v>
      </c>
      <c r="J757" s="54">
        <f>VLOOKUP(I757,'Basic Moves'!B$2:H$43,3,FALSE)</f>
        <v>15</v>
      </c>
      <c r="K757" s="54">
        <f>IF(OR(VLOOKUP(I757,'Basic Moves'!B$2:C$43,2,FALSE)=D757,VLOOKUP(I757,'Basic Moves'!B$2:C$43,2,FALSE)=E757),1,0)</f>
        <v>1</v>
      </c>
      <c r="L757" s="54">
        <f>VLOOKUP(I757,'Basic Moves'!B$2:H$43,5,FALSE)</f>
        <v>1400</v>
      </c>
      <c r="M757" s="54">
        <f>VLOOKUP(I757,'Basic Moves'!B$2:H$43,7,FALSE)</f>
        <v>12</v>
      </c>
      <c r="N757" s="54">
        <f t="shared" si="0"/>
        <v>3768.75</v>
      </c>
      <c r="O757" s="20"/>
      <c r="P757" s="20" t="s">
        <v>276</v>
      </c>
      <c r="Q757" s="54">
        <f>VLOOKUP(P757,'Charged Moves'!B$2:I$96,3,FALSE)</f>
        <v>65</v>
      </c>
      <c r="R757" s="54">
        <f>IF(OR(VLOOKUP(P757,'Charged Moves'!B$2:C$96,2,FALSE)=D757,VLOOKUP(P757,'Charged Moves'!B$2:C$96,2,FALSE)=E757),1,0)</f>
        <v>0</v>
      </c>
      <c r="S757" s="54">
        <f>VLOOKUP(P757,'Charged Moves'!B$2:I$96,8,FALSE)*100</f>
        <v>5</v>
      </c>
      <c r="T757" s="54">
        <f>VLOOKUP(P757,'Charged Moves'!B$2:I$96,6,FALSE)</f>
        <v>3600</v>
      </c>
      <c r="U757" s="54">
        <f>VLOOKUP(P757,'Charged Moves'!B$2:J$96,9,FALSE)</f>
        <v>50</v>
      </c>
      <c r="V757" s="54">
        <f t="shared" si="1"/>
        <v>13391.624999999998</v>
      </c>
      <c r="W757" s="54"/>
      <c r="X757" s="54"/>
      <c r="Y757" s="54"/>
      <c r="AB757" s="55"/>
      <c r="AD757" s="55"/>
    </row>
    <row r="758" spans="1:30" ht="14.25" customHeight="1">
      <c r="A758" s="10">
        <v>757</v>
      </c>
      <c r="B758" s="13">
        <f>VLOOKUP(C758,'Species Data'!A$2:E$152,2,FALSE)</f>
        <v>131</v>
      </c>
      <c r="C758" s="10" t="s">
        <v>294</v>
      </c>
      <c r="D758" s="28" t="s">
        <v>54</v>
      </c>
      <c r="E758" s="47" t="s">
        <v>235</v>
      </c>
      <c r="F758" s="13">
        <f>VLOOKUP($C758,'Species Data'!$A$2:$E$152,3,FALSE)+$Z$1</f>
        <v>275</v>
      </c>
      <c r="G758" s="13">
        <f>VLOOKUP($C758,'Species Data'!$A$2:$E$152,4,FALSE)+$Z$1</f>
        <v>201</v>
      </c>
      <c r="H758" s="13">
        <f>VLOOKUP($C758,'Species Data'!$A$2:$E$152,5,FALSE)+$Z$1</f>
        <v>205</v>
      </c>
      <c r="I758" s="20" t="s">
        <v>233</v>
      </c>
      <c r="J758" s="54">
        <f>VLOOKUP(I758,'Basic Moves'!B$2:H$43,3,FALSE)</f>
        <v>15</v>
      </c>
      <c r="K758" s="54">
        <f>IF(OR(VLOOKUP(I758,'Basic Moves'!B$2:C$43,2,FALSE)=D758,VLOOKUP(I758,'Basic Moves'!B$2:C$43,2,FALSE)=E758),1,0)</f>
        <v>1</v>
      </c>
      <c r="L758" s="54">
        <f>VLOOKUP(I758,'Basic Moves'!B$2:H$43,5,FALSE)</f>
        <v>1400</v>
      </c>
      <c r="M758" s="54">
        <f>VLOOKUP(I758,'Basic Moves'!B$2:H$43,7,FALSE)</f>
        <v>12</v>
      </c>
      <c r="N758" s="54">
        <f t="shared" si="0"/>
        <v>3768.75</v>
      </c>
      <c r="O758" s="20"/>
      <c r="P758" s="20" t="s">
        <v>63</v>
      </c>
      <c r="Q758" s="54">
        <f>VLOOKUP(P758,'Charged Moves'!B$2:I$96,3,FALSE)</f>
        <v>65</v>
      </c>
      <c r="R758" s="54">
        <f>IF(OR(VLOOKUP(P758,'Charged Moves'!B$2:C$96,2,FALSE)=D758,VLOOKUP(P758,'Charged Moves'!B$2:C$96,2,FALSE)=E758),1,0)</f>
        <v>1</v>
      </c>
      <c r="S758" s="54">
        <f>VLOOKUP(P758,'Charged Moves'!B$2:I$96,8,FALSE)*100</f>
        <v>5</v>
      </c>
      <c r="T758" s="54">
        <f>VLOOKUP(P758,'Charged Moves'!B$2:I$96,6,FALSE)</f>
        <v>3650</v>
      </c>
      <c r="U758" s="54">
        <f>VLOOKUP(P758,'Charged Moves'!B$2:J$96,9,FALSE)</f>
        <v>50</v>
      </c>
      <c r="V758" s="54">
        <f t="shared" si="1"/>
        <v>16739.53125</v>
      </c>
      <c r="W758" s="54"/>
      <c r="X758" s="54"/>
      <c r="Y758" s="54"/>
      <c r="AB758" s="55"/>
      <c r="AD758" s="55"/>
    </row>
    <row r="759" spans="1:30" ht="14.25" customHeight="1">
      <c r="A759" s="10">
        <v>758</v>
      </c>
      <c r="B759" s="13">
        <f>VLOOKUP(C759,'Species Data'!A$2:E$152,2,FALSE)</f>
        <v>131</v>
      </c>
      <c r="C759" s="10" t="s">
        <v>294</v>
      </c>
      <c r="D759" s="28" t="s">
        <v>54</v>
      </c>
      <c r="E759" s="47" t="s">
        <v>235</v>
      </c>
      <c r="F759" s="13">
        <f>VLOOKUP($C759,'Species Data'!$A$2:$E$152,3,FALSE)+$Z$1</f>
        <v>275</v>
      </c>
      <c r="G759" s="13">
        <f>VLOOKUP($C759,'Species Data'!$A$2:$E$152,4,FALSE)+$Z$1</f>
        <v>201</v>
      </c>
      <c r="H759" s="13">
        <f>VLOOKUP($C759,'Species Data'!$A$2:$E$152,5,FALSE)+$Z$1</f>
        <v>205</v>
      </c>
      <c r="I759" s="20" t="s">
        <v>233</v>
      </c>
      <c r="J759" s="54">
        <f>VLOOKUP(I759,'Basic Moves'!B$2:H$43,3,FALSE)</f>
        <v>15</v>
      </c>
      <c r="K759" s="54">
        <f>IF(OR(VLOOKUP(I759,'Basic Moves'!B$2:C$43,2,FALSE)=D759,VLOOKUP(I759,'Basic Moves'!B$2:C$43,2,FALSE)=E759),1,0)</f>
        <v>1</v>
      </c>
      <c r="L759" s="54">
        <f>VLOOKUP(I759,'Basic Moves'!B$2:H$43,5,FALSE)</f>
        <v>1400</v>
      </c>
      <c r="M759" s="54">
        <f>VLOOKUP(I759,'Basic Moves'!B$2:H$43,7,FALSE)</f>
        <v>12</v>
      </c>
      <c r="N759" s="54">
        <f t="shared" si="0"/>
        <v>3768.75</v>
      </c>
      <c r="O759" s="20"/>
      <c r="P759" s="20" t="s">
        <v>211</v>
      </c>
      <c r="Q759" s="54">
        <f>VLOOKUP(P759,'Charged Moves'!B$2:I$96,3,FALSE)</f>
        <v>100</v>
      </c>
      <c r="R759" s="54">
        <f>IF(OR(VLOOKUP(P759,'Charged Moves'!B$2:C$96,2,FALSE)=D759,VLOOKUP(P759,'Charged Moves'!B$2:C$96,2,FALSE)=E759),1,0)</f>
        <v>1</v>
      </c>
      <c r="S759" s="54">
        <f>VLOOKUP(P759,'Charged Moves'!B$2:I$96,8,FALSE)*100</f>
        <v>5</v>
      </c>
      <c r="T759" s="54">
        <f>VLOOKUP(P759,'Charged Moves'!B$2:I$96,6,FALSE)</f>
        <v>3900</v>
      </c>
      <c r="U759" s="54">
        <f>VLOOKUP(P759,'Charged Moves'!B$2:J$96,9,FALSE)</f>
        <v>100</v>
      </c>
      <c r="V759" s="54">
        <f t="shared" si="1"/>
        <v>25753.124999999996</v>
      </c>
      <c r="W759" s="54"/>
      <c r="X759" s="54"/>
      <c r="Y759" s="54"/>
      <c r="AB759" s="55"/>
      <c r="AD759" s="55"/>
    </row>
    <row r="760" spans="1:30" ht="14.25" customHeight="1">
      <c r="A760" s="10">
        <v>759</v>
      </c>
      <c r="B760" s="13">
        <f>VLOOKUP(C760,'Species Data'!A$2:E$152,2,FALSE)</f>
        <v>132</v>
      </c>
      <c r="C760" s="10" t="s">
        <v>295</v>
      </c>
      <c r="D760" s="32" t="s">
        <v>84</v>
      </c>
      <c r="E760" s="33"/>
      <c r="F760" s="13">
        <f>VLOOKUP($C760,'Species Data'!$A$2:$E$152,3,FALSE)+$Z$1</f>
        <v>111</v>
      </c>
      <c r="G760" s="13">
        <f>VLOOKUP($C760,'Species Data'!$A$2:$E$152,4,FALSE)+$Z$1</f>
        <v>125</v>
      </c>
      <c r="H760" s="13">
        <f>VLOOKUP($C760,'Species Data'!$A$2:$E$152,5,FALSE)+$Z$1</f>
        <v>125</v>
      </c>
      <c r="I760" s="20" t="s">
        <v>142</v>
      </c>
      <c r="J760" s="54">
        <f>VLOOKUP(I760,'Basic Moves'!B$2:H$43,3,FALSE)</f>
        <v>7</v>
      </c>
      <c r="K760" s="54">
        <f>IF(OR(VLOOKUP(I760,'Basic Moves'!B$2:C$43,2,FALSE)=D760,VLOOKUP(I760,'Basic Moves'!B$2:C$43,2,FALSE)=E760),1,0)</f>
        <v>1</v>
      </c>
      <c r="L760" s="54">
        <f>VLOOKUP(I760,'Basic Moves'!B$2:H$43,5,FALSE)</f>
        <v>540</v>
      </c>
      <c r="M760" s="54">
        <f>VLOOKUP(I760,'Basic Moves'!B$2:H$43,7,FALSE)</f>
        <v>7</v>
      </c>
      <c r="N760" s="54">
        <f t="shared" si="0"/>
        <v>1093.75</v>
      </c>
      <c r="O760" s="20"/>
      <c r="P760" s="20" t="s">
        <v>69</v>
      </c>
      <c r="Q760" s="54">
        <f>VLOOKUP(P760,'Charged Moves'!B$2:I$96,3,FALSE)</f>
        <v>15</v>
      </c>
      <c r="R760" s="54">
        <f>IF(OR(VLOOKUP(P760,'Charged Moves'!B$2:C$96,2,FALSE)=D760,VLOOKUP(P760,'Charged Moves'!B$2:C$96,2,FALSE)=E760),1,0)</f>
        <v>1</v>
      </c>
      <c r="S760" s="54">
        <f>VLOOKUP(P760,'Charged Moves'!B$2:I$96,8,FALSE)*100</f>
        <v>0</v>
      </c>
      <c r="T760" s="54">
        <f>VLOOKUP(P760,'Charged Moves'!B$2:I$96,6,FALSE)</f>
        <v>1695</v>
      </c>
      <c r="U760" s="54">
        <f>VLOOKUP(P760,'Charged Moves'!B$2:J$96,9,FALSE)</f>
        <v>20</v>
      </c>
      <c r="V760" s="54">
        <f t="shared" si="1"/>
        <v>2343.75</v>
      </c>
      <c r="W760" s="54"/>
      <c r="X760" s="54"/>
      <c r="Y760" s="54"/>
      <c r="AB760" s="55"/>
      <c r="AD760" s="55"/>
    </row>
    <row r="761" spans="1:30" ht="14.25" customHeight="1">
      <c r="A761" s="10">
        <v>760</v>
      </c>
      <c r="B761" s="13">
        <f>VLOOKUP(C761,'Species Data'!A$2:E$152,2,FALSE)</f>
        <v>133</v>
      </c>
      <c r="C761" s="10" t="s">
        <v>296</v>
      </c>
      <c r="D761" s="32" t="s">
        <v>84</v>
      </c>
      <c r="E761" s="33"/>
      <c r="F761" s="13">
        <f>VLOOKUP($C761,'Species Data'!$A$2:$E$152,3,FALSE)+$Z$1</f>
        <v>125</v>
      </c>
      <c r="G761" s="13">
        <f>VLOOKUP($C761,'Species Data'!$A$2:$E$152,4,FALSE)+$Z$1</f>
        <v>129</v>
      </c>
      <c r="H761" s="13">
        <f>VLOOKUP($C761,'Species Data'!$A$2:$E$152,5,FALSE)+$Z$1</f>
        <v>143</v>
      </c>
      <c r="I761" s="20" t="s">
        <v>87</v>
      </c>
      <c r="J761" s="54">
        <f>VLOOKUP(I761,'Basic Moves'!B$2:H$43,3,FALSE)</f>
        <v>10</v>
      </c>
      <c r="K761" s="54">
        <f>IF(OR(VLOOKUP(I761,'Basic Moves'!B$2:C$43,2,FALSE)=D761,VLOOKUP(I761,'Basic Moves'!B$2:C$43,2,FALSE)=E761),1,0)</f>
        <v>1</v>
      </c>
      <c r="L761" s="54">
        <f>VLOOKUP(I761,'Basic Moves'!B$2:H$43,5,FALSE)</f>
        <v>1330</v>
      </c>
      <c r="M761" s="54">
        <f>VLOOKUP(I761,'Basic Moves'!B$2:H$43,7,FALSE)</f>
        <v>12</v>
      </c>
      <c r="N761" s="54">
        <f t="shared" si="0"/>
        <v>1612.5</v>
      </c>
      <c r="O761" s="20"/>
      <c r="P761" s="20" t="s">
        <v>95</v>
      </c>
      <c r="Q761" s="54">
        <f>VLOOKUP(P761,'Charged Moves'!B$2:I$96,3,FALSE)</f>
        <v>70</v>
      </c>
      <c r="R761" s="54">
        <f>IF(OR(VLOOKUP(P761,'Charged Moves'!B$2:C$96,2,FALSE)=D761,VLOOKUP(P761,'Charged Moves'!B$2:C$96,2,FALSE)=E761),1,0)</f>
        <v>0</v>
      </c>
      <c r="S761" s="54">
        <f>VLOOKUP(P761,'Charged Moves'!B$2:I$96,8,FALSE)*100</f>
        <v>5</v>
      </c>
      <c r="T761" s="54">
        <f>VLOOKUP(P761,'Charged Moves'!B$2:I$96,6,FALSE)</f>
        <v>5800</v>
      </c>
      <c r="U761" s="54">
        <f>VLOOKUP(P761,'Charged Moves'!B$2:J$96,9,FALSE)</f>
        <v>33</v>
      </c>
      <c r="V761" s="54">
        <f t="shared" si="1"/>
        <v>9255.75</v>
      </c>
      <c r="W761" s="54"/>
      <c r="X761" s="54"/>
      <c r="Y761" s="54"/>
      <c r="AB761" s="55"/>
      <c r="AD761" s="55"/>
    </row>
    <row r="762" spans="1:30" ht="14.25" customHeight="1">
      <c r="A762" s="10">
        <v>761</v>
      </c>
      <c r="B762" s="13">
        <f>VLOOKUP(C762,'Species Data'!A$2:E$152,2,FALSE)</f>
        <v>133</v>
      </c>
      <c r="C762" s="10" t="s">
        <v>296</v>
      </c>
      <c r="D762" s="32" t="s">
        <v>84</v>
      </c>
      <c r="E762" s="33"/>
      <c r="F762" s="13">
        <f>VLOOKUP($C762,'Species Data'!$A$2:$E$152,3,FALSE)+$Z$1</f>
        <v>125</v>
      </c>
      <c r="G762" s="13">
        <f>VLOOKUP($C762,'Species Data'!$A$2:$E$152,4,FALSE)+$Z$1</f>
        <v>129</v>
      </c>
      <c r="H762" s="13">
        <f>VLOOKUP($C762,'Species Data'!$A$2:$E$152,5,FALSE)+$Z$1</f>
        <v>143</v>
      </c>
      <c r="I762" s="20" t="s">
        <v>87</v>
      </c>
      <c r="J762" s="54">
        <f>VLOOKUP(I762,'Basic Moves'!B$2:H$43,3,FALSE)</f>
        <v>10</v>
      </c>
      <c r="K762" s="54">
        <f>IF(OR(VLOOKUP(I762,'Basic Moves'!B$2:C$43,2,FALSE)=D762,VLOOKUP(I762,'Basic Moves'!B$2:C$43,2,FALSE)=E762),1,0)</f>
        <v>1</v>
      </c>
      <c r="L762" s="54">
        <f>VLOOKUP(I762,'Basic Moves'!B$2:H$43,5,FALSE)</f>
        <v>1330</v>
      </c>
      <c r="M762" s="54">
        <f>VLOOKUP(I762,'Basic Moves'!B$2:H$43,7,FALSE)</f>
        <v>12</v>
      </c>
      <c r="N762" s="54">
        <f t="shared" si="0"/>
        <v>1612.5</v>
      </c>
      <c r="O762" s="20"/>
      <c r="P762" s="20" t="s">
        <v>229</v>
      </c>
      <c r="Q762" s="54">
        <f>VLOOKUP(P762,'Charged Moves'!B$2:I$96,3,FALSE)</f>
        <v>30</v>
      </c>
      <c r="R762" s="54">
        <f>IF(OR(VLOOKUP(P762,'Charged Moves'!B$2:C$96,2,FALSE)=D762,VLOOKUP(P762,'Charged Moves'!B$2:C$96,2,FALSE)=E762),1,0)</f>
        <v>1</v>
      </c>
      <c r="S762" s="54">
        <f>VLOOKUP(P762,'Charged Moves'!B$2:I$96,8,FALSE)*100</f>
        <v>5</v>
      </c>
      <c r="T762" s="54">
        <f>VLOOKUP(P762,'Charged Moves'!B$2:I$96,6,FALSE)</f>
        <v>3000</v>
      </c>
      <c r="U762" s="54">
        <f>VLOOKUP(P762,'Charged Moves'!B$2:J$96,9,FALSE)</f>
        <v>25</v>
      </c>
      <c r="V762" s="54">
        <f t="shared" si="1"/>
        <v>4958.4375</v>
      </c>
      <c r="W762" s="54"/>
      <c r="X762" s="54"/>
      <c r="Y762" s="54"/>
      <c r="AB762" s="55"/>
      <c r="AD762" s="55"/>
    </row>
    <row r="763" spans="1:30" ht="14.25" customHeight="1">
      <c r="A763" s="10">
        <v>762</v>
      </c>
      <c r="B763" s="13">
        <f>VLOOKUP(C763,'Species Data'!A$2:E$152,2,FALSE)</f>
        <v>133</v>
      </c>
      <c r="C763" s="10" t="s">
        <v>296</v>
      </c>
      <c r="D763" s="32" t="s">
        <v>84</v>
      </c>
      <c r="E763" s="33"/>
      <c r="F763" s="13">
        <f>VLOOKUP($C763,'Species Data'!$A$2:$E$152,3,FALSE)+$Z$1</f>
        <v>125</v>
      </c>
      <c r="G763" s="13">
        <f>VLOOKUP($C763,'Species Data'!$A$2:$E$152,4,FALSE)+$Z$1</f>
        <v>129</v>
      </c>
      <c r="H763" s="13">
        <f>VLOOKUP($C763,'Species Data'!$A$2:$E$152,5,FALSE)+$Z$1</f>
        <v>143</v>
      </c>
      <c r="I763" s="20" t="s">
        <v>87</v>
      </c>
      <c r="J763" s="54">
        <f>VLOOKUP(I763,'Basic Moves'!B$2:H$43,3,FALSE)</f>
        <v>10</v>
      </c>
      <c r="K763" s="54">
        <f>IF(OR(VLOOKUP(I763,'Basic Moves'!B$2:C$43,2,FALSE)=D763,VLOOKUP(I763,'Basic Moves'!B$2:C$43,2,FALSE)=E763),1,0)</f>
        <v>1</v>
      </c>
      <c r="L763" s="54">
        <f>VLOOKUP(I763,'Basic Moves'!B$2:H$43,5,FALSE)</f>
        <v>1330</v>
      </c>
      <c r="M763" s="54">
        <f>VLOOKUP(I763,'Basic Moves'!B$2:H$43,7,FALSE)</f>
        <v>12</v>
      </c>
      <c r="N763" s="54">
        <f t="shared" si="0"/>
        <v>1612.5</v>
      </c>
      <c r="O763" s="20"/>
      <c r="P763" s="20" t="s">
        <v>93</v>
      </c>
      <c r="Q763" s="54">
        <f>VLOOKUP(P763,'Charged Moves'!B$2:I$96,3,FALSE)</f>
        <v>40</v>
      </c>
      <c r="R763" s="54">
        <f>IF(OR(VLOOKUP(P763,'Charged Moves'!B$2:C$96,2,FALSE)=D763,VLOOKUP(P763,'Charged Moves'!B$2:C$96,2,FALSE)=E763),1,0)</f>
        <v>1</v>
      </c>
      <c r="S763" s="54">
        <f>VLOOKUP(P763,'Charged Moves'!B$2:I$96,8,FALSE)*100</f>
        <v>5</v>
      </c>
      <c r="T763" s="54">
        <f>VLOOKUP(P763,'Charged Moves'!B$2:I$96,6,FALSE)</f>
        <v>1560</v>
      </c>
      <c r="U763" s="54">
        <f>VLOOKUP(P763,'Charged Moves'!B$2:J$96,9,FALSE)</f>
        <v>50</v>
      </c>
      <c r="V763" s="54">
        <f t="shared" si="1"/>
        <v>6611.2499999999991</v>
      </c>
      <c r="W763" s="54"/>
      <c r="X763" s="54"/>
      <c r="Y763" s="54"/>
      <c r="AB763" s="55"/>
      <c r="AD763" s="55"/>
    </row>
    <row r="764" spans="1:30" ht="14.25" customHeight="1">
      <c r="A764" s="10">
        <v>763</v>
      </c>
      <c r="B764" s="13">
        <f>VLOOKUP(C764,'Species Data'!A$2:E$152,2,FALSE)</f>
        <v>133</v>
      </c>
      <c r="C764" s="10" t="s">
        <v>296</v>
      </c>
      <c r="D764" s="32" t="s">
        <v>84</v>
      </c>
      <c r="E764" s="33"/>
      <c r="F764" s="13">
        <f>VLOOKUP($C764,'Species Data'!$A$2:$E$152,3,FALSE)+$Z$1</f>
        <v>125</v>
      </c>
      <c r="G764" s="13">
        <f>VLOOKUP($C764,'Species Data'!$A$2:$E$152,4,FALSE)+$Z$1</f>
        <v>129</v>
      </c>
      <c r="H764" s="13">
        <f>VLOOKUP($C764,'Species Data'!$A$2:$E$152,5,FALSE)+$Z$1</f>
        <v>143</v>
      </c>
      <c r="I764" s="20" t="s">
        <v>33</v>
      </c>
      <c r="J764" s="54">
        <f>VLOOKUP(I764,'Basic Moves'!B$2:H$43,3,FALSE)</f>
        <v>12</v>
      </c>
      <c r="K764" s="54">
        <f>IF(OR(VLOOKUP(I764,'Basic Moves'!B$2:C$43,2,FALSE)=D764,VLOOKUP(I764,'Basic Moves'!B$2:C$43,2,FALSE)=E764),1,0)</f>
        <v>1</v>
      </c>
      <c r="L764" s="54">
        <f>VLOOKUP(I764,'Basic Moves'!B$2:H$43,5,FALSE)</f>
        <v>1100</v>
      </c>
      <c r="M764" s="54">
        <f>VLOOKUP(I764,'Basic Moves'!B$2:H$43,7,FALSE)</f>
        <v>10</v>
      </c>
      <c r="N764" s="54">
        <f t="shared" si="0"/>
        <v>1935</v>
      </c>
      <c r="O764" s="20"/>
      <c r="P764" s="20" t="s">
        <v>95</v>
      </c>
      <c r="Q764" s="54">
        <f>VLOOKUP(P764,'Charged Moves'!B$2:I$96,3,FALSE)</f>
        <v>70</v>
      </c>
      <c r="R764" s="54">
        <f>IF(OR(VLOOKUP(P764,'Charged Moves'!B$2:C$96,2,FALSE)=D764,VLOOKUP(P764,'Charged Moves'!B$2:C$96,2,FALSE)=E764),1,0)</f>
        <v>0</v>
      </c>
      <c r="S764" s="54">
        <f>VLOOKUP(P764,'Charged Moves'!B$2:I$96,8,FALSE)*100</f>
        <v>5</v>
      </c>
      <c r="T764" s="54">
        <f>VLOOKUP(P764,'Charged Moves'!B$2:I$96,6,FALSE)</f>
        <v>5800</v>
      </c>
      <c r="U764" s="54">
        <f>VLOOKUP(P764,'Charged Moves'!B$2:J$96,9,FALSE)</f>
        <v>33</v>
      </c>
      <c r="V764" s="54">
        <f t="shared" si="1"/>
        <v>9255.75</v>
      </c>
      <c r="W764" s="54"/>
      <c r="X764" s="54"/>
      <c r="Y764" s="54"/>
      <c r="AB764" s="55"/>
      <c r="AD764" s="55"/>
    </row>
    <row r="765" spans="1:30" ht="14.25" customHeight="1">
      <c r="A765" s="10">
        <v>764</v>
      </c>
      <c r="B765" s="13">
        <f>VLOOKUP(C765,'Species Data'!A$2:E$152,2,FALSE)</f>
        <v>133</v>
      </c>
      <c r="C765" s="10" t="s">
        <v>296</v>
      </c>
      <c r="D765" s="32" t="s">
        <v>84</v>
      </c>
      <c r="E765" s="33"/>
      <c r="F765" s="13">
        <f>VLOOKUP($C765,'Species Data'!$A$2:$E$152,3,FALSE)+$Z$1</f>
        <v>125</v>
      </c>
      <c r="G765" s="13">
        <f>VLOOKUP($C765,'Species Data'!$A$2:$E$152,4,FALSE)+$Z$1</f>
        <v>129</v>
      </c>
      <c r="H765" s="13">
        <f>VLOOKUP($C765,'Species Data'!$A$2:$E$152,5,FALSE)+$Z$1</f>
        <v>143</v>
      </c>
      <c r="I765" s="20" t="s">
        <v>33</v>
      </c>
      <c r="J765" s="54">
        <f>VLOOKUP(I765,'Basic Moves'!B$2:H$43,3,FALSE)</f>
        <v>12</v>
      </c>
      <c r="K765" s="54">
        <f>IF(OR(VLOOKUP(I765,'Basic Moves'!B$2:C$43,2,FALSE)=D765,VLOOKUP(I765,'Basic Moves'!B$2:C$43,2,FALSE)=E765),1,0)</f>
        <v>1</v>
      </c>
      <c r="L765" s="54">
        <f>VLOOKUP(I765,'Basic Moves'!B$2:H$43,5,FALSE)</f>
        <v>1100</v>
      </c>
      <c r="M765" s="54">
        <f>VLOOKUP(I765,'Basic Moves'!B$2:H$43,7,FALSE)</f>
        <v>10</v>
      </c>
      <c r="N765" s="54">
        <f t="shared" si="0"/>
        <v>1935</v>
      </c>
      <c r="O765" s="20"/>
      <c r="P765" s="20" t="s">
        <v>229</v>
      </c>
      <c r="Q765" s="54">
        <f>VLOOKUP(P765,'Charged Moves'!B$2:I$96,3,FALSE)</f>
        <v>30</v>
      </c>
      <c r="R765" s="54">
        <f>IF(OR(VLOOKUP(P765,'Charged Moves'!B$2:C$96,2,FALSE)=D765,VLOOKUP(P765,'Charged Moves'!B$2:C$96,2,FALSE)=E765),1,0)</f>
        <v>1</v>
      </c>
      <c r="S765" s="54">
        <f>VLOOKUP(P765,'Charged Moves'!B$2:I$96,8,FALSE)*100</f>
        <v>5</v>
      </c>
      <c r="T765" s="54">
        <f>VLOOKUP(P765,'Charged Moves'!B$2:I$96,6,FALSE)</f>
        <v>3000</v>
      </c>
      <c r="U765" s="54">
        <f>VLOOKUP(P765,'Charged Moves'!B$2:J$96,9,FALSE)</f>
        <v>25</v>
      </c>
      <c r="V765" s="54">
        <f t="shared" si="1"/>
        <v>4958.4375</v>
      </c>
      <c r="W765" s="54"/>
      <c r="X765" s="54"/>
      <c r="Y765" s="54"/>
      <c r="AB765" s="55"/>
      <c r="AD765" s="55"/>
    </row>
    <row r="766" spans="1:30" ht="14.25" customHeight="1">
      <c r="A766" s="10">
        <v>765</v>
      </c>
      <c r="B766" s="13">
        <f>VLOOKUP(C766,'Species Data'!A$2:E$152,2,FALSE)</f>
        <v>133</v>
      </c>
      <c r="C766" s="10" t="s">
        <v>296</v>
      </c>
      <c r="D766" s="32" t="s">
        <v>84</v>
      </c>
      <c r="E766" s="33"/>
      <c r="F766" s="13">
        <f>VLOOKUP($C766,'Species Data'!$A$2:$E$152,3,FALSE)+$Z$1</f>
        <v>125</v>
      </c>
      <c r="G766" s="13">
        <f>VLOOKUP($C766,'Species Data'!$A$2:$E$152,4,FALSE)+$Z$1</f>
        <v>129</v>
      </c>
      <c r="H766" s="13">
        <f>VLOOKUP($C766,'Species Data'!$A$2:$E$152,5,FALSE)+$Z$1</f>
        <v>143</v>
      </c>
      <c r="I766" s="20" t="s">
        <v>33</v>
      </c>
      <c r="J766" s="54">
        <f>VLOOKUP(I766,'Basic Moves'!B$2:H$43,3,FALSE)</f>
        <v>12</v>
      </c>
      <c r="K766" s="54">
        <f>IF(OR(VLOOKUP(I766,'Basic Moves'!B$2:C$43,2,FALSE)=D766,VLOOKUP(I766,'Basic Moves'!B$2:C$43,2,FALSE)=E766),1,0)</f>
        <v>1</v>
      </c>
      <c r="L766" s="54">
        <f>VLOOKUP(I766,'Basic Moves'!B$2:H$43,5,FALSE)</f>
        <v>1100</v>
      </c>
      <c r="M766" s="54">
        <f>VLOOKUP(I766,'Basic Moves'!B$2:H$43,7,FALSE)</f>
        <v>10</v>
      </c>
      <c r="N766" s="54">
        <f t="shared" si="0"/>
        <v>1935</v>
      </c>
      <c r="O766" s="20"/>
      <c r="P766" s="20" t="s">
        <v>93</v>
      </c>
      <c r="Q766" s="54">
        <f>VLOOKUP(P766,'Charged Moves'!B$2:I$96,3,FALSE)</f>
        <v>40</v>
      </c>
      <c r="R766" s="54">
        <f>IF(OR(VLOOKUP(P766,'Charged Moves'!B$2:C$96,2,FALSE)=D766,VLOOKUP(P766,'Charged Moves'!B$2:C$96,2,FALSE)=E766),1,0)</f>
        <v>1</v>
      </c>
      <c r="S766" s="54">
        <f>VLOOKUP(P766,'Charged Moves'!B$2:I$96,8,FALSE)*100</f>
        <v>5</v>
      </c>
      <c r="T766" s="54">
        <f>VLOOKUP(P766,'Charged Moves'!B$2:I$96,6,FALSE)</f>
        <v>1560</v>
      </c>
      <c r="U766" s="54">
        <f>VLOOKUP(P766,'Charged Moves'!B$2:J$96,9,FALSE)</f>
        <v>50</v>
      </c>
      <c r="V766" s="54">
        <f t="shared" si="1"/>
        <v>6611.2499999999991</v>
      </c>
      <c r="W766" s="54"/>
      <c r="X766" s="54"/>
      <c r="Y766" s="54"/>
      <c r="AB766" s="55"/>
      <c r="AD766" s="55"/>
    </row>
    <row r="767" spans="1:30" ht="14.25" customHeight="1">
      <c r="A767" s="10">
        <v>766</v>
      </c>
      <c r="B767" s="13">
        <f>VLOOKUP(C767,'Species Data'!A$2:E$152,2,FALSE)</f>
        <v>134</v>
      </c>
      <c r="C767" s="10" t="s">
        <v>297</v>
      </c>
      <c r="D767" s="28" t="s">
        <v>54</v>
      </c>
      <c r="E767" s="29"/>
      <c r="F767" s="13">
        <f>VLOOKUP($C767,'Species Data'!$A$2:$E$152,3,FALSE)+$Z$1</f>
        <v>275</v>
      </c>
      <c r="G767" s="13">
        <f>VLOOKUP($C767,'Species Data'!$A$2:$E$152,4,FALSE)+$Z$1</f>
        <v>201</v>
      </c>
      <c r="H767" s="13">
        <f>VLOOKUP($C767,'Species Data'!$A$2:$E$152,5,FALSE)+$Z$1</f>
        <v>183</v>
      </c>
      <c r="I767" s="20" t="s">
        <v>60</v>
      </c>
      <c r="J767" s="54">
        <f>VLOOKUP(I767,'Basic Moves'!B$2:H$43,3,FALSE)</f>
        <v>6</v>
      </c>
      <c r="K767" s="54">
        <f>IF(OR(VLOOKUP(I767,'Basic Moves'!B$2:C$43,2,FALSE)=D767,VLOOKUP(I767,'Basic Moves'!B$2:C$43,2,FALSE)=E767),1,0)</f>
        <v>1</v>
      </c>
      <c r="L767" s="54">
        <f>VLOOKUP(I767,'Basic Moves'!B$2:H$43,5,FALSE)</f>
        <v>500</v>
      </c>
      <c r="M767" s="54">
        <f>VLOOKUP(I767,'Basic Moves'!B$2:H$43,7,FALSE)</f>
        <v>7</v>
      </c>
      <c r="N767" s="54">
        <f t="shared" si="0"/>
        <v>1507.5</v>
      </c>
      <c r="O767" s="20"/>
      <c r="P767" s="20" t="s">
        <v>58</v>
      </c>
      <c r="Q767" s="54">
        <f>VLOOKUP(P767,'Charged Moves'!B$2:I$96,3,FALSE)</f>
        <v>35</v>
      </c>
      <c r="R767" s="54">
        <f>IF(OR(VLOOKUP(P767,'Charged Moves'!B$2:C$96,2,FALSE)=D767,VLOOKUP(P767,'Charged Moves'!B$2:C$96,2,FALSE)=E767),1,0)</f>
        <v>1</v>
      </c>
      <c r="S767" s="54">
        <f>VLOOKUP(P767,'Charged Moves'!B$2:I$96,8,FALSE)*100</f>
        <v>5</v>
      </c>
      <c r="T767" s="54">
        <f>VLOOKUP(P767,'Charged Moves'!B$2:I$96,6,FALSE)</f>
        <v>3300</v>
      </c>
      <c r="U767" s="54">
        <f>VLOOKUP(P767,'Charged Moves'!B$2:J$96,9,FALSE)</f>
        <v>25</v>
      </c>
      <c r="V767" s="54">
        <f t="shared" si="1"/>
        <v>9013.59375</v>
      </c>
      <c r="W767" s="54"/>
      <c r="X767" s="54"/>
      <c r="Y767" s="54"/>
      <c r="AB767" s="55"/>
      <c r="AD767" s="55"/>
    </row>
    <row r="768" spans="1:30" ht="14.25" customHeight="1">
      <c r="A768" s="10">
        <v>767</v>
      </c>
      <c r="B768" s="13">
        <f>VLOOKUP(C768,'Species Data'!A$2:E$152,2,FALSE)</f>
        <v>134</v>
      </c>
      <c r="C768" s="10" t="s">
        <v>297</v>
      </c>
      <c r="D768" s="28" t="s">
        <v>54</v>
      </c>
      <c r="E768" s="29"/>
      <c r="F768" s="13">
        <f>VLOOKUP($C768,'Species Data'!$A$2:$E$152,3,FALSE)+$Z$1</f>
        <v>275</v>
      </c>
      <c r="G768" s="13">
        <f>VLOOKUP($C768,'Species Data'!$A$2:$E$152,4,FALSE)+$Z$1</f>
        <v>201</v>
      </c>
      <c r="H768" s="13">
        <f>VLOOKUP($C768,'Species Data'!$A$2:$E$152,5,FALSE)+$Z$1</f>
        <v>183</v>
      </c>
      <c r="I768" s="20" t="s">
        <v>60</v>
      </c>
      <c r="J768" s="54">
        <f>VLOOKUP(I768,'Basic Moves'!B$2:H$43,3,FALSE)</f>
        <v>6</v>
      </c>
      <c r="K768" s="54">
        <f>IF(OR(VLOOKUP(I768,'Basic Moves'!B$2:C$43,2,FALSE)=D768,VLOOKUP(I768,'Basic Moves'!B$2:C$43,2,FALSE)=E768),1,0)</f>
        <v>1</v>
      </c>
      <c r="L768" s="54">
        <f>VLOOKUP(I768,'Basic Moves'!B$2:H$43,5,FALSE)</f>
        <v>500</v>
      </c>
      <c r="M768" s="54">
        <f>VLOOKUP(I768,'Basic Moves'!B$2:H$43,7,FALSE)</f>
        <v>7</v>
      </c>
      <c r="N768" s="54">
        <f t="shared" si="0"/>
        <v>1507.5</v>
      </c>
      <c r="O768" s="20"/>
      <c r="P768" s="20" t="s">
        <v>61</v>
      </c>
      <c r="Q768" s="54">
        <f>VLOOKUP(P768,'Charged Moves'!B$2:I$96,3,FALSE)</f>
        <v>90</v>
      </c>
      <c r="R768" s="54">
        <f>IF(OR(VLOOKUP(P768,'Charged Moves'!B$2:C$96,2,FALSE)=D768,VLOOKUP(P768,'Charged Moves'!B$2:C$96,2,FALSE)=E768),1,0)</f>
        <v>1</v>
      </c>
      <c r="S768" s="54">
        <f>VLOOKUP(P768,'Charged Moves'!B$2:I$96,8,FALSE)*100</f>
        <v>5</v>
      </c>
      <c r="T768" s="54">
        <f>VLOOKUP(P768,'Charged Moves'!B$2:I$96,6,FALSE)</f>
        <v>3800</v>
      </c>
      <c r="U768" s="54">
        <f>VLOOKUP(P768,'Charged Moves'!B$2:J$96,9,FALSE)</f>
        <v>100</v>
      </c>
      <c r="V768" s="54">
        <f t="shared" si="1"/>
        <v>23177.812499999996</v>
      </c>
      <c r="W768" s="54"/>
      <c r="X768" s="54"/>
      <c r="Y768" s="54"/>
      <c r="AB768" s="55"/>
      <c r="AD768" s="55"/>
    </row>
    <row r="769" spans="1:30" ht="14.25" customHeight="1">
      <c r="A769" s="10">
        <v>768</v>
      </c>
      <c r="B769" s="13">
        <f>VLOOKUP(C769,'Species Data'!A$2:E$152,2,FALSE)</f>
        <v>134</v>
      </c>
      <c r="C769" s="10" t="s">
        <v>297</v>
      </c>
      <c r="D769" s="28" t="s">
        <v>54</v>
      </c>
      <c r="E769" s="29"/>
      <c r="F769" s="13">
        <f>VLOOKUP($C769,'Species Data'!$A$2:$E$152,3,FALSE)+$Z$1</f>
        <v>275</v>
      </c>
      <c r="G769" s="13">
        <f>VLOOKUP($C769,'Species Data'!$A$2:$E$152,4,FALSE)+$Z$1</f>
        <v>201</v>
      </c>
      <c r="H769" s="13">
        <f>VLOOKUP($C769,'Species Data'!$A$2:$E$152,5,FALSE)+$Z$1</f>
        <v>183</v>
      </c>
      <c r="I769" s="20" t="s">
        <v>60</v>
      </c>
      <c r="J769" s="54">
        <f>VLOOKUP(I769,'Basic Moves'!B$2:H$43,3,FALSE)</f>
        <v>6</v>
      </c>
      <c r="K769" s="54">
        <f>IF(OR(VLOOKUP(I769,'Basic Moves'!B$2:C$43,2,FALSE)=D769,VLOOKUP(I769,'Basic Moves'!B$2:C$43,2,FALSE)=E769),1,0)</f>
        <v>1</v>
      </c>
      <c r="L769" s="54">
        <f>VLOOKUP(I769,'Basic Moves'!B$2:H$43,5,FALSE)</f>
        <v>500</v>
      </c>
      <c r="M769" s="54">
        <f>VLOOKUP(I769,'Basic Moves'!B$2:H$43,7,FALSE)</f>
        <v>7</v>
      </c>
      <c r="N769" s="54">
        <f t="shared" si="0"/>
        <v>1507.5</v>
      </c>
      <c r="O769" s="20"/>
      <c r="P769" s="20" t="s">
        <v>56</v>
      </c>
      <c r="Q769" s="54">
        <f>VLOOKUP(P769,'Charged Moves'!B$2:I$96,3,FALSE)</f>
        <v>45</v>
      </c>
      <c r="R769" s="54">
        <f>IF(OR(VLOOKUP(P769,'Charged Moves'!B$2:C$96,2,FALSE)=D769,VLOOKUP(P769,'Charged Moves'!B$2:C$96,2,FALSE)=E769),1,0)</f>
        <v>1</v>
      </c>
      <c r="S769" s="54">
        <f>VLOOKUP(P769,'Charged Moves'!B$2:I$96,8,FALSE)*100</f>
        <v>5</v>
      </c>
      <c r="T769" s="54">
        <f>VLOOKUP(P769,'Charged Moves'!B$2:I$96,6,FALSE)</f>
        <v>2350</v>
      </c>
      <c r="U769" s="54">
        <f>VLOOKUP(P769,'Charged Moves'!B$2:J$96,9,FALSE)</f>
        <v>50</v>
      </c>
      <c r="V769" s="54">
        <f t="shared" si="1"/>
        <v>11588.906249999998</v>
      </c>
      <c r="W769" s="54"/>
      <c r="X769" s="54"/>
      <c r="Y769" s="54"/>
      <c r="AB769" s="55"/>
      <c r="AD769" s="55"/>
    </row>
    <row r="770" spans="1:30" ht="14.25" customHeight="1">
      <c r="A770" s="10">
        <v>769</v>
      </c>
      <c r="B770" s="13">
        <f>VLOOKUP(C770,'Species Data'!A$2:E$152,2,FALSE)</f>
        <v>135</v>
      </c>
      <c r="C770" s="10" t="s">
        <v>298</v>
      </c>
      <c r="D770" s="35" t="s">
        <v>111</v>
      </c>
      <c r="E770" s="36"/>
      <c r="F770" s="13">
        <f>VLOOKUP($C770,'Species Data'!$A$2:$E$152,3,FALSE)+$Z$1</f>
        <v>145</v>
      </c>
      <c r="G770" s="13">
        <f>VLOOKUP($C770,'Species Data'!$A$2:$E$152,4,FALSE)+$Z$1</f>
        <v>207</v>
      </c>
      <c r="H770" s="13">
        <f>VLOOKUP($C770,'Species Data'!$A$2:$E$152,5,FALSE)+$Z$1</f>
        <v>189</v>
      </c>
      <c r="I770" s="20" t="s">
        <v>112</v>
      </c>
      <c r="J770" s="54">
        <f>VLOOKUP(I770,'Basic Moves'!B$2:H$43,3,FALSE)</f>
        <v>5</v>
      </c>
      <c r="K770" s="54">
        <f>IF(OR(VLOOKUP(I770,'Basic Moves'!B$2:C$43,2,FALSE)=D770,VLOOKUP(I770,'Basic Moves'!B$2:C$43,2,FALSE)=E770),1,0)</f>
        <v>1</v>
      </c>
      <c r="L770" s="54">
        <f>VLOOKUP(I770,'Basic Moves'!B$2:H$43,5,FALSE)</f>
        <v>600</v>
      </c>
      <c r="M770" s="54">
        <f>VLOOKUP(I770,'Basic Moves'!B$2:H$43,7,FALSE)</f>
        <v>8</v>
      </c>
      <c r="N770" s="54">
        <f t="shared" si="0"/>
        <v>1293.75</v>
      </c>
      <c r="O770" s="20"/>
      <c r="P770" s="20" t="s">
        <v>115</v>
      </c>
      <c r="Q770" s="54">
        <f>VLOOKUP(P770,'Charged Moves'!B$2:I$96,3,FALSE)</f>
        <v>35</v>
      </c>
      <c r="R770" s="54">
        <f>IF(OR(VLOOKUP(P770,'Charged Moves'!B$2:C$96,2,FALSE)=D770,VLOOKUP(P770,'Charged Moves'!B$2:C$96,2,FALSE)=E770),1,0)</f>
        <v>1</v>
      </c>
      <c r="S770" s="54">
        <f>VLOOKUP(P770,'Charged Moves'!B$2:I$96,8,FALSE)*100</f>
        <v>5</v>
      </c>
      <c r="T770" s="54">
        <f>VLOOKUP(P770,'Charged Moves'!B$2:I$96,6,FALSE)</f>
        <v>2500</v>
      </c>
      <c r="U770" s="54">
        <f>VLOOKUP(P770,'Charged Moves'!B$2:J$96,9,FALSE)</f>
        <v>33</v>
      </c>
      <c r="V770" s="54">
        <f t="shared" si="1"/>
        <v>9282.65625</v>
      </c>
      <c r="W770" s="54"/>
      <c r="X770" s="54"/>
      <c r="Y770" s="54"/>
      <c r="AB770" s="55"/>
      <c r="AD770" s="55"/>
    </row>
    <row r="771" spans="1:30" ht="14.25" customHeight="1">
      <c r="A771" s="10">
        <v>770</v>
      </c>
      <c r="B771" s="13">
        <f>VLOOKUP(C771,'Species Data'!A$2:E$152,2,FALSE)</f>
        <v>135</v>
      </c>
      <c r="C771" s="10" t="s">
        <v>298</v>
      </c>
      <c r="D771" s="35" t="s">
        <v>111</v>
      </c>
      <c r="E771" s="36"/>
      <c r="F771" s="13">
        <f>VLOOKUP($C771,'Species Data'!$A$2:$E$152,3,FALSE)+$Z$1</f>
        <v>145</v>
      </c>
      <c r="G771" s="13">
        <f>VLOOKUP($C771,'Species Data'!$A$2:$E$152,4,FALSE)+$Z$1</f>
        <v>207</v>
      </c>
      <c r="H771" s="13">
        <f>VLOOKUP($C771,'Species Data'!$A$2:$E$152,5,FALSE)+$Z$1</f>
        <v>189</v>
      </c>
      <c r="I771" s="20" t="s">
        <v>112</v>
      </c>
      <c r="J771" s="54">
        <f>VLOOKUP(I771,'Basic Moves'!B$2:H$43,3,FALSE)</f>
        <v>5</v>
      </c>
      <c r="K771" s="54">
        <f>IF(OR(VLOOKUP(I771,'Basic Moves'!B$2:C$43,2,FALSE)=D771,VLOOKUP(I771,'Basic Moves'!B$2:C$43,2,FALSE)=E771),1,0)</f>
        <v>1</v>
      </c>
      <c r="L771" s="54">
        <f>VLOOKUP(I771,'Basic Moves'!B$2:H$43,5,FALSE)</f>
        <v>600</v>
      </c>
      <c r="M771" s="54">
        <f>VLOOKUP(I771,'Basic Moves'!B$2:H$43,7,FALSE)</f>
        <v>8</v>
      </c>
      <c r="N771" s="54">
        <f t="shared" si="0"/>
        <v>1293.75</v>
      </c>
      <c r="O771" s="20"/>
      <c r="P771" s="20" t="s">
        <v>114</v>
      </c>
      <c r="Q771" s="54">
        <f>VLOOKUP(P771,'Charged Moves'!B$2:I$96,3,FALSE)</f>
        <v>55</v>
      </c>
      <c r="R771" s="54">
        <f>IF(OR(VLOOKUP(P771,'Charged Moves'!B$2:C$96,2,FALSE)=D771,VLOOKUP(P771,'Charged Moves'!B$2:C$96,2,FALSE)=E771),1,0)</f>
        <v>1</v>
      </c>
      <c r="S771" s="54">
        <f>VLOOKUP(P771,'Charged Moves'!B$2:I$96,8,FALSE)*100</f>
        <v>5</v>
      </c>
      <c r="T771" s="54">
        <f>VLOOKUP(P771,'Charged Moves'!B$2:I$96,6,FALSE)</f>
        <v>2700</v>
      </c>
      <c r="U771" s="54">
        <f>VLOOKUP(P771,'Charged Moves'!B$2:J$96,9,FALSE)</f>
        <v>50</v>
      </c>
      <c r="V771" s="54">
        <f t="shared" si="1"/>
        <v>14587.031249999998</v>
      </c>
      <c r="W771" s="54"/>
      <c r="X771" s="54"/>
      <c r="Y771" s="54"/>
      <c r="AB771" s="55"/>
      <c r="AD771" s="55"/>
    </row>
    <row r="772" spans="1:30" ht="14.25" customHeight="1">
      <c r="A772" s="10">
        <v>771</v>
      </c>
      <c r="B772" s="13">
        <f>VLOOKUP(C772,'Species Data'!A$2:E$152,2,FALSE)</f>
        <v>135</v>
      </c>
      <c r="C772" s="10" t="s">
        <v>298</v>
      </c>
      <c r="D772" s="35" t="s">
        <v>111</v>
      </c>
      <c r="E772" s="36"/>
      <c r="F772" s="13">
        <f>VLOOKUP($C772,'Species Data'!$A$2:$E$152,3,FALSE)+$Z$1</f>
        <v>145</v>
      </c>
      <c r="G772" s="13">
        <f>VLOOKUP($C772,'Species Data'!$A$2:$E$152,4,FALSE)+$Z$1</f>
        <v>207</v>
      </c>
      <c r="H772" s="13">
        <f>VLOOKUP($C772,'Species Data'!$A$2:$E$152,5,FALSE)+$Z$1</f>
        <v>189</v>
      </c>
      <c r="I772" s="20" t="s">
        <v>112</v>
      </c>
      <c r="J772" s="54">
        <f>VLOOKUP(I772,'Basic Moves'!B$2:H$43,3,FALSE)</f>
        <v>5</v>
      </c>
      <c r="K772" s="54">
        <f>IF(OR(VLOOKUP(I772,'Basic Moves'!B$2:C$43,2,FALSE)=D772,VLOOKUP(I772,'Basic Moves'!B$2:C$43,2,FALSE)=E772),1,0)</f>
        <v>1</v>
      </c>
      <c r="L772" s="54">
        <f>VLOOKUP(I772,'Basic Moves'!B$2:H$43,5,FALSE)</f>
        <v>600</v>
      </c>
      <c r="M772" s="54">
        <f>VLOOKUP(I772,'Basic Moves'!B$2:H$43,7,FALSE)</f>
        <v>8</v>
      </c>
      <c r="N772" s="54">
        <f t="shared" si="0"/>
        <v>1293.75</v>
      </c>
      <c r="O772" s="20"/>
      <c r="P772" s="20" t="s">
        <v>113</v>
      </c>
      <c r="Q772" s="54">
        <f>VLOOKUP(P772,'Charged Moves'!B$2:I$96,3,FALSE)</f>
        <v>100</v>
      </c>
      <c r="R772" s="54">
        <f>IF(OR(VLOOKUP(P772,'Charged Moves'!B$2:C$96,2,FALSE)=D772,VLOOKUP(P772,'Charged Moves'!B$2:C$96,2,FALSE)=E772),1,0)</f>
        <v>1</v>
      </c>
      <c r="S772" s="54">
        <f>VLOOKUP(P772,'Charged Moves'!B$2:I$96,8,FALSE)*100</f>
        <v>5</v>
      </c>
      <c r="T772" s="54">
        <f>VLOOKUP(P772,'Charged Moves'!B$2:I$96,6,FALSE)</f>
        <v>4300</v>
      </c>
      <c r="U772" s="54">
        <f>VLOOKUP(P772,'Charged Moves'!B$2:J$96,9,FALSE)</f>
        <v>100</v>
      </c>
      <c r="V772" s="54">
        <f t="shared" si="1"/>
        <v>26521.874999999996</v>
      </c>
      <c r="W772" s="54"/>
      <c r="X772" s="54"/>
      <c r="Y772" s="54"/>
      <c r="AB772" s="55"/>
      <c r="AD772" s="55"/>
    </row>
    <row r="773" spans="1:30" ht="14.25" customHeight="1">
      <c r="A773" s="10">
        <v>772</v>
      </c>
      <c r="B773" s="13">
        <f>VLOOKUP(C773,'Species Data'!A$2:E$152,2,FALSE)</f>
        <v>136</v>
      </c>
      <c r="C773" s="10" t="s">
        <v>299</v>
      </c>
      <c r="D773" s="24" t="s">
        <v>40</v>
      </c>
      <c r="E773" s="26"/>
      <c r="F773" s="13">
        <f>VLOOKUP($C773,'Species Data'!$A$2:$E$152,3,FALSE)+$Z$1</f>
        <v>145</v>
      </c>
      <c r="G773" s="13">
        <f>VLOOKUP($C773,'Species Data'!$A$2:$E$152,4,FALSE)+$Z$1</f>
        <v>253</v>
      </c>
      <c r="H773" s="13">
        <f>VLOOKUP($C773,'Species Data'!$A$2:$E$152,5,FALSE)+$Z$1</f>
        <v>193</v>
      </c>
      <c r="I773" s="20" t="s">
        <v>43</v>
      </c>
      <c r="J773" s="54">
        <f>VLOOKUP(I773,'Basic Moves'!B$2:H$43,3,FALSE)</f>
        <v>10</v>
      </c>
      <c r="K773" s="54">
        <f>IF(OR(VLOOKUP(I773,'Basic Moves'!B$2:C$43,2,FALSE)=D773,VLOOKUP(I773,'Basic Moves'!B$2:C$43,2,FALSE)=E773),1,0)</f>
        <v>1</v>
      </c>
      <c r="L773" s="54">
        <f>VLOOKUP(I773,'Basic Moves'!B$2:H$43,5,FALSE)</f>
        <v>1050</v>
      </c>
      <c r="M773" s="54">
        <f>VLOOKUP(I773,'Basic Moves'!B$2:H$43,7,FALSE)</f>
        <v>10</v>
      </c>
      <c r="N773" s="54">
        <f t="shared" si="0"/>
        <v>3162.5</v>
      </c>
      <c r="O773" s="20"/>
      <c r="P773" s="20" t="s">
        <v>51</v>
      </c>
      <c r="Q773" s="54">
        <f>VLOOKUP(P773,'Charged Moves'!B$2:I$96,3,FALSE)</f>
        <v>100</v>
      </c>
      <c r="R773" s="54">
        <f>IF(OR(VLOOKUP(P773,'Charged Moves'!B$2:C$96,2,FALSE)=D773,VLOOKUP(P773,'Charged Moves'!B$2:C$96,2,FALSE)=E773),1,0)</f>
        <v>1</v>
      </c>
      <c r="S773" s="54">
        <f>VLOOKUP(P773,'Charged Moves'!B$2:I$96,8,FALSE)*100</f>
        <v>5</v>
      </c>
      <c r="T773" s="54">
        <f>VLOOKUP(P773,'Charged Moves'!B$2:I$96,6,FALSE)</f>
        <v>4100</v>
      </c>
      <c r="U773" s="54">
        <f>VLOOKUP(P773,'Charged Moves'!B$2:J$96,9,FALSE)</f>
        <v>100</v>
      </c>
      <c r="V773" s="54">
        <f t="shared" si="1"/>
        <v>32415.624999999996</v>
      </c>
      <c r="W773" s="54"/>
      <c r="X773" s="54"/>
      <c r="Y773" s="54"/>
      <c r="AB773" s="55"/>
      <c r="AD773" s="55"/>
    </row>
    <row r="774" spans="1:30" ht="14.25" customHeight="1">
      <c r="A774" s="10">
        <v>773</v>
      </c>
      <c r="B774" s="13">
        <f>VLOOKUP(C774,'Species Data'!A$2:E$152,2,FALSE)</f>
        <v>136</v>
      </c>
      <c r="C774" s="10" t="s">
        <v>299</v>
      </c>
      <c r="D774" s="24" t="s">
        <v>40</v>
      </c>
      <c r="E774" s="26"/>
      <c r="F774" s="13">
        <f>VLOOKUP($C774,'Species Data'!$A$2:$E$152,3,FALSE)+$Z$1</f>
        <v>145</v>
      </c>
      <c r="G774" s="13">
        <f>VLOOKUP($C774,'Species Data'!$A$2:$E$152,4,FALSE)+$Z$1</f>
        <v>253</v>
      </c>
      <c r="H774" s="13">
        <f>VLOOKUP($C774,'Species Data'!$A$2:$E$152,5,FALSE)+$Z$1</f>
        <v>193</v>
      </c>
      <c r="I774" s="20" t="s">
        <v>43</v>
      </c>
      <c r="J774" s="54">
        <f>VLOOKUP(I774,'Basic Moves'!B$2:H$43,3,FALSE)</f>
        <v>10</v>
      </c>
      <c r="K774" s="54">
        <f>IF(OR(VLOOKUP(I774,'Basic Moves'!B$2:C$43,2,FALSE)=D774,VLOOKUP(I774,'Basic Moves'!B$2:C$43,2,FALSE)=E774),1,0)</f>
        <v>1</v>
      </c>
      <c r="L774" s="54">
        <f>VLOOKUP(I774,'Basic Moves'!B$2:H$43,5,FALSE)</f>
        <v>1050</v>
      </c>
      <c r="M774" s="54">
        <f>VLOOKUP(I774,'Basic Moves'!B$2:H$43,7,FALSE)</f>
        <v>10</v>
      </c>
      <c r="N774" s="54">
        <f t="shared" si="0"/>
        <v>3162.5</v>
      </c>
      <c r="O774" s="20"/>
      <c r="P774" s="20" t="s">
        <v>42</v>
      </c>
      <c r="Q774" s="54">
        <f>VLOOKUP(P774,'Charged Moves'!B$2:I$96,3,FALSE)</f>
        <v>55</v>
      </c>
      <c r="R774" s="54">
        <f>IF(OR(VLOOKUP(P774,'Charged Moves'!B$2:C$96,2,FALSE)=D774,VLOOKUP(P774,'Charged Moves'!B$2:C$96,2,FALSE)=E774),1,0)</f>
        <v>1</v>
      </c>
      <c r="S774" s="54">
        <f>VLOOKUP(P774,'Charged Moves'!B$2:I$96,8,FALSE)*100</f>
        <v>5</v>
      </c>
      <c r="T774" s="54">
        <f>VLOOKUP(P774,'Charged Moves'!B$2:I$96,6,FALSE)</f>
        <v>2900</v>
      </c>
      <c r="U774" s="54">
        <f>VLOOKUP(P774,'Charged Moves'!B$2:J$96,9,FALSE)</f>
        <v>50</v>
      </c>
      <c r="V774" s="54">
        <f t="shared" si="1"/>
        <v>17828.59375</v>
      </c>
      <c r="W774" s="54"/>
      <c r="X774" s="54"/>
      <c r="Y774" s="54"/>
      <c r="AB774" s="55"/>
      <c r="AD774" s="55"/>
    </row>
    <row r="775" spans="1:30" ht="14.25" customHeight="1">
      <c r="A775" s="10">
        <v>774</v>
      </c>
      <c r="B775" s="13">
        <f>VLOOKUP(C775,'Species Data'!A$2:E$152,2,FALSE)</f>
        <v>136</v>
      </c>
      <c r="C775" s="10" t="s">
        <v>299</v>
      </c>
      <c r="D775" s="24" t="s">
        <v>40</v>
      </c>
      <c r="E775" s="26"/>
      <c r="F775" s="13">
        <f>VLOOKUP($C775,'Species Data'!$A$2:$E$152,3,FALSE)+$Z$1</f>
        <v>145</v>
      </c>
      <c r="G775" s="13">
        <f>VLOOKUP($C775,'Species Data'!$A$2:$E$152,4,FALSE)+$Z$1</f>
        <v>253</v>
      </c>
      <c r="H775" s="13">
        <f>VLOOKUP($C775,'Species Data'!$A$2:$E$152,5,FALSE)+$Z$1</f>
        <v>193</v>
      </c>
      <c r="I775" s="20" t="s">
        <v>43</v>
      </c>
      <c r="J775" s="54">
        <f>VLOOKUP(I775,'Basic Moves'!B$2:H$43,3,FALSE)</f>
        <v>10</v>
      </c>
      <c r="K775" s="54">
        <f>IF(OR(VLOOKUP(I775,'Basic Moves'!B$2:C$43,2,FALSE)=D775,VLOOKUP(I775,'Basic Moves'!B$2:C$43,2,FALSE)=E775),1,0)</f>
        <v>1</v>
      </c>
      <c r="L775" s="54">
        <f>VLOOKUP(I775,'Basic Moves'!B$2:H$43,5,FALSE)</f>
        <v>1050</v>
      </c>
      <c r="M775" s="54">
        <f>VLOOKUP(I775,'Basic Moves'!B$2:H$43,7,FALSE)</f>
        <v>10</v>
      </c>
      <c r="N775" s="54">
        <f t="shared" si="0"/>
        <v>3162.5</v>
      </c>
      <c r="O775" s="20"/>
      <c r="P775" s="20" t="s">
        <v>151</v>
      </c>
      <c r="Q775" s="54">
        <f>VLOOKUP(P775,'Charged Moves'!B$2:I$96,3,FALSE)</f>
        <v>80</v>
      </c>
      <c r="R775" s="54">
        <f>IF(OR(VLOOKUP(P775,'Charged Moves'!B$2:C$96,2,FALSE)=D775,VLOOKUP(P775,'Charged Moves'!B$2:C$96,2,FALSE)=E775),1,0)</f>
        <v>1</v>
      </c>
      <c r="S775" s="54">
        <f>VLOOKUP(P775,'Charged Moves'!B$2:I$96,8,FALSE)*100</f>
        <v>5</v>
      </c>
      <c r="T775" s="54">
        <f>VLOOKUP(P775,'Charged Moves'!B$2:I$96,6,FALSE)</f>
        <v>3800</v>
      </c>
      <c r="U775" s="54">
        <f>VLOOKUP(P775,'Charged Moves'!B$2:J$96,9,FALSE)</f>
        <v>100</v>
      </c>
      <c r="V775" s="54">
        <f t="shared" si="1"/>
        <v>25932.499999999996</v>
      </c>
      <c r="W775" s="54"/>
      <c r="X775" s="54"/>
      <c r="Y775" s="54"/>
      <c r="AB775" s="55"/>
      <c r="AD775" s="55"/>
    </row>
    <row r="776" spans="1:30" ht="14.25" customHeight="1">
      <c r="A776" s="10">
        <v>775</v>
      </c>
      <c r="B776" s="13">
        <f>VLOOKUP(C776,'Species Data'!A$2:E$152,2,FALSE)</f>
        <v>137</v>
      </c>
      <c r="C776" s="10" t="s">
        <v>300</v>
      </c>
      <c r="D776" s="32" t="s">
        <v>84</v>
      </c>
      <c r="E776" s="33"/>
      <c r="F776" s="13">
        <f>VLOOKUP($C776,'Species Data'!$A$2:$E$152,3,FALSE)+$Z$1</f>
        <v>145</v>
      </c>
      <c r="G776" s="13">
        <f>VLOOKUP($C776,'Species Data'!$A$2:$E$152,4,FALSE)+$Z$1</f>
        <v>171</v>
      </c>
      <c r="H776" s="13">
        <f>VLOOKUP($C776,'Species Data'!$A$2:$E$152,5,FALSE)+$Z$1</f>
        <v>173</v>
      </c>
      <c r="I776" s="20" t="s">
        <v>87</v>
      </c>
      <c r="J776" s="54">
        <f>VLOOKUP(I776,'Basic Moves'!B$2:H$43,3,FALSE)</f>
        <v>10</v>
      </c>
      <c r="K776" s="54">
        <f>IF(OR(VLOOKUP(I776,'Basic Moves'!B$2:C$43,2,FALSE)=D776,VLOOKUP(I776,'Basic Moves'!B$2:C$43,2,FALSE)=E776),1,0)</f>
        <v>1</v>
      </c>
      <c r="L776" s="54">
        <f>VLOOKUP(I776,'Basic Moves'!B$2:H$43,5,FALSE)</f>
        <v>1330</v>
      </c>
      <c r="M776" s="54">
        <f>VLOOKUP(I776,'Basic Moves'!B$2:H$43,7,FALSE)</f>
        <v>12</v>
      </c>
      <c r="N776" s="54">
        <f t="shared" si="0"/>
        <v>2137.5</v>
      </c>
      <c r="O776" s="20"/>
      <c r="P776" s="20" t="s">
        <v>165</v>
      </c>
      <c r="Q776" s="54">
        <f>VLOOKUP(P776,'Charged Moves'!B$2:I$96,3,FALSE)</f>
        <v>40</v>
      </c>
      <c r="R776" s="54">
        <f>IF(OR(VLOOKUP(P776,'Charged Moves'!B$2:C$96,2,FALSE)=D776,VLOOKUP(P776,'Charged Moves'!B$2:C$96,2,FALSE)=E776),1,0)</f>
        <v>0</v>
      </c>
      <c r="S776" s="54">
        <f>VLOOKUP(P776,'Charged Moves'!B$2:I$96,8,FALSE)*100</f>
        <v>5</v>
      </c>
      <c r="T776" s="54">
        <f>VLOOKUP(P776,'Charged Moves'!B$2:I$96,6,FALSE)</f>
        <v>3800</v>
      </c>
      <c r="U776" s="54">
        <f>VLOOKUP(P776,'Charged Moves'!B$2:J$96,9,FALSE)</f>
        <v>25</v>
      </c>
      <c r="V776" s="54">
        <f t="shared" si="1"/>
        <v>7010.9999999999991</v>
      </c>
      <c r="W776" s="54"/>
      <c r="X776" s="54"/>
      <c r="Y776" s="54"/>
      <c r="AB776" s="55"/>
      <c r="AD776" s="55"/>
    </row>
    <row r="777" spans="1:30" ht="14.25" customHeight="1">
      <c r="A777" s="10">
        <v>776</v>
      </c>
      <c r="B777" s="13">
        <f>VLOOKUP(C777,'Species Data'!A$2:E$152,2,FALSE)</f>
        <v>137</v>
      </c>
      <c r="C777" s="10" t="s">
        <v>300</v>
      </c>
      <c r="D777" s="32" t="s">
        <v>84</v>
      </c>
      <c r="E777" s="33"/>
      <c r="F777" s="13">
        <f>VLOOKUP($C777,'Species Data'!$A$2:$E$152,3,FALSE)+$Z$1</f>
        <v>145</v>
      </c>
      <c r="G777" s="13">
        <f>VLOOKUP($C777,'Species Data'!$A$2:$E$152,4,FALSE)+$Z$1</f>
        <v>171</v>
      </c>
      <c r="H777" s="13">
        <f>VLOOKUP($C777,'Species Data'!$A$2:$E$152,5,FALSE)+$Z$1</f>
        <v>173</v>
      </c>
      <c r="I777" s="20" t="s">
        <v>87</v>
      </c>
      <c r="J777" s="54">
        <f>VLOOKUP(I777,'Basic Moves'!B$2:H$43,3,FALSE)</f>
        <v>10</v>
      </c>
      <c r="K777" s="54">
        <f>IF(OR(VLOOKUP(I777,'Basic Moves'!B$2:C$43,2,FALSE)=D777,VLOOKUP(I777,'Basic Moves'!B$2:C$43,2,FALSE)=E777),1,0)</f>
        <v>1</v>
      </c>
      <c r="L777" s="54">
        <f>VLOOKUP(I777,'Basic Moves'!B$2:H$43,5,FALSE)</f>
        <v>1330</v>
      </c>
      <c r="M777" s="54">
        <f>VLOOKUP(I777,'Basic Moves'!B$2:H$43,7,FALSE)</f>
        <v>12</v>
      </c>
      <c r="N777" s="54">
        <f t="shared" si="0"/>
        <v>2137.5</v>
      </c>
      <c r="O777" s="20"/>
      <c r="P777" s="20" t="s">
        <v>74</v>
      </c>
      <c r="Q777" s="54">
        <f>VLOOKUP(P777,'Charged Moves'!B$2:I$96,3,FALSE)</f>
        <v>45</v>
      </c>
      <c r="R777" s="54">
        <f>IF(OR(VLOOKUP(P777,'Charged Moves'!B$2:C$96,2,FALSE)=D777,VLOOKUP(P777,'Charged Moves'!B$2:C$96,2,FALSE)=E777),1,0)</f>
        <v>0</v>
      </c>
      <c r="S777" s="54">
        <f>VLOOKUP(P777,'Charged Moves'!B$2:I$96,8,FALSE)*100</f>
        <v>5</v>
      </c>
      <c r="T777" s="54">
        <f>VLOOKUP(P777,'Charged Moves'!B$2:I$96,6,FALSE)</f>
        <v>3100</v>
      </c>
      <c r="U777" s="54">
        <f>VLOOKUP(P777,'Charged Moves'!B$2:J$96,9,FALSE)</f>
        <v>33</v>
      </c>
      <c r="V777" s="54">
        <f t="shared" si="1"/>
        <v>7887.3749999999991</v>
      </c>
      <c r="W777" s="54"/>
      <c r="X777" s="54"/>
      <c r="Y777" s="54"/>
      <c r="AB777" s="55"/>
      <c r="AD777" s="55"/>
    </row>
    <row r="778" spans="1:30" ht="14.25" customHeight="1">
      <c r="A778" s="10">
        <v>777</v>
      </c>
      <c r="B778" s="13">
        <f>VLOOKUP(C778,'Species Data'!A$2:E$152,2,FALSE)</f>
        <v>137</v>
      </c>
      <c r="C778" s="10" t="s">
        <v>300</v>
      </c>
      <c r="D778" s="32" t="s">
        <v>84</v>
      </c>
      <c r="E778" s="33"/>
      <c r="F778" s="13">
        <f>VLOOKUP($C778,'Species Data'!$A$2:$E$152,3,FALSE)+$Z$1</f>
        <v>145</v>
      </c>
      <c r="G778" s="13">
        <f>VLOOKUP($C778,'Species Data'!$A$2:$E$152,4,FALSE)+$Z$1</f>
        <v>171</v>
      </c>
      <c r="H778" s="13">
        <f>VLOOKUP($C778,'Species Data'!$A$2:$E$152,5,FALSE)+$Z$1</f>
        <v>173</v>
      </c>
      <c r="I778" s="20" t="s">
        <v>87</v>
      </c>
      <c r="J778" s="54">
        <f>VLOOKUP(I778,'Basic Moves'!B$2:H$43,3,FALSE)</f>
        <v>10</v>
      </c>
      <c r="K778" s="54">
        <f>IF(OR(VLOOKUP(I778,'Basic Moves'!B$2:C$43,2,FALSE)=D778,VLOOKUP(I778,'Basic Moves'!B$2:C$43,2,FALSE)=E778),1,0)</f>
        <v>1</v>
      </c>
      <c r="L778" s="54">
        <f>VLOOKUP(I778,'Basic Moves'!B$2:H$43,5,FALSE)</f>
        <v>1330</v>
      </c>
      <c r="M778" s="54">
        <f>VLOOKUP(I778,'Basic Moves'!B$2:H$43,7,FALSE)</f>
        <v>12</v>
      </c>
      <c r="N778" s="54">
        <f t="shared" si="0"/>
        <v>2137.5</v>
      </c>
      <c r="O778" s="20"/>
      <c r="P778" s="20" t="s">
        <v>115</v>
      </c>
      <c r="Q778" s="54">
        <f>VLOOKUP(P778,'Charged Moves'!B$2:I$96,3,FALSE)</f>
        <v>35</v>
      </c>
      <c r="R778" s="54">
        <f>IF(OR(VLOOKUP(P778,'Charged Moves'!B$2:C$96,2,FALSE)=D778,VLOOKUP(P778,'Charged Moves'!B$2:C$96,2,FALSE)=E778),1,0)</f>
        <v>0</v>
      </c>
      <c r="S778" s="54">
        <f>VLOOKUP(P778,'Charged Moves'!B$2:I$96,8,FALSE)*100</f>
        <v>5</v>
      </c>
      <c r="T778" s="54">
        <f>VLOOKUP(P778,'Charged Moves'!B$2:I$96,6,FALSE)</f>
        <v>2500</v>
      </c>
      <c r="U778" s="54">
        <f>VLOOKUP(P778,'Charged Moves'!B$2:J$96,9,FALSE)</f>
        <v>33</v>
      </c>
      <c r="V778" s="54">
        <f t="shared" si="1"/>
        <v>6134.6249999999991</v>
      </c>
      <c r="W778" s="54"/>
      <c r="X778" s="54"/>
      <c r="Y778" s="54"/>
      <c r="AB778" s="55"/>
      <c r="AD778" s="55"/>
    </row>
    <row r="779" spans="1:30" ht="14.25" customHeight="1">
      <c r="A779" s="10">
        <v>778</v>
      </c>
      <c r="B779" s="13">
        <f>VLOOKUP(C779,'Species Data'!A$2:E$152,2,FALSE)</f>
        <v>137</v>
      </c>
      <c r="C779" s="10" t="s">
        <v>300</v>
      </c>
      <c r="D779" s="32" t="s">
        <v>84</v>
      </c>
      <c r="E779" s="33"/>
      <c r="F779" s="13">
        <f>VLOOKUP($C779,'Species Data'!$A$2:$E$152,3,FALSE)+$Z$1</f>
        <v>145</v>
      </c>
      <c r="G779" s="13">
        <f>VLOOKUP($C779,'Species Data'!$A$2:$E$152,4,FALSE)+$Z$1</f>
        <v>171</v>
      </c>
      <c r="H779" s="13">
        <f>VLOOKUP($C779,'Species Data'!$A$2:$E$152,5,FALSE)+$Z$1</f>
        <v>173</v>
      </c>
      <c r="I779" s="20" t="s">
        <v>33</v>
      </c>
      <c r="J779" s="54">
        <f>VLOOKUP(I779,'Basic Moves'!B$2:H$43,3,FALSE)</f>
        <v>12</v>
      </c>
      <c r="K779" s="54">
        <f>IF(OR(VLOOKUP(I779,'Basic Moves'!B$2:C$43,2,FALSE)=D779,VLOOKUP(I779,'Basic Moves'!B$2:C$43,2,FALSE)=E779),1,0)</f>
        <v>1</v>
      </c>
      <c r="L779" s="54">
        <f>VLOOKUP(I779,'Basic Moves'!B$2:H$43,5,FALSE)</f>
        <v>1100</v>
      </c>
      <c r="M779" s="54">
        <f>VLOOKUP(I779,'Basic Moves'!B$2:H$43,7,FALSE)</f>
        <v>10</v>
      </c>
      <c r="N779" s="54">
        <f t="shared" si="0"/>
        <v>2565</v>
      </c>
      <c r="O779" s="20"/>
      <c r="P779" s="20" t="s">
        <v>165</v>
      </c>
      <c r="Q779" s="54">
        <f>VLOOKUP(P779,'Charged Moves'!B$2:I$96,3,FALSE)</f>
        <v>40</v>
      </c>
      <c r="R779" s="54">
        <f>IF(OR(VLOOKUP(P779,'Charged Moves'!B$2:C$96,2,FALSE)=D779,VLOOKUP(P779,'Charged Moves'!B$2:C$96,2,FALSE)=E779),1,0)</f>
        <v>0</v>
      </c>
      <c r="S779" s="54">
        <f>VLOOKUP(P779,'Charged Moves'!B$2:I$96,8,FALSE)*100</f>
        <v>5</v>
      </c>
      <c r="T779" s="54">
        <f>VLOOKUP(P779,'Charged Moves'!B$2:I$96,6,FALSE)</f>
        <v>3800</v>
      </c>
      <c r="U779" s="54">
        <f>VLOOKUP(P779,'Charged Moves'!B$2:J$96,9,FALSE)</f>
        <v>25</v>
      </c>
      <c r="V779" s="54">
        <f t="shared" si="1"/>
        <v>7010.9999999999991</v>
      </c>
      <c r="W779" s="54"/>
      <c r="X779" s="54"/>
      <c r="Y779" s="54"/>
      <c r="AB779" s="55"/>
      <c r="AD779" s="55"/>
    </row>
    <row r="780" spans="1:30" ht="14.25" customHeight="1">
      <c r="A780" s="10">
        <v>779</v>
      </c>
      <c r="B780" s="13">
        <f>VLOOKUP(C780,'Species Data'!A$2:E$152,2,FALSE)</f>
        <v>137</v>
      </c>
      <c r="C780" s="10" t="s">
        <v>300</v>
      </c>
      <c r="D780" s="32" t="s">
        <v>84</v>
      </c>
      <c r="E780" s="33"/>
      <c r="F780" s="13">
        <f>VLOOKUP($C780,'Species Data'!$A$2:$E$152,3,FALSE)+$Z$1</f>
        <v>145</v>
      </c>
      <c r="G780" s="13">
        <f>VLOOKUP($C780,'Species Data'!$A$2:$E$152,4,FALSE)+$Z$1</f>
        <v>171</v>
      </c>
      <c r="H780" s="13">
        <f>VLOOKUP($C780,'Species Data'!$A$2:$E$152,5,FALSE)+$Z$1</f>
        <v>173</v>
      </c>
      <c r="I780" s="20" t="s">
        <v>33</v>
      </c>
      <c r="J780" s="54">
        <f>VLOOKUP(I780,'Basic Moves'!B$2:H$43,3,FALSE)</f>
        <v>12</v>
      </c>
      <c r="K780" s="54">
        <f>IF(OR(VLOOKUP(I780,'Basic Moves'!B$2:C$43,2,FALSE)=D780,VLOOKUP(I780,'Basic Moves'!B$2:C$43,2,FALSE)=E780),1,0)</f>
        <v>1</v>
      </c>
      <c r="L780" s="54">
        <f>VLOOKUP(I780,'Basic Moves'!B$2:H$43,5,FALSE)</f>
        <v>1100</v>
      </c>
      <c r="M780" s="54">
        <f>VLOOKUP(I780,'Basic Moves'!B$2:H$43,7,FALSE)</f>
        <v>10</v>
      </c>
      <c r="N780" s="54">
        <f t="shared" si="0"/>
        <v>2565</v>
      </c>
      <c r="O780" s="20"/>
      <c r="P780" s="20" t="s">
        <v>74</v>
      </c>
      <c r="Q780" s="54">
        <f>VLOOKUP(P780,'Charged Moves'!B$2:I$96,3,FALSE)</f>
        <v>45</v>
      </c>
      <c r="R780" s="54">
        <f>IF(OR(VLOOKUP(P780,'Charged Moves'!B$2:C$96,2,FALSE)=D780,VLOOKUP(P780,'Charged Moves'!B$2:C$96,2,FALSE)=E780),1,0)</f>
        <v>0</v>
      </c>
      <c r="S780" s="54">
        <f>VLOOKUP(P780,'Charged Moves'!B$2:I$96,8,FALSE)*100</f>
        <v>5</v>
      </c>
      <c r="T780" s="54">
        <f>VLOOKUP(P780,'Charged Moves'!B$2:I$96,6,FALSE)</f>
        <v>3100</v>
      </c>
      <c r="U780" s="54">
        <f>VLOOKUP(P780,'Charged Moves'!B$2:J$96,9,FALSE)</f>
        <v>33</v>
      </c>
      <c r="V780" s="54">
        <f t="shared" si="1"/>
        <v>7887.3749999999991</v>
      </c>
      <c r="W780" s="54"/>
      <c r="X780" s="54"/>
      <c r="Y780" s="54"/>
      <c r="AB780" s="55"/>
      <c r="AD780" s="55"/>
    </row>
    <row r="781" spans="1:30" ht="14.25" customHeight="1">
      <c r="A781" s="10">
        <v>780</v>
      </c>
      <c r="B781" s="13">
        <f>VLOOKUP(C781,'Species Data'!A$2:E$152,2,FALSE)</f>
        <v>137</v>
      </c>
      <c r="C781" s="10" t="s">
        <v>300</v>
      </c>
      <c r="D781" s="32" t="s">
        <v>84</v>
      </c>
      <c r="E781" s="33"/>
      <c r="F781" s="13">
        <f>VLOOKUP($C781,'Species Data'!$A$2:$E$152,3,FALSE)+$Z$1</f>
        <v>145</v>
      </c>
      <c r="G781" s="13">
        <f>VLOOKUP($C781,'Species Data'!$A$2:$E$152,4,FALSE)+$Z$1</f>
        <v>171</v>
      </c>
      <c r="H781" s="13">
        <f>VLOOKUP($C781,'Species Data'!$A$2:$E$152,5,FALSE)+$Z$1</f>
        <v>173</v>
      </c>
      <c r="I781" s="20" t="s">
        <v>33</v>
      </c>
      <c r="J781" s="54">
        <f>VLOOKUP(I781,'Basic Moves'!B$2:H$43,3,FALSE)</f>
        <v>12</v>
      </c>
      <c r="K781" s="54">
        <f>IF(OR(VLOOKUP(I781,'Basic Moves'!B$2:C$43,2,FALSE)=D781,VLOOKUP(I781,'Basic Moves'!B$2:C$43,2,FALSE)=E781),1,0)</f>
        <v>1</v>
      </c>
      <c r="L781" s="54">
        <f>VLOOKUP(I781,'Basic Moves'!B$2:H$43,5,FALSE)</f>
        <v>1100</v>
      </c>
      <c r="M781" s="54">
        <f>VLOOKUP(I781,'Basic Moves'!B$2:H$43,7,FALSE)</f>
        <v>10</v>
      </c>
      <c r="N781" s="54">
        <f t="shared" si="0"/>
        <v>2565</v>
      </c>
      <c r="O781" s="20"/>
      <c r="P781" s="20" t="s">
        <v>115</v>
      </c>
      <c r="Q781" s="54">
        <f>VLOOKUP(P781,'Charged Moves'!B$2:I$96,3,FALSE)</f>
        <v>35</v>
      </c>
      <c r="R781" s="54">
        <f>IF(OR(VLOOKUP(P781,'Charged Moves'!B$2:C$96,2,FALSE)=D781,VLOOKUP(P781,'Charged Moves'!B$2:C$96,2,FALSE)=E781),1,0)</f>
        <v>0</v>
      </c>
      <c r="S781" s="54">
        <f>VLOOKUP(P781,'Charged Moves'!B$2:I$96,8,FALSE)*100</f>
        <v>5</v>
      </c>
      <c r="T781" s="54">
        <f>VLOOKUP(P781,'Charged Moves'!B$2:I$96,6,FALSE)</f>
        <v>2500</v>
      </c>
      <c r="U781" s="54">
        <f>VLOOKUP(P781,'Charged Moves'!B$2:J$96,9,FALSE)</f>
        <v>33</v>
      </c>
      <c r="V781" s="54">
        <f t="shared" si="1"/>
        <v>6134.6249999999991</v>
      </c>
      <c r="W781" s="54"/>
      <c r="X781" s="54"/>
      <c r="Y781" s="54"/>
      <c r="AB781" s="55"/>
      <c r="AD781" s="55"/>
    </row>
    <row r="782" spans="1:30" ht="14.25" customHeight="1">
      <c r="A782" s="10">
        <v>781</v>
      </c>
      <c r="B782" s="13">
        <f>VLOOKUP(C782,'Species Data'!A$2:E$152,2,FALSE)</f>
        <v>138</v>
      </c>
      <c r="C782" s="10" t="s">
        <v>301</v>
      </c>
      <c r="D782" s="45" t="s">
        <v>213</v>
      </c>
      <c r="E782" s="28" t="s">
        <v>54</v>
      </c>
      <c r="F782" s="13">
        <f>VLOOKUP($C782,'Species Data'!$A$2:$E$152,3,FALSE)+$Z$1</f>
        <v>85</v>
      </c>
      <c r="G782" s="13">
        <f>VLOOKUP($C782,'Species Data'!$A$2:$E$152,4,FALSE)+$Z$1</f>
        <v>147</v>
      </c>
      <c r="H782" s="13">
        <f>VLOOKUP($C782,'Species Data'!$A$2:$E$152,5,FALSE)+$Z$1</f>
        <v>175</v>
      </c>
      <c r="I782" s="20" t="s">
        <v>60</v>
      </c>
      <c r="J782" s="54">
        <f>VLOOKUP(I782,'Basic Moves'!B$2:H$43,3,FALSE)</f>
        <v>6</v>
      </c>
      <c r="K782" s="54">
        <f>IF(OR(VLOOKUP(I782,'Basic Moves'!B$2:C$43,2,FALSE)=D782,VLOOKUP(I782,'Basic Moves'!B$2:C$43,2,FALSE)=E782),1,0)</f>
        <v>1</v>
      </c>
      <c r="L782" s="54">
        <f>VLOOKUP(I782,'Basic Moves'!B$2:H$43,5,FALSE)</f>
        <v>500</v>
      </c>
      <c r="M782" s="54">
        <f>VLOOKUP(I782,'Basic Moves'!B$2:H$43,7,FALSE)</f>
        <v>7</v>
      </c>
      <c r="N782" s="54">
        <f t="shared" si="0"/>
        <v>1102.5</v>
      </c>
      <c r="O782" s="20"/>
      <c r="P782" s="20" t="s">
        <v>217</v>
      </c>
      <c r="Q782" s="54">
        <f>VLOOKUP(P782,'Charged Moves'!B$2:I$96,3,FALSE)</f>
        <v>35</v>
      </c>
      <c r="R782" s="54">
        <f>IF(OR(VLOOKUP(P782,'Charged Moves'!B$2:C$96,2,FALSE)=D782,VLOOKUP(P782,'Charged Moves'!B$2:C$96,2,FALSE)=E782),1,0)</f>
        <v>1</v>
      </c>
      <c r="S782" s="54">
        <f>VLOOKUP(P782,'Charged Moves'!B$2:I$96,8,FALSE)*100</f>
        <v>5</v>
      </c>
      <c r="T782" s="54">
        <f>VLOOKUP(P782,'Charged Moves'!B$2:I$96,6,FALSE)</f>
        <v>3600</v>
      </c>
      <c r="U782" s="54">
        <f>VLOOKUP(P782,'Charged Moves'!B$2:J$96,9,FALSE)</f>
        <v>25</v>
      </c>
      <c r="V782" s="54">
        <f t="shared" si="1"/>
        <v>6592.0312499999991</v>
      </c>
      <c r="W782" s="54"/>
      <c r="X782" s="54"/>
      <c r="Y782" s="54"/>
      <c r="AB782" s="55"/>
      <c r="AD782" s="55"/>
    </row>
    <row r="783" spans="1:30" ht="14.25" customHeight="1">
      <c r="A783" s="10">
        <v>782</v>
      </c>
      <c r="B783" s="13">
        <f>VLOOKUP(C783,'Species Data'!A$2:E$152,2,FALSE)</f>
        <v>138</v>
      </c>
      <c r="C783" s="10" t="s">
        <v>301</v>
      </c>
      <c r="D783" s="45" t="s">
        <v>213</v>
      </c>
      <c r="E783" s="28" t="s">
        <v>54</v>
      </c>
      <c r="F783" s="13">
        <f>VLOOKUP($C783,'Species Data'!$A$2:$E$152,3,FALSE)+$Z$1</f>
        <v>85</v>
      </c>
      <c r="G783" s="13">
        <f>VLOOKUP($C783,'Species Data'!$A$2:$E$152,4,FALSE)+$Z$1</f>
        <v>147</v>
      </c>
      <c r="H783" s="13">
        <f>VLOOKUP($C783,'Species Data'!$A$2:$E$152,5,FALSE)+$Z$1</f>
        <v>175</v>
      </c>
      <c r="I783" s="20" t="s">
        <v>60</v>
      </c>
      <c r="J783" s="54">
        <f>VLOOKUP(I783,'Basic Moves'!B$2:H$43,3,FALSE)</f>
        <v>6</v>
      </c>
      <c r="K783" s="54">
        <f>IF(OR(VLOOKUP(I783,'Basic Moves'!B$2:C$43,2,FALSE)=D783,VLOOKUP(I783,'Basic Moves'!B$2:C$43,2,FALSE)=E783),1,0)</f>
        <v>1</v>
      </c>
      <c r="L783" s="54">
        <f>VLOOKUP(I783,'Basic Moves'!B$2:H$43,5,FALSE)</f>
        <v>500</v>
      </c>
      <c r="M783" s="54">
        <f>VLOOKUP(I783,'Basic Moves'!B$2:H$43,7,FALSE)</f>
        <v>7</v>
      </c>
      <c r="N783" s="54">
        <f t="shared" si="0"/>
        <v>1102.5</v>
      </c>
      <c r="O783" s="20"/>
      <c r="P783" s="20" t="s">
        <v>302</v>
      </c>
      <c r="Q783" s="54">
        <f>VLOOKUP(P783,'Charged Moves'!B$2:I$96,3,FALSE)</f>
        <v>25</v>
      </c>
      <c r="R783" s="54">
        <f>IF(OR(VLOOKUP(P783,'Charged Moves'!B$2:C$96,2,FALSE)=D783,VLOOKUP(P783,'Charged Moves'!B$2:C$96,2,FALSE)=E783),1,0)</f>
        <v>1</v>
      </c>
      <c r="S783" s="54">
        <f>VLOOKUP(P783,'Charged Moves'!B$2:I$96,8,FALSE)*100</f>
        <v>5</v>
      </c>
      <c r="T783" s="54">
        <f>VLOOKUP(P783,'Charged Moves'!B$2:I$96,6,FALSE)</f>
        <v>2400</v>
      </c>
      <c r="U783" s="54">
        <f>VLOOKUP(P783,'Charged Moves'!B$2:J$96,9,FALSE)</f>
        <v>25</v>
      </c>
      <c r="V783" s="54">
        <f t="shared" si="1"/>
        <v>4708.59375</v>
      </c>
      <c r="W783" s="54"/>
      <c r="X783" s="54"/>
      <c r="Y783" s="54"/>
      <c r="AB783" s="55"/>
      <c r="AD783" s="55"/>
    </row>
    <row r="784" spans="1:30" ht="14.25" customHeight="1">
      <c r="A784" s="10">
        <v>783</v>
      </c>
      <c r="B784" s="13">
        <f>VLOOKUP(C784,'Species Data'!A$2:E$152,2,FALSE)</f>
        <v>138</v>
      </c>
      <c r="C784" s="10" t="s">
        <v>301</v>
      </c>
      <c r="D784" s="45" t="s">
        <v>213</v>
      </c>
      <c r="E784" s="28" t="s">
        <v>54</v>
      </c>
      <c r="F784" s="13">
        <f>VLOOKUP($C784,'Species Data'!$A$2:$E$152,3,FALSE)+$Z$1</f>
        <v>85</v>
      </c>
      <c r="G784" s="13">
        <f>VLOOKUP($C784,'Species Data'!$A$2:$E$152,4,FALSE)+$Z$1</f>
        <v>147</v>
      </c>
      <c r="H784" s="13">
        <f>VLOOKUP($C784,'Species Data'!$A$2:$E$152,5,FALSE)+$Z$1</f>
        <v>175</v>
      </c>
      <c r="I784" s="20" t="s">
        <v>60</v>
      </c>
      <c r="J784" s="54">
        <f>VLOOKUP(I784,'Basic Moves'!B$2:H$43,3,FALSE)</f>
        <v>6</v>
      </c>
      <c r="K784" s="54">
        <f>IF(OR(VLOOKUP(I784,'Basic Moves'!B$2:C$43,2,FALSE)=D784,VLOOKUP(I784,'Basic Moves'!B$2:C$43,2,FALSE)=E784),1,0)</f>
        <v>1</v>
      </c>
      <c r="L784" s="54">
        <f>VLOOKUP(I784,'Basic Moves'!B$2:H$43,5,FALSE)</f>
        <v>500</v>
      </c>
      <c r="M784" s="54">
        <f>VLOOKUP(I784,'Basic Moves'!B$2:H$43,7,FALSE)</f>
        <v>7</v>
      </c>
      <c r="N784" s="54">
        <f t="shared" si="0"/>
        <v>1102.5</v>
      </c>
      <c r="O784" s="20"/>
      <c r="P784" s="20" t="s">
        <v>124</v>
      </c>
      <c r="Q784" s="54">
        <f>VLOOKUP(P784,'Charged Moves'!B$2:I$96,3,FALSE)</f>
        <v>30</v>
      </c>
      <c r="R784" s="54">
        <f>IF(OR(VLOOKUP(P784,'Charged Moves'!B$2:C$96,2,FALSE)=D784,VLOOKUP(P784,'Charged Moves'!B$2:C$96,2,FALSE)=E784),1,0)</f>
        <v>1</v>
      </c>
      <c r="S784" s="54">
        <f>VLOOKUP(P784,'Charged Moves'!B$2:I$96,8,FALSE)*100</f>
        <v>25</v>
      </c>
      <c r="T784" s="54">
        <f>VLOOKUP(P784,'Charged Moves'!B$2:I$96,6,FALSE)</f>
        <v>3400</v>
      </c>
      <c r="U784" s="54">
        <f>VLOOKUP(P784,'Charged Moves'!B$2:J$96,9,FALSE)</f>
        <v>25</v>
      </c>
      <c r="V784" s="54">
        <f t="shared" si="1"/>
        <v>6201.5625</v>
      </c>
      <c r="W784" s="54"/>
      <c r="X784" s="54"/>
      <c r="Y784" s="54"/>
      <c r="AB784" s="55"/>
      <c r="AD784" s="55"/>
    </row>
    <row r="785" spans="1:30" ht="14.25" customHeight="1">
      <c r="A785" s="10">
        <v>784</v>
      </c>
      <c r="B785" s="13">
        <f>VLOOKUP(C785,'Species Data'!A$2:E$152,2,FALSE)</f>
        <v>138</v>
      </c>
      <c r="C785" s="10" t="s">
        <v>301</v>
      </c>
      <c r="D785" s="45" t="s">
        <v>213</v>
      </c>
      <c r="E785" s="28" t="s">
        <v>54</v>
      </c>
      <c r="F785" s="13">
        <f>VLOOKUP($C785,'Species Data'!$A$2:$E$152,3,FALSE)+$Z$1</f>
        <v>85</v>
      </c>
      <c r="G785" s="13">
        <f>VLOOKUP($C785,'Species Data'!$A$2:$E$152,4,FALSE)+$Z$1</f>
        <v>147</v>
      </c>
      <c r="H785" s="13">
        <f>VLOOKUP($C785,'Species Data'!$A$2:$E$152,5,FALSE)+$Z$1</f>
        <v>175</v>
      </c>
      <c r="I785" s="20" t="s">
        <v>122</v>
      </c>
      <c r="J785" s="54">
        <f>VLOOKUP(I785,'Basic Moves'!B$2:H$43,3,FALSE)</f>
        <v>6</v>
      </c>
      <c r="K785" s="54">
        <f>IF(OR(VLOOKUP(I785,'Basic Moves'!B$2:C$43,2,FALSE)=D785,VLOOKUP(I785,'Basic Moves'!B$2:C$43,2,FALSE)=E785),1,0)</f>
        <v>0</v>
      </c>
      <c r="L785" s="54">
        <f>VLOOKUP(I785,'Basic Moves'!B$2:H$43,5,FALSE)</f>
        <v>550</v>
      </c>
      <c r="M785" s="54">
        <f>VLOOKUP(I785,'Basic Moves'!B$2:H$43,7,FALSE)</f>
        <v>7</v>
      </c>
      <c r="N785" s="54">
        <f t="shared" si="0"/>
        <v>882</v>
      </c>
      <c r="O785" s="20"/>
      <c r="P785" s="20" t="s">
        <v>217</v>
      </c>
      <c r="Q785" s="54">
        <f>VLOOKUP(P785,'Charged Moves'!B$2:I$96,3,FALSE)</f>
        <v>35</v>
      </c>
      <c r="R785" s="54">
        <f>IF(OR(VLOOKUP(P785,'Charged Moves'!B$2:C$96,2,FALSE)=D785,VLOOKUP(P785,'Charged Moves'!B$2:C$96,2,FALSE)=E785),1,0)</f>
        <v>1</v>
      </c>
      <c r="S785" s="54">
        <f>VLOOKUP(P785,'Charged Moves'!B$2:I$96,8,FALSE)*100</f>
        <v>5</v>
      </c>
      <c r="T785" s="54">
        <f>VLOOKUP(P785,'Charged Moves'!B$2:I$96,6,FALSE)</f>
        <v>3600</v>
      </c>
      <c r="U785" s="54">
        <f>VLOOKUP(P785,'Charged Moves'!B$2:J$96,9,FALSE)</f>
        <v>25</v>
      </c>
      <c r="V785" s="54">
        <f t="shared" si="1"/>
        <v>6592.0312499999991</v>
      </c>
      <c r="W785" s="54"/>
      <c r="X785" s="54"/>
      <c r="Y785" s="54"/>
      <c r="AB785" s="55"/>
      <c r="AD785" s="55"/>
    </row>
    <row r="786" spans="1:30" ht="14.25" customHeight="1">
      <c r="A786" s="10">
        <v>785</v>
      </c>
      <c r="B786" s="13">
        <f>VLOOKUP(C786,'Species Data'!A$2:E$152,2,FALSE)</f>
        <v>138</v>
      </c>
      <c r="C786" s="10" t="s">
        <v>301</v>
      </c>
      <c r="D786" s="45" t="s">
        <v>213</v>
      </c>
      <c r="E786" s="28" t="s">
        <v>54</v>
      </c>
      <c r="F786" s="13">
        <f>VLOOKUP($C786,'Species Data'!$A$2:$E$152,3,FALSE)+$Z$1</f>
        <v>85</v>
      </c>
      <c r="G786" s="13">
        <f>VLOOKUP($C786,'Species Data'!$A$2:$E$152,4,FALSE)+$Z$1</f>
        <v>147</v>
      </c>
      <c r="H786" s="13">
        <f>VLOOKUP($C786,'Species Data'!$A$2:$E$152,5,FALSE)+$Z$1</f>
        <v>175</v>
      </c>
      <c r="I786" s="20" t="s">
        <v>122</v>
      </c>
      <c r="J786" s="54">
        <f>VLOOKUP(I786,'Basic Moves'!B$2:H$43,3,FALSE)</f>
        <v>6</v>
      </c>
      <c r="K786" s="54">
        <f>IF(OR(VLOOKUP(I786,'Basic Moves'!B$2:C$43,2,FALSE)=D786,VLOOKUP(I786,'Basic Moves'!B$2:C$43,2,FALSE)=E786),1,0)</f>
        <v>0</v>
      </c>
      <c r="L786" s="54">
        <f>VLOOKUP(I786,'Basic Moves'!B$2:H$43,5,FALSE)</f>
        <v>550</v>
      </c>
      <c r="M786" s="54">
        <f>VLOOKUP(I786,'Basic Moves'!B$2:H$43,7,FALSE)</f>
        <v>7</v>
      </c>
      <c r="N786" s="54">
        <f t="shared" si="0"/>
        <v>882</v>
      </c>
      <c r="O786" s="20"/>
      <c r="P786" s="20" t="s">
        <v>302</v>
      </c>
      <c r="Q786" s="54">
        <f>VLOOKUP(P786,'Charged Moves'!B$2:I$96,3,FALSE)</f>
        <v>25</v>
      </c>
      <c r="R786" s="54">
        <f>IF(OR(VLOOKUP(P786,'Charged Moves'!B$2:C$96,2,FALSE)=D786,VLOOKUP(P786,'Charged Moves'!B$2:C$96,2,FALSE)=E786),1,0)</f>
        <v>1</v>
      </c>
      <c r="S786" s="54">
        <f>VLOOKUP(P786,'Charged Moves'!B$2:I$96,8,FALSE)*100</f>
        <v>5</v>
      </c>
      <c r="T786" s="54">
        <f>VLOOKUP(P786,'Charged Moves'!B$2:I$96,6,FALSE)</f>
        <v>2400</v>
      </c>
      <c r="U786" s="54">
        <f>VLOOKUP(P786,'Charged Moves'!B$2:J$96,9,FALSE)</f>
        <v>25</v>
      </c>
      <c r="V786" s="54">
        <f t="shared" si="1"/>
        <v>4708.59375</v>
      </c>
      <c r="W786" s="54"/>
      <c r="X786" s="54"/>
      <c r="Y786" s="54"/>
      <c r="AB786" s="55"/>
      <c r="AD786" s="55"/>
    </row>
    <row r="787" spans="1:30" ht="14.25" customHeight="1">
      <c r="A787" s="10">
        <v>786</v>
      </c>
      <c r="B787" s="13">
        <f>VLOOKUP(C787,'Species Data'!A$2:E$152,2,FALSE)</f>
        <v>138</v>
      </c>
      <c r="C787" s="10" t="s">
        <v>301</v>
      </c>
      <c r="D787" s="45" t="s">
        <v>213</v>
      </c>
      <c r="E787" s="28" t="s">
        <v>54</v>
      </c>
      <c r="F787" s="13">
        <f>VLOOKUP($C787,'Species Data'!$A$2:$E$152,3,FALSE)+$Z$1</f>
        <v>85</v>
      </c>
      <c r="G787" s="13">
        <f>VLOOKUP($C787,'Species Data'!$A$2:$E$152,4,FALSE)+$Z$1</f>
        <v>147</v>
      </c>
      <c r="H787" s="13">
        <f>VLOOKUP($C787,'Species Data'!$A$2:$E$152,5,FALSE)+$Z$1</f>
        <v>175</v>
      </c>
      <c r="I787" s="20" t="s">
        <v>122</v>
      </c>
      <c r="J787" s="54">
        <f>VLOOKUP(I787,'Basic Moves'!B$2:H$43,3,FALSE)</f>
        <v>6</v>
      </c>
      <c r="K787" s="54">
        <f>IF(OR(VLOOKUP(I787,'Basic Moves'!B$2:C$43,2,FALSE)=D787,VLOOKUP(I787,'Basic Moves'!B$2:C$43,2,FALSE)=E787),1,0)</f>
        <v>0</v>
      </c>
      <c r="L787" s="54">
        <f>VLOOKUP(I787,'Basic Moves'!B$2:H$43,5,FALSE)</f>
        <v>550</v>
      </c>
      <c r="M787" s="54">
        <f>VLOOKUP(I787,'Basic Moves'!B$2:H$43,7,FALSE)</f>
        <v>7</v>
      </c>
      <c r="N787" s="54">
        <f t="shared" si="0"/>
        <v>882</v>
      </c>
      <c r="O787" s="20"/>
      <c r="P787" s="20" t="s">
        <v>124</v>
      </c>
      <c r="Q787" s="54">
        <f>VLOOKUP(P787,'Charged Moves'!B$2:I$96,3,FALSE)</f>
        <v>30</v>
      </c>
      <c r="R787" s="54">
        <f>IF(OR(VLOOKUP(P787,'Charged Moves'!B$2:C$96,2,FALSE)=D787,VLOOKUP(P787,'Charged Moves'!B$2:C$96,2,FALSE)=E787),1,0)</f>
        <v>1</v>
      </c>
      <c r="S787" s="54">
        <f>VLOOKUP(P787,'Charged Moves'!B$2:I$96,8,FALSE)*100</f>
        <v>25</v>
      </c>
      <c r="T787" s="54">
        <f>VLOOKUP(P787,'Charged Moves'!B$2:I$96,6,FALSE)</f>
        <v>3400</v>
      </c>
      <c r="U787" s="54">
        <f>VLOOKUP(P787,'Charged Moves'!B$2:J$96,9,FALSE)</f>
        <v>25</v>
      </c>
      <c r="V787" s="54">
        <f t="shared" si="1"/>
        <v>6201.5625</v>
      </c>
      <c r="W787" s="54"/>
      <c r="X787" s="54"/>
      <c r="Y787" s="54"/>
      <c r="AB787" s="55"/>
      <c r="AD787" s="55"/>
    </row>
    <row r="788" spans="1:30" ht="14.25" customHeight="1">
      <c r="A788" s="10">
        <v>787</v>
      </c>
      <c r="B788" s="13">
        <f>VLOOKUP(C788,'Species Data'!A$2:E$152,2,FALSE)</f>
        <v>139</v>
      </c>
      <c r="C788" s="10" t="s">
        <v>303</v>
      </c>
      <c r="D788" s="45" t="s">
        <v>213</v>
      </c>
      <c r="E788" s="28" t="s">
        <v>54</v>
      </c>
      <c r="F788" s="13">
        <f>VLOOKUP($C788,'Species Data'!$A$2:$E$152,3,FALSE)+$Z$1</f>
        <v>155</v>
      </c>
      <c r="G788" s="13">
        <f>VLOOKUP($C788,'Species Data'!$A$2:$E$152,4,FALSE)+$Z$1</f>
        <v>195</v>
      </c>
      <c r="H788" s="13">
        <f>VLOOKUP($C788,'Species Data'!$A$2:$E$152,5,FALSE)+$Z$1</f>
        <v>217</v>
      </c>
      <c r="I788" s="20" t="s">
        <v>214</v>
      </c>
      <c r="J788" s="54">
        <f>VLOOKUP(I788,'Basic Moves'!B$2:H$43,3,FALSE)</f>
        <v>12</v>
      </c>
      <c r="K788" s="54">
        <f>IF(OR(VLOOKUP(I788,'Basic Moves'!B$2:C$43,2,FALSE)=D788,VLOOKUP(I788,'Basic Moves'!B$2:C$43,2,FALSE)=E788),1,0)</f>
        <v>1</v>
      </c>
      <c r="L788" s="54">
        <f>VLOOKUP(I788,'Basic Moves'!B$2:H$43,5,FALSE)</f>
        <v>1360</v>
      </c>
      <c r="M788" s="54">
        <f>VLOOKUP(I788,'Basic Moves'!B$2:H$43,7,FALSE)</f>
        <v>15</v>
      </c>
      <c r="N788" s="54">
        <f t="shared" si="0"/>
        <v>2925</v>
      </c>
      <c r="O788" s="20"/>
      <c r="P788" s="20" t="s">
        <v>217</v>
      </c>
      <c r="Q788" s="54">
        <f>VLOOKUP(P788,'Charged Moves'!B$2:I$96,3,FALSE)</f>
        <v>35</v>
      </c>
      <c r="R788" s="54">
        <f>IF(OR(VLOOKUP(P788,'Charged Moves'!B$2:C$96,2,FALSE)=D788,VLOOKUP(P788,'Charged Moves'!B$2:C$96,2,FALSE)=E788),1,0)</f>
        <v>1</v>
      </c>
      <c r="S788" s="54">
        <f>VLOOKUP(P788,'Charged Moves'!B$2:I$96,8,FALSE)*100</f>
        <v>5</v>
      </c>
      <c r="T788" s="54">
        <f>VLOOKUP(P788,'Charged Moves'!B$2:I$96,6,FALSE)</f>
        <v>3600</v>
      </c>
      <c r="U788" s="54">
        <f>VLOOKUP(P788,'Charged Moves'!B$2:J$96,9,FALSE)</f>
        <v>25</v>
      </c>
      <c r="V788" s="54">
        <f t="shared" si="1"/>
        <v>8744.53125</v>
      </c>
      <c r="W788" s="54"/>
      <c r="X788" s="54"/>
      <c r="Y788" s="54"/>
      <c r="AB788" s="55"/>
      <c r="AD788" s="55"/>
    </row>
    <row r="789" spans="1:30" ht="14.25" customHeight="1">
      <c r="A789" s="10">
        <v>788</v>
      </c>
      <c r="B789" s="13">
        <f>VLOOKUP(C789,'Species Data'!A$2:E$152,2,FALSE)</f>
        <v>139</v>
      </c>
      <c r="C789" s="10" t="s">
        <v>303</v>
      </c>
      <c r="D789" s="45" t="s">
        <v>213</v>
      </c>
      <c r="E789" s="28" t="s">
        <v>54</v>
      </c>
      <c r="F789" s="13">
        <f>VLOOKUP($C789,'Species Data'!$A$2:$E$152,3,FALSE)+$Z$1</f>
        <v>155</v>
      </c>
      <c r="G789" s="13">
        <f>VLOOKUP($C789,'Species Data'!$A$2:$E$152,4,FALSE)+$Z$1</f>
        <v>195</v>
      </c>
      <c r="H789" s="13">
        <f>VLOOKUP($C789,'Species Data'!$A$2:$E$152,5,FALSE)+$Z$1</f>
        <v>217</v>
      </c>
      <c r="I789" s="20" t="s">
        <v>214</v>
      </c>
      <c r="J789" s="54">
        <f>VLOOKUP(I789,'Basic Moves'!B$2:H$43,3,FALSE)</f>
        <v>12</v>
      </c>
      <c r="K789" s="54">
        <f>IF(OR(VLOOKUP(I789,'Basic Moves'!B$2:C$43,2,FALSE)=D789,VLOOKUP(I789,'Basic Moves'!B$2:C$43,2,FALSE)=E789),1,0)</f>
        <v>1</v>
      </c>
      <c r="L789" s="54">
        <f>VLOOKUP(I789,'Basic Moves'!B$2:H$43,5,FALSE)</f>
        <v>1360</v>
      </c>
      <c r="M789" s="54">
        <f>VLOOKUP(I789,'Basic Moves'!B$2:H$43,7,FALSE)</f>
        <v>15</v>
      </c>
      <c r="N789" s="54">
        <f t="shared" si="0"/>
        <v>2925</v>
      </c>
      <c r="O789" s="20"/>
      <c r="P789" s="20" t="s">
        <v>61</v>
      </c>
      <c r="Q789" s="54">
        <f>VLOOKUP(P789,'Charged Moves'!B$2:I$96,3,FALSE)</f>
        <v>90</v>
      </c>
      <c r="R789" s="54">
        <f>IF(OR(VLOOKUP(P789,'Charged Moves'!B$2:C$96,2,FALSE)=D789,VLOOKUP(P789,'Charged Moves'!B$2:C$96,2,FALSE)=E789),1,0)</f>
        <v>1</v>
      </c>
      <c r="S789" s="54">
        <f>VLOOKUP(P789,'Charged Moves'!B$2:I$96,8,FALSE)*100</f>
        <v>5</v>
      </c>
      <c r="T789" s="54">
        <f>VLOOKUP(P789,'Charged Moves'!B$2:I$96,6,FALSE)</f>
        <v>3800</v>
      </c>
      <c r="U789" s="54">
        <f>VLOOKUP(P789,'Charged Moves'!B$2:J$96,9,FALSE)</f>
        <v>100</v>
      </c>
      <c r="V789" s="54">
        <f t="shared" si="1"/>
        <v>22485.937499999996</v>
      </c>
      <c r="W789" s="54"/>
      <c r="X789" s="54"/>
      <c r="Y789" s="54"/>
      <c r="AB789" s="55"/>
      <c r="AD789" s="55"/>
    </row>
    <row r="790" spans="1:30" ht="14.25" customHeight="1">
      <c r="A790" s="10">
        <v>789</v>
      </c>
      <c r="B790" s="13">
        <f>VLOOKUP(C790,'Species Data'!A$2:E$152,2,FALSE)</f>
        <v>139</v>
      </c>
      <c r="C790" s="10" t="s">
        <v>303</v>
      </c>
      <c r="D790" s="45" t="s">
        <v>213</v>
      </c>
      <c r="E790" s="28" t="s">
        <v>54</v>
      </c>
      <c r="F790" s="13">
        <f>VLOOKUP($C790,'Species Data'!$A$2:$E$152,3,FALSE)+$Z$1</f>
        <v>155</v>
      </c>
      <c r="G790" s="13">
        <f>VLOOKUP($C790,'Species Data'!$A$2:$E$152,4,FALSE)+$Z$1</f>
        <v>195</v>
      </c>
      <c r="H790" s="13">
        <f>VLOOKUP($C790,'Species Data'!$A$2:$E$152,5,FALSE)+$Z$1</f>
        <v>217</v>
      </c>
      <c r="I790" s="20" t="s">
        <v>214</v>
      </c>
      <c r="J790" s="54">
        <f>VLOOKUP(I790,'Basic Moves'!B$2:H$43,3,FALSE)</f>
        <v>12</v>
      </c>
      <c r="K790" s="54">
        <f>IF(OR(VLOOKUP(I790,'Basic Moves'!B$2:C$43,2,FALSE)=D790,VLOOKUP(I790,'Basic Moves'!B$2:C$43,2,FALSE)=E790),1,0)</f>
        <v>1</v>
      </c>
      <c r="L790" s="54">
        <f>VLOOKUP(I790,'Basic Moves'!B$2:H$43,5,FALSE)</f>
        <v>1360</v>
      </c>
      <c r="M790" s="54">
        <f>VLOOKUP(I790,'Basic Moves'!B$2:H$43,7,FALSE)</f>
        <v>15</v>
      </c>
      <c r="N790" s="54">
        <f t="shared" si="0"/>
        <v>2925</v>
      </c>
      <c r="O790" s="20"/>
      <c r="P790" s="20" t="s">
        <v>123</v>
      </c>
      <c r="Q790" s="54">
        <f>VLOOKUP(P790,'Charged Moves'!B$2:I$96,3,FALSE)</f>
        <v>50</v>
      </c>
      <c r="R790" s="54">
        <f>IF(OR(VLOOKUP(P790,'Charged Moves'!B$2:C$96,2,FALSE)=D790,VLOOKUP(P790,'Charged Moves'!B$2:C$96,2,FALSE)=E790),1,0)</f>
        <v>1</v>
      </c>
      <c r="S790" s="54">
        <f>VLOOKUP(P790,'Charged Moves'!B$2:I$96,8,FALSE)*100</f>
        <v>5</v>
      </c>
      <c r="T790" s="54">
        <f>VLOOKUP(P790,'Charged Moves'!B$2:I$96,6,FALSE)</f>
        <v>3200</v>
      </c>
      <c r="U790" s="54">
        <f>VLOOKUP(P790,'Charged Moves'!B$2:J$96,9,FALSE)</f>
        <v>33</v>
      </c>
      <c r="V790" s="54">
        <f t="shared" si="1"/>
        <v>12492.187499999998</v>
      </c>
      <c r="W790" s="54"/>
      <c r="X790" s="54"/>
      <c r="Y790" s="54"/>
      <c r="AB790" s="55"/>
      <c r="AD790" s="55"/>
    </row>
    <row r="791" spans="1:30" ht="14.25" customHeight="1">
      <c r="A791" s="10">
        <v>790</v>
      </c>
      <c r="B791" s="13">
        <f>VLOOKUP(C791,'Species Data'!A$2:E$152,2,FALSE)</f>
        <v>139</v>
      </c>
      <c r="C791" s="10" t="s">
        <v>303</v>
      </c>
      <c r="D791" s="45" t="s">
        <v>213</v>
      </c>
      <c r="E791" s="28" t="s">
        <v>54</v>
      </c>
      <c r="F791" s="13">
        <f>VLOOKUP($C791,'Species Data'!$A$2:$E$152,3,FALSE)+$Z$1</f>
        <v>155</v>
      </c>
      <c r="G791" s="13">
        <f>VLOOKUP($C791,'Species Data'!$A$2:$E$152,4,FALSE)+$Z$1</f>
        <v>195</v>
      </c>
      <c r="H791" s="13">
        <f>VLOOKUP($C791,'Species Data'!$A$2:$E$152,5,FALSE)+$Z$1</f>
        <v>217</v>
      </c>
      <c r="I791" s="20" t="s">
        <v>60</v>
      </c>
      <c r="J791" s="54">
        <f>VLOOKUP(I791,'Basic Moves'!B$2:H$43,3,FALSE)</f>
        <v>6</v>
      </c>
      <c r="K791" s="54">
        <f>IF(OR(VLOOKUP(I791,'Basic Moves'!B$2:C$43,2,FALSE)=D791,VLOOKUP(I791,'Basic Moves'!B$2:C$43,2,FALSE)=E791),1,0)</f>
        <v>1</v>
      </c>
      <c r="L791" s="54">
        <f>VLOOKUP(I791,'Basic Moves'!B$2:H$43,5,FALSE)</f>
        <v>500</v>
      </c>
      <c r="M791" s="54">
        <f>VLOOKUP(I791,'Basic Moves'!B$2:H$43,7,FALSE)</f>
        <v>7</v>
      </c>
      <c r="N791" s="54">
        <f t="shared" si="0"/>
        <v>1462.5</v>
      </c>
      <c r="O791" s="20"/>
      <c r="P791" s="20" t="s">
        <v>217</v>
      </c>
      <c r="Q791" s="54">
        <f>VLOOKUP(P791,'Charged Moves'!B$2:I$96,3,FALSE)</f>
        <v>35</v>
      </c>
      <c r="R791" s="54">
        <f>IF(OR(VLOOKUP(P791,'Charged Moves'!B$2:C$96,2,FALSE)=D791,VLOOKUP(P791,'Charged Moves'!B$2:C$96,2,FALSE)=E791),1,0)</f>
        <v>1</v>
      </c>
      <c r="S791" s="54">
        <f>VLOOKUP(P791,'Charged Moves'!B$2:I$96,8,FALSE)*100</f>
        <v>5</v>
      </c>
      <c r="T791" s="54">
        <f>VLOOKUP(P791,'Charged Moves'!B$2:I$96,6,FALSE)</f>
        <v>3600</v>
      </c>
      <c r="U791" s="54">
        <f>VLOOKUP(P791,'Charged Moves'!B$2:J$96,9,FALSE)</f>
        <v>25</v>
      </c>
      <c r="V791" s="54">
        <f t="shared" si="1"/>
        <v>8744.53125</v>
      </c>
      <c r="W791" s="54"/>
      <c r="X791" s="54"/>
      <c r="Y791" s="54"/>
      <c r="AB791" s="55"/>
      <c r="AD791" s="55"/>
    </row>
    <row r="792" spans="1:30" ht="14.25" customHeight="1">
      <c r="A792" s="10">
        <v>791</v>
      </c>
      <c r="B792" s="13">
        <f>VLOOKUP(C792,'Species Data'!A$2:E$152,2,FALSE)</f>
        <v>139</v>
      </c>
      <c r="C792" s="10" t="s">
        <v>303</v>
      </c>
      <c r="D792" s="45" t="s">
        <v>213</v>
      </c>
      <c r="E792" s="28" t="s">
        <v>54</v>
      </c>
      <c r="F792" s="13">
        <f>VLOOKUP($C792,'Species Data'!$A$2:$E$152,3,FALSE)+$Z$1</f>
        <v>155</v>
      </c>
      <c r="G792" s="13">
        <f>VLOOKUP($C792,'Species Data'!$A$2:$E$152,4,FALSE)+$Z$1</f>
        <v>195</v>
      </c>
      <c r="H792" s="13">
        <f>VLOOKUP($C792,'Species Data'!$A$2:$E$152,5,FALSE)+$Z$1</f>
        <v>217</v>
      </c>
      <c r="I792" s="20" t="s">
        <v>60</v>
      </c>
      <c r="J792" s="54">
        <f>VLOOKUP(I792,'Basic Moves'!B$2:H$43,3,FALSE)</f>
        <v>6</v>
      </c>
      <c r="K792" s="54">
        <f>IF(OR(VLOOKUP(I792,'Basic Moves'!B$2:C$43,2,FALSE)=D792,VLOOKUP(I792,'Basic Moves'!B$2:C$43,2,FALSE)=E792),1,0)</f>
        <v>1</v>
      </c>
      <c r="L792" s="54">
        <f>VLOOKUP(I792,'Basic Moves'!B$2:H$43,5,FALSE)</f>
        <v>500</v>
      </c>
      <c r="M792" s="54">
        <f>VLOOKUP(I792,'Basic Moves'!B$2:H$43,7,FALSE)</f>
        <v>7</v>
      </c>
      <c r="N792" s="54">
        <f t="shared" si="0"/>
        <v>1462.5</v>
      </c>
      <c r="O792" s="20"/>
      <c r="P792" s="20" t="s">
        <v>61</v>
      </c>
      <c r="Q792" s="54">
        <f>VLOOKUP(P792,'Charged Moves'!B$2:I$96,3,FALSE)</f>
        <v>90</v>
      </c>
      <c r="R792" s="54">
        <f>IF(OR(VLOOKUP(P792,'Charged Moves'!B$2:C$96,2,FALSE)=D792,VLOOKUP(P792,'Charged Moves'!B$2:C$96,2,FALSE)=E792),1,0)</f>
        <v>1</v>
      </c>
      <c r="S792" s="54">
        <f>VLOOKUP(P792,'Charged Moves'!B$2:I$96,8,FALSE)*100</f>
        <v>5</v>
      </c>
      <c r="T792" s="54">
        <f>VLOOKUP(P792,'Charged Moves'!B$2:I$96,6,FALSE)</f>
        <v>3800</v>
      </c>
      <c r="U792" s="54">
        <f>VLOOKUP(P792,'Charged Moves'!B$2:J$96,9,FALSE)</f>
        <v>100</v>
      </c>
      <c r="V792" s="54">
        <f t="shared" si="1"/>
        <v>22485.937499999996</v>
      </c>
      <c r="W792" s="54"/>
      <c r="X792" s="54"/>
      <c r="Y792" s="54"/>
      <c r="AB792" s="55"/>
      <c r="AD792" s="55"/>
    </row>
    <row r="793" spans="1:30" ht="14.25" customHeight="1">
      <c r="A793" s="10">
        <v>792</v>
      </c>
      <c r="B793" s="13">
        <f>VLOOKUP(C793,'Species Data'!A$2:E$152,2,FALSE)</f>
        <v>139</v>
      </c>
      <c r="C793" s="10" t="s">
        <v>303</v>
      </c>
      <c r="D793" s="45" t="s">
        <v>213</v>
      </c>
      <c r="E793" s="28" t="s">
        <v>54</v>
      </c>
      <c r="F793" s="13">
        <f>VLOOKUP($C793,'Species Data'!$A$2:$E$152,3,FALSE)+$Z$1</f>
        <v>155</v>
      </c>
      <c r="G793" s="13">
        <f>VLOOKUP($C793,'Species Data'!$A$2:$E$152,4,FALSE)+$Z$1</f>
        <v>195</v>
      </c>
      <c r="H793" s="13">
        <f>VLOOKUP($C793,'Species Data'!$A$2:$E$152,5,FALSE)+$Z$1</f>
        <v>217</v>
      </c>
      <c r="I793" s="20" t="s">
        <v>60</v>
      </c>
      <c r="J793" s="54">
        <f>VLOOKUP(I793,'Basic Moves'!B$2:H$43,3,FALSE)</f>
        <v>6</v>
      </c>
      <c r="K793" s="54">
        <f>IF(OR(VLOOKUP(I793,'Basic Moves'!B$2:C$43,2,FALSE)=D793,VLOOKUP(I793,'Basic Moves'!B$2:C$43,2,FALSE)=E793),1,0)</f>
        <v>1</v>
      </c>
      <c r="L793" s="54">
        <f>VLOOKUP(I793,'Basic Moves'!B$2:H$43,5,FALSE)</f>
        <v>500</v>
      </c>
      <c r="M793" s="54">
        <f>VLOOKUP(I793,'Basic Moves'!B$2:H$43,7,FALSE)</f>
        <v>7</v>
      </c>
      <c r="N793" s="54">
        <f t="shared" si="0"/>
        <v>1462.5</v>
      </c>
      <c r="O793" s="20"/>
      <c r="P793" s="20" t="s">
        <v>123</v>
      </c>
      <c r="Q793" s="54">
        <f>VLOOKUP(P793,'Charged Moves'!B$2:I$96,3,FALSE)</f>
        <v>50</v>
      </c>
      <c r="R793" s="54">
        <f>IF(OR(VLOOKUP(P793,'Charged Moves'!B$2:C$96,2,FALSE)=D793,VLOOKUP(P793,'Charged Moves'!B$2:C$96,2,FALSE)=E793),1,0)</f>
        <v>1</v>
      </c>
      <c r="S793" s="54">
        <f>VLOOKUP(P793,'Charged Moves'!B$2:I$96,8,FALSE)*100</f>
        <v>5</v>
      </c>
      <c r="T793" s="54">
        <f>VLOOKUP(P793,'Charged Moves'!B$2:I$96,6,FALSE)</f>
        <v>3200</v>
      </c>
      <c r="U793" s="54">
        <f>VLOOKUP(P793,'Charged Moves'!B$2:J$96,9,FALSE)</f>
        <v>33</v>
      </c>
      <c r="V793" s="54">
        <f t="shared" si="1"/>
        <v>12492.187499999998</v>
      </c>
      <c r="W793" s="54"/>
      <c r="X793" s="54"/>
      <c r="Y793" s="54"/>
      <c r="AB793" s="55"/>
      <c r="AD793" s="55"/>
    </row>
    <row r="794" spans="1:30" ht="14.25" customHeight="1">
      <c r="A794" s="10">
        <v>793</v>
      </c>
      <c r="B794" s="13">
        <f>VLOOKUP(C794,'Species Data'!A$2:E$152,2,FALSE)</f>
        <v>140</v>
      </c>
      <c r="C794" s="10" t="s">
        <v>304</v>
      </c>
      <c r="D794" s="45" t="s">
        <v>213</v>
      </c>
      <c r="E794" s="28" t="s">
        <v>54</v>
      </c>
      <c r="F794" s="13">
        <f>VLOOKUP($C794,'Species Data'!$A$2:$E$152,3,FALSE)+$Z$1</f>
        <v>75</v>
      </c>
      <c r="G794" s="13">
        <f>VLOOKUP($C794,'Species Data'!$A$2:$E$152,4,FALSE)+$Z$1</f>
        <v>163</v>
      </c>
      <c r="H794" s="13">
        <f>VLOOKUP($C794,'Species Data'!$A$2:$E$152,5,FALSE)+$Z$1</f>
        <v>157</v>
      </c>
      <c r="I794" s="20" t="s">
        <v>41</v>
      </c>
      <c r="J794" s="54">
        <f>VLOOKUP(I794,'Basic Moves'!B$2:H$43,3,FALSE)</f>
        <v>6</v>
      </c>
      <c r="K794" s="54">
        <f>IF(OR(VLOOKUP(I794,'Basic Moves'!B$2:C$43,2,FALSE)=D794,VLOOKUP(I794,'Basic Moves'!B$2:C$43,2,FALSE)=E794),1,0)</f>
        <v>0</v>
      </c>
      <c r="L794" s="54">
        <f>VLOOKUP(I794,'Basic Moves'!B$2:H$43,5,FALSE)</f>
        <v>500</v>
      </c>
      <c r="M794" s="54">
        <f>VLOOKUP(I794,'Basic Moves'!B$2:H$43,7,FALSE)</f>
        <v>7</v>
      </c>
      <c r="N794" s="54">
        <f t="shared" si="0"/>
        <v>978</v>
      </c>
      <c r="O794" s="20"/>
      <c r="P794" s="20" t="s">
        <v>217</v>
      </c>
      <c r="Q794" s="54">
        <f>VLOOKUP(P794,'Charged Moves'!B$2:I$96,3,FALSE)</f>
        <v>35</v>
      </c>
      <c r="R794" s="54">
        <f>IF(OR(VLOOKUP(P794,'Charged Moves'!B$2:C$96,2,FALSE)=D794,VLOOKUP(P794,'Charged Moves'!B$2:C$96,2,FALSE)=E794),1,0)</f>
        <v>1</v>
      </c>
      <c r="S794" s="54">
        <f>VLOOKUP(P794,'Charged Moves'!B$2:I$96,8,FALSE)*100</f>
        <v>5</v>
      </c>
      <c r="T794" s="54">
        <f>VLOOKUP(P794,'Charged Moves'!B$2:I$96,6,FALSE)</f>
        <v>3600</v>
      </c>
      <c r="U794" s="54">
        <f>VLOOKUP(P794,'Charged Moves'!B$2:J$96,9,FALSE)</f>
        <v>25</v>
      </c>
      <c r="V794" s="54">
        <f t="shared" si="1"/>
        <v>7309.5312499999991</v>
      </c>
      <c r="W794" s="54"/>
      <c r="X794" s="54"/>
      <c r="Y794" s="54"/>
      <c r="AB794" s="55"/>
      <c r="AD794" s="55"/>
    </row>
    <row r="795" spans="1:30" ht="14.25" customHeight="1">
      <c r="A795" s="10">
        <v>794</v>
      </c>
      <c r="B795" s="13">
        <f>VLOOKUP(C795,'Species Data'!A$2:E$152,2,FALSE)</f>
        <v>140</v>
      </c>
      <c r="C795" s="10" t="s">
        <v>304</v>
      </c>
      <c r="D795" s="45" t="s">
        <v>213</v>
      </c>
      <c r="E795" s="28" t="s">
        <v>54</v>
      </c>
      <c r="F795" s="13">
        <f>VLOOKUP($C795,'Species Data'!$A$2:$E$152,3,FALSE)+$Z$1</f>
        <v>75</v>
      </c>
      <c r="G795" s="13">
        <f>VLOOKUP($C795,'Species Data'!$A$2:$E$152,4,FALSE)+$Z$1</f>
        <v>163</v>
      </c>
      <c r="H795" s="13">
        <f>VLOOKUP($C795,'Species Data'!$A$2:$E$152,5,FALSE)+$Z$1</f>
        <v>157</v>
      </c>
      <c r="I795" s="20" t="s">
        <v>41</v>
      </c>
      <c r="J795" s="54">
        <f>VLOOKUP(I795,'Basic Moves'!B$2:H$43,3,FALSE)</f>
        <v>6</v>
      </c>
      <c r="K795" s="54">
        <f>IF(OR(VLOOKUP(I795,'Basic Moves'!B$2:C$43,2,FALSE)=D795,VLOOKUP(I795,'Basic Moves'!B$2:C$43,2,FALSE)=E795),1,0)</f>
        <v>0</v>
      </c>
      <c r="L795" s="54">
        <f>VLOOKUP(I795,'Basic Moves'!B$2:H$43,5,FALSE)</f>
        <v>500</v>
      </c>
      <c r="M795" s="54">
        <f>VLOOKUP(I795,'Basic Moves'!B$2:H$43,7,FALSE)</f>
        <v>7</v>
      </c>
      <c r="N795" s="54">
        <f t="shared" si="0"/>
        <v>978</v>
      </c>
      <c r="O795" s="20"/>
      <c r="P795" s="20" t="s">
        <v>57</v>
      </c>
      <c r="Q795" s="54">
        <f>VLOOKUP(P795,'Charged Moves'!B$2:I$96,3,FALSE)</f>
        <v>25</v>
      </c>
      <c r="R795" s="54">
        <f>IF(OR(VLOOKUP(P795,'Charged Moves'!B$2:C$96,2,FALSE)=D795,VLOOKUP(P795,'Charged Moves'!B$2:C$96,2,FALSE)=E795),1,0)</f>
        <v>1</v>
      </c>
      <c r="S795" s="54">
        <f>VLOOKUP(P795,'Charged Moves'!B$2:I$96,8,FALSE)*100</f>
        <v>5</v>
      </c>
      <c r="T795" s="54">
        <f>VLOOKUP(P795,'Charged Moves'!B$2:I$96,6,FALSE)</f>
        <v>2350</v>
      </c>
      <c r="U795" s="54">
        <f>VLOOKUP(P795,'Charged Moves'!B$2:J$96,9,FALSE)</f>
        <v>20</v>
      </c>
      <c r="V795" s="54">
        <f t="shared" si="1"/>
        <v>5221.09375</v>
      </c>
      <c r="W795" s="54"/>
      <c r="X795" s="54"/>
      <c r="Y795" s="54"/>
      <c r="AB795" s="55"/>
      <c r="AD795" s="55"/>
    </row>
    <row r="796" spans="1:30" ht="14.25" customHeight="1">
      <c r="A796" s="10">
        <v>795</v>
      </c>
      <c r="B796" s="13">
        <f>VLOOKUP(C796,'Species Data'!A$2:E$152,2,FALSE)</f>
        <v>140</v>
      </c>
      <c r="C796" s="10" t="s">
        <v>304</v>
      </c>
      <c r="D796" s="45" t="s">
        <v>213</v>
      </c>
      <c r="E796" s="28" t="s">
        <v>54</v>
      </c>
      <c r="F796" s="13">
        <f>VLOOKUP($C796,'Species Data'!$A$2:$E$152,3,FALSE)+$Z$1</f>
        <v>75</v>
      </c>
      <c r="G796" s="13">
        <f>VLOOKUP($C796,'Species Data'!$A$2:$E$152,4,FALSE)+$Z$1</f>
        <v>163</v>
      </c>
      <c r="H796" s="13">
        <f>VLOOKUP($C796,'Species Data'!$A$2:$E$152,5,FALSE)+$Z$1</f>
        <v>157</v>
      </c>
      <c r="I796" s="20" t="s">
        <v>41</v>
      </c>
      <c r="J796" s="54">
        <f>VLOOKUP(I796,'Basic Moves'!B$2:H$43,3,FALSE)</f>
        <v>6</v>
      </c>
      <c r="K796" s="54">
        <f>IF(OR(VLOOKUP(I796,'Basic Moves'!B$2:C$43,2,FALSE)=D796,VLOOKUP(I796,'Basic Moves'!B$2:C$43,2,FALSE)=E796),1,0)</f>
        <v>0</v>
      </c>
      <c r="L796" s="54">
        <f>VLOOKUP(I796,'Basic Moves'!B$2:H$43,5,FALSE)</f>
        <v>500</v>
      </c>
      <c r="M796" s="54">
        <f>VLOOKUP(I796,'Basic Moves'!B$2:H$43,7,FALSE)</f>
        <v>7</v>
      </c>
      <c r="N796" s="54">
        <f t="shared" si="0"/>
        <v>978</v>
      </c>
      <c r="O796" s="20"/>
      <c r="P796" s="20" t="s">
        <v>124</v>
      </c>
      <c r="Q796" s="54">
        <f>VLOOKUP(P796,'Charged Moves'!B$2:I$96,3,FALSE)</f>
        <v>30</v>
      </c>
      <c r="R796" s="54">
        <f>IF(OR(VLOOKUP(P796,'Charged Moves'!B$2:C$96,2,FALSE)=D796,VLOOKUP(P796,'Charged Moves'!B$2:C$96,2,FALSE)=E796),1,0)</f>
        <v>1</v>
      </c>
      <c r="S796" s="54">
        <f>VLOOKUP(P796,'Charged Moves'!B$2:I$96,8,FALSE)*100</f>
        <v>25</v>
      </c>
      <c r="T796" s="54">
        <f>VLOOKUP(P796,'Charged Moves'!B$2:I$96,6,FALSE)</f>
        <v>3400</v>
      </c>
      <c r="U796" s="54">
        <f>VLOOKUP(P796,'Charged Moves'!B$2:J$96,9,FALSE)</f>
        <v>25</v>
      </c>
      <c r="V796" s="54">
        <f t="shared" si="1"/>
        <v>6876.5625</v>
      </c>
      <c r="W796" s="54"/>
      <c r="X796" s="54"/>
      <c r="Y796" s="54"/>
      <c r="AB796" s="55"/>
      <c r="AD796" s="55"/>
    </row>
    <row r="797" spans="1:30" ht="14.25" customHeight="1">
      <c r="A797" s="10">
        <v>796</v>
      </c>
      <c r="B797" s="13">
        <f>VLOOKUP(C797,'Species Data'!A$2:E$152,2,FALSE)</f>
        <v>140</v>
      </c>
      <c r="C797" s="10" t="s">
        <v>304</v>
      </c>
      <c r="D797" s="45" t="s">
        <v>213</v>
      </c>
      <c r="E797" s="28" t="s">
        <v>54</v>
      </c>
      <c r="F797" s="13">
        <f>VLOOKUP($C797,'Species Data'!$A$2:$E$152,3,FALSE)+$Z$1</f>
        <v>75</v>
      </c>
      <c r="G797" s="13">
        <f>VLOOKUP($C797,'Species Data'!$A$2:$E$152,4,FALSE)+$Z$1</f>
        <v>163</v>
      </c>
      <c r="H797" s="13">
        <f>VLOOKUP($C797,'Species Data'!$A$2:$E$152,5,FALSE)+$Z$1</f>
        <v>157</v>
      </c>
      <c r="I797" s="20" t="s">
        <v>122</v>
      </c>
      <c r="J797" s="54">
        <f>VLOOKUP(I797,'Basic Moves'!B$2:H$43,3,FALSE)</f>
        <v>6</v>
      </c>
      <c r="K797" s="54">
        <f>IF(OR(VLOOKUP(I797,'Basic Moves'!B$2:C$43,2,FALSE)=D797,VLOOKUP(I797,'Basic Moves'!B$2:C$43,2,FALSE)=E797),1,0)</f>
        <v>0</v>
      </c>
      <c r="L797" s="54">
        <f>VLOOKUP(I797,'Basic Moves'!B$2:H$43,5,FALSE)</f>
        <v>550</v>
      </c>
      <c r="M797" s="54">
        <f>VLOOKUP(I797,'Basic Moves'!B$2:H$43,7,FALSE)</f>
        <v>7</v>
      </c>
      <c r="N797" s="54">
        <f t="shared" si="0"/>
        <v>978</v>
      </c>
      <c r="O797" s="20"/>
      <c r="P797" s="20" t="s">
        <v>217</v>
      </c>
      <c r="Q797" s="54">
        <f>VLOOKUP(P797,'Charged Moves'!B$2:I$96,3,FALSE)</f>
        <v>35</v>
      </c>
      <c r="R797" s="54">
        <f>IF(OR(VLOOKUP(P797,'Charged Moves'!B$2:C$96,2,FALSE)=D797,VLOOKUP(P797,'Charged Moves'!B$2:C$96,2,FALSE)=E797),1,0)</f>
        <v>1</v>
      </c>
      <c r="S797" s="54">
        <f>VLOOKUP(P797,'Charged Moves'!B$2:I$96,8,FALSE)*100</f>
        <v>5</v>
      </c>
      <c r="T797" s="54">
        <f>VLOOKUP(P797,'Charged Moves'!B$2:I$96,6,FALSE)</f>
        <v>3600</v>
      </c>
      <c r="U797" s="54">
        <f>VLOOKUP(P797,'Charged Moves'!B$2:J$96,9,FALSE)</f>
        <v>25</v>
      </c>
      <c r="V797" s="54">
        <f t="shared" si="1"/>
        <v>7309.5312499999991</v>
      </c>
      <c r="W797" s="54"/>
      <c r="X797" s="54"/>
      <c r="Y797" s="54"/>
      <c r="AB797" s="55"/>
      <c r="AD797" s="55"/>
    </row>
    <row r="798" spans="1:30" ht="14.25" customHeight="1">
      <c r="A798" s="10">
        <v>797</v>
      </c>
      <c r="B798" s="13">
        <f>VLOOKUP(C798,'Species Data'!A$2:E$152,2,FALSE)</f>
        <v>140</v>
      </c>
      <c r="C798" s="10" t="s">
        <v>304</v>
      </c>
      <c r="D798" s="45" t="s">
        <v>213</v>
      </c>
      <c r="E798" s="28" t="s">
        <v>54</v>
      </c>
      <c r="F798" s="13">
        <f>VLOOKUP($C798,'Species Data'!$A$2:$E$152,3,FALSE)+$Z$1</f>
        <v>75</v>
      </c>
      <c r="G798" s="13">
        <f>VLOOKUP($C798,'Species Data'!$A$2:$E$152,4,FALSE)+$Z$1</f>
        <v>163</v>
      </c>
      <c r="H798" s="13">
        <f>VLOOKUP($C798,'Species Data'!$A$2:$E$152,5,FALSE)+$Z$1</f>
        <v>157</v>
      </c>
      <c r="I798" s="20" t="s">
        <v>122</v>
      </c>
      <c r="J798" s="54">
        <f>VLOOKUP(I798,'Basic Moves'!B$2:H$43,3,FALSE)</f>
        <v>6</v>
      </c>
      <c r="K798" s="54">
        <f>IF(OR(VLOOKUP(I798,'Basic Moves'!B$2:C$43,2,FALSE)=D798,VLOOKUP(I798,'Basic Moves'!B$2:C$43,2,FALSE)=E798),1,0)</f>
        <v>0</v>
      </c>
      <c r="L798" s="54">
        <f>VLOOKUP(I798,'Basic Moves'!B$2:H$43,5,FALSE)</f>
        <v>550</v>
      </c>
      <c r="M798" s="54">
        <f>VLOOKUP(I798,'Basic Moves'!B$2:H$43,7,FALSE)</f>
        <v>7</v>
      </c>
      <c r="N798" s="54">
        <f t="shared" si="0"/>
        <v>978</v>
      </c>
      <c r="O798" s="20"/>
      <c r="P798" s="20" t="s">
        <v>57</v>
      </c>
      <c r="Q798" s="54">
        <f>VLOOKUP(P798,'Charged Moves'!B$2:I$96,3,FALSE)</f>
        <v>25</v>
      </c>
      <c r="R798" s="54">
        <f>IF(OR(VLOOKUP(P798,'Charged Moves'!B$2:C$96,2,FALSE)=D798,VLOOKUP(P798,'Charged Moves'!B$2:C$96,2,FALSE)=E798),1,0)</f>
        <v>1</v>
      </c>
      <c r="S798" s="54">
        <f>VLOOKUP(P798,'Charged Moves'!B$2:I$96,8,FALSE)*100</f>
        <v>5</v>
      </c>
      <c r="T798" s="54">
        <f>VLOOKUP(P798,'Charged Moves'!B$2:I$96,6,FALSE)</f>
        <v>2350</v>
      </c>
      <c r="U798" s="54">
        <f>VLOOKUP(P798,'Charged Moves'!B$2:J$96,9,FALSE)</f>
        <v>20</v>
      </c>
      <c r="V798" s="54">
        <f t="shared" si="1"/>
        <v>5221.09375</v>
      </c>
      <c r="W798" s="54"/>
      <c r="X798" s="54"/>
      <c r="Y798" s="54"/>
      <c r="AB798" s="55"/>
      <c r="AD798" s="55"/>
    </row>
    <row r="799" spans="1:30" ht="14.25" customHeight="1">
      <c r="A799" s="10">
        <v>798</v>
      </c>
      <c r="B799" s="13">
        <f>VLOOKUP(C799,'Species Data'!A$2:E$152,2,FALSE)</f>
        <v>140</v>
      </c>
      <c r="C799" s="10" t="s">
        <v>304</v>
      </c>
      <c r="D799" s="45" t="s">
        <v>213</v>
      </c>
      <c r="E799" s="28" t="s">
        <v>54</v>
      </c>
      <c r="F799" s="13">
        <f>VLOOKUP($C799,'Species Data'!$A$2:$E$152,3,FALSE)+$Z$1</f>
        <v>75</v>
      </c>
      <c r="G799" s="13">
        <f>VLOOKUP($C799,'Species Data'!$A$2:$E$152,4,FALSE)+$Z$1</f>
        <v>163</v>
      </c>
      <c r="H799" s="13">
        <f>VLOOKUP($C799,'Species Data'!$A$2:$E$152,5,FALSE)+$Z$1</f>
        <v>157</v>
      </c>
      <c r="I799" s="20" t="s">
        <v>122</v>
      </c>
      <c r="J799" s="54">
        <f>VLOOKUP(I799,'Basic Moves'!B$2:H$43,3,FALSE)</f>
        <v>6</v>
      </c>
      <c r="K799" s="54">
        <f>IF(OR(VLOOKUP(I799,'Basic Moves'!B$2:C$43,2,FALSE)=D799,VLOOKUP(I799,'Basic Moves'!B$2:C$43,2,FALSE)=E799),1,0)</f>
        <v>0</v>
      </c>
      <c r="L799" s="54">
        <f>VLOOKUP(I799,'Basic Moves'!B$2:H$43,5,FALSE)</f>
        <v>550</v>
      </c>
      <c r="M799" s="54">
        <f>VLOOKUP(I799,'Basic Moves'!B$2:H$43,7,FALSE)</f>
        <v>7</v>
      </c>
      <c r="N799" s="54">
        <f t="shared" si="0"/>
        <v>978</v>
      </c>
      <c r="O799" s="20"/>
      <c r="P799" s="20" t="s">
        <v>124</v>
      </c>
      <c r="Q799" s="54">
        <f>VLOOKUP(P799,'Charged Moves'!B$2:I$96,3,FALSE)</f>
        <v>30</v>
      </c>
      <c r="R799" s="54">
        <f>IF(OR(VLOOKUP(P799,'Charged Moves'!B$2:C$96,2,FALSE)=D799,VLOOKUP(P799,'Charged Moves'!B$2:C$96,2,FALSE)=E799),1,0)</f>
        <v>1</v>
      </c>
      <c r="S799" s="54">
        <f>VLOOKUP(P799,'Charged Moves'!B$2:I$96,8,FALSE)*100</f>
        <v>25</v>
      </c>
      <c r="T799" s="54">
        <f>VLOOKUP(P799,'Charged Moves'!B$2:I$96,6,FALSE)</f>
        <v>3400</v>
      </c>
      <c r="U799" s="54">
        <f>VLOOKUP(P799,'Charged Moves'!B$2:J$96,9,FALSE)</f>
        <v>25</v>
      </c>
      <c r="V799" s="54">
        <f t="shared" si="1"/>
        <v>6876.5625</v>
      </c>
      <c r="W799" s="54"/>
      <c r="X799" s="54"/>
      <c r="Y799" s="54"/>
      <c r="AB799" s="55"/>
      <c r="AD799" s="55"/>
    </row>
    <row r="800" spans="1:30" ht="14.25" customHeight="1">
      <c r="A800" s="10">
        <v>799</v>
      </c>
      <c r="B800" s="13">
        <f>VLOOKUP(C800,'Species Data'!A$2:E$152,2,FALSE)</f>
        <v>141</v>
      </c>
      <c r="C800" s="10" t="s">
        <v>305</v>
      </c>
      <c r="D800" s="45" t="s">
        <v>213</v>
      </c>
      <c r="E800" s="28" t="s">
        <v>54</v>
      </c>
      <c r="F800" s="13">
        <f>VLOOKUP($C800,'Species Data'!$A$2:$E$152,3,FALSE)+$Z$1</f>
        <v>135</v>
      </c>
      <c r="G800" s="13">
        <f>VLOOKUP($C800,'Species Data'!$A$2:$E$152,4,FALSE)+$Z$1</f>
        <v>205</v>
      </c>
      <c r="H800" s="13">
        <f>VLOOKUP($C800,'Species Data'!$A$2:$E$152,5,FALSE)+$Z$1</f>
        <v>205</v>
      </c>
      <c r="I800" s="20" t="s">
        <v>122</v>
      </c>
      <c r="J800" s="54">
        <f>VLOOKUP(I800,'Basic Moves'!B$2:H$43,3,FALSE)</f>
        <v>6</v>
      </c>
      <c r="K800" s="54">
        <f>IF(OR(VLOOKUP(I800,'Basic Moves'!B$2:C$43,2,FALSE)=D800,VLOOKUP(I800,'Basic Moves'!B$2:C$43,2,FALSE)=E800),1,0)</f>
        <v>0</v>
      </c>
      <c r="L800" s="54">
        <f>VLOOKUP(I800,'Basic Moves'!B$2:H$43,5,FALSE)</f>
        <v>550</v>
      </c>
      <c r="M800" s="54">
        <f>VLOOKUP(I800,'Basic Moves'!B$2:H$43,7,FALSE)</f>
        <v>7</v>
      </c>
      <c r="N800" s="54">
        <f t="shared" si="0"/>
        <v>1230</v>
      </c>
      <c r="O800" s="20"/>
      <c r="P800" s="20" t="s">
        <v>217</v>
      </c>
      <c r="Q800" s="54">
        <f>VLOOKUP(P800,'Charged Moves'!B$2:I$96,3,FALSE)</f>
        <v>35</v>
      </c>
      <c r="R800" s="54">
        <f>IF(OR(VLOOKUP(P800,'Charged Moves'!B$2:C$96,2,FALSE)=D800,VLOOKUP(P800,'Charged Moves'!B$2:C$96,2,FALSE)=E800),1,0)</f>
        <v>1</v>
      </c>
      <c r="S800" s="54">
        <f>VLOOKUP(P800,'Charged Moves'!B$2:I$96,8,FALSE)*100</f>
        <v>5</v>
      </c>
      <c r="T800" s="54">
        <f>VLOOKUP(P800,'Charged Moves'!B$2:I$96,6,FALSE)</f>
        <v>3600</v>
      </c>
      <c r="U800" s="54">
        <f>VLOOKUP(P800,'Charged Moves'!B$2:J$96,9,FALSE)</f>
        <v>25</v>
      </c>
      <c r="V800" s="54">
        <f t="shared" si="1"/>
        <v>9192.96875</v>
      </c>
      <c r="W800" s="54"/>
      <c r="X800" s="54"/>
      <c r="Y800" s="54"/>
      <c r="AB800" s="55"/>
      <c r="AD800" s="55"/>
    </row>
    <row r="801" spans="1:30" ht="14.25" customHeight="1">
      <c r="A801" s="10">
        <v>800</v>
      </c>
      <c r="B801" s="13">
        <f>VLOOKUP(C801,'Species Data'!A$2:E$152,2,FALSE)</f>
        <v>141</v>
      </c>
      <c r="C801" s="10" t="s">
        <v>305</v>
      </c>
      <c r="D801" s="45" t="s">
        <v>213</v>
      </c>
      <c r="E801" s="28" t="s">
        <v>54</v>
      </c>
      <c r="F801" s="13">
        <f>VLOOKUP($C801,'Species Data'!$A$2:$E$152,3,FALSE)+$Z$1</f>
        <v>135</v>
      </c>
      <c r="G801" s="13">
        <f>VLOOKUP($C801,'Species Data'!$A$2:$E$152,4,FALSE)+$Z$1</f>
        <v>205</v>
      </c>
      <c r="H801" s="13">
        <f>VLOOKUP($C801,'Species Data'!$A$2:$E$152,5,FALSE)+$Z$1</f>
        <v>205</v>
      </c>
      <c r="I801" s="20" t="s">
        <v>122</v>
      </c>
      <c r="J801" s="54">
        <f>VLOOKUP(I801,'Basic Moves'!B$2:H$43,3,FALSE)</f>
        <v>6</v>
      </c>
      <c r="K801" s="54">
        <f>IF(OR(VLOOKUP(I801,'Basic Moves'!B$2:C$43,2,FALSE)=D801,VLOOKUP(I801,'Basic Moves'!B$2:C$43,2,FALSE)=E801),1,0)</f>
        <v>0</v>
      </c>
      <c r="L801" s="54">
        <f>VLOOKUP(I801,'Basic Moves'!B$2:H$43,5,FALSE)</f>
        <v>550</v>
      </c>
      <c r="M801" s="54">
        <f>VLOOKUP(I801,'Basic Moves'!B$2:H$43,7,FALSE)</f>
        <v>7</v>
      </c>
      <c r="N801" s="54">
        <f t="shared" si="0"/>
        <v>1230</v>
      </c>
      <c r="O801" s="20"/>
      <c r="P801" s="20" t="s">
        <v>58</v>
      </c>
      <c r="Q801" s="54">
        <f>VLOOKUP(P801,'Charged Moves'!B$2:I$96,3,FALSE)</f>
        <v>35</v>
      </c>
      <c r="R801" s="54">
        <f>IF(OR(VLOOKUP(P801,'Charged Moves'!B$2:C$96,2,FALSE)=D801,VLOOKUP(P801,'Charged Moves'!B$2:C$96,2,FALSE)=E801),1,0)</f>
        <v>1</v>
      </c>
      <c r="S801" s="54">
        <f>VLOOKUP(P801,'Charged Moves'!B$2:I$96,8,FALSE)*100</f>
        <v>5</v>
      </c>
      <c r="T801" s="54">
        <f>VLOOKUP(P801,'Charged Moves'!B$2:I$96,6,FALSE)</f>
        <v>3300</v>
      </c>
      <c r="U801" s="54">
        <f>VLOOKUP(P801,'Charged Moves'!B$2:J$96,9,FALSE)</f>
        <v>25</v>
      </c>
      <c r="V801" s="54">
        <f t="shared" si="1"/>
        <v>9192.96875</v>
      </c>
      <c r="W801" s="54"/>
      <c r="X801" s="54"/>
      <c r="Y801" s="54"/>
      <c r="AB801" s="55"/>
      <c r="AD801" s="55"/>
    </row>
    <row r="802" spans="1:30" ht="14.25" customHeight="1">
      <c r="A802" s="10">
        <v>801</v>
      </c>
      <c r="B802" s="13">
        <f>VLOOKUP(C802,'Species Data'!A$2:E$152,2,FALSE)</f>
        <v>141</v>
      </c>
      <c r="C802" s="10" t="s">
        <v>305</v>
      </c>
      <c r="D802" s="45" t="s">
        <v>213</v>
      </c>
      <c r="E802" s="28" t="s">
        <v>54</v>
      </c>
      <c r="F802" s="13">
        <f>VLOOKUP($C802,'Species Data'!$A$2:$E$152,3,FALSE)+$Z$1</f>
        <v>135</v>
      </c>
      <c r="G802" s="13">
        <f>VLOOKUP($C802,'Species Data'!$A$2:$E$152,4,FALSE)+$Z$1</f>
        <v>205</v>
      </c>
      <c r="H802" s="13">
        <f>VLOOKUP($C802,'Species Data'!$A$2:$E$152,5,FALSE)+$Z$1</f>
        <v>205</v>
      </c>
      <c r="I802" s="20" t="s">
        <v>122</v>
      </c>
      <c r="J802" s="54">
        <f>VLOOKUP(I802,'Basic Moves'!B$2:H$43,3,FALSE)</f>
        <v>6</v>
      </c>
      <c r="K802" s="54">
        <f>IF(OR(VLOOKUP(I802,'Basic Moves'!B$2:C$43,2,FALSE)=D802,VLOOKUP(I802,'Basic Moves'!B$2:C$43,2,FALSE)=E802),1,0)</f>
        <v>0</v>
      </c>
      <c r="L802" s="54">
        <f>VLOOKUP(I802,'Basic Moves'!B$2:H$43,5,FALSE)</f>
        <v>550</v>
      </c>
      <c r="M802" s="54">
        <f>VLOOKUP(I802,'Basic Moves'!B$2:H$43,7,FALSE)</f>
        <v>7</v>
      </c>
      <c r="N802" s="54">
        <f t="shared" si="0"/>
        <v>1230</v>
      </c>
      <c r="O802" s="20"/>
      <c r="P802" s="20" t="s">
        <v>133</v>
      </c>
      <c r="Q802" s="54">
        <f>VLOOKUP(P802,'Charged Moves'!B$2:I$96,3,FALSE)</f>
        <v>80</v>
      </c>
      <c r="R802" s="54">
        <f>IF(OR(VLOOKUP(P802,'Charged Moves'!B$2:C$96,2,FALSE)=D802,VLOOKUP(P802,'Charged Moves'!B$2:C$96,2,FALSE)=E802),1,0)</f>
        <v>1</v>
      </c>
      <c r="S802" s="54">
        <f>VLOOKUP(P802,'Charged Moves'!B$2:I$96,8,FALSE)*100</f>
        <v>50</v>
      </c>
      <c r="T802" s="54">
        <f>VLOOKUP(P802,'Charged Moves'!B$2:I$96,6,FALSE)</f>
        <v>3100</v>
      </c>
      <c r="U802" s="54">
        <f>VLOOKUP(P802,'Charged Moves'!B$2:J$96,9,FALSE)</f>
        <v>100</v>
      </c>
      <c r="V802" s="54">
        <f t="shared" si="1"/>
        <v>25625</v>
      </c>
      <c r="W802" s="54"/>
      <c r="X802" s="54"/>
      <c r="Y802" s="54"/>
      <c r="AB802" s="55"/>
      <c r="AD802" s="55"/>
    </row>
    <row r="803" spans="1:30" ht="14.25" customHeight="1">
      <c r="A803" s="10">
        <v>802</v>
      </c>
      <c r="B803" s="13">
        <f>VLOOKUP(C803,'Species Data'!A$2:E$152,2,FALSE)</f>
        <v>141</v>
      </c>
      <c r="C803" s="10" t="s">
        <v>305</v>
      </c>
      <c r="D803" s="45" t="s">
        <v>213</v>
      </c>
      <c r="E803" s="28" t="s">
        <v>54</v>
      </c>
      <c r="F803" s="13">
        <f>VLOOKUP($C803,'Species Data'!$A$2:$E$152,3,FALSE)+$Z$1</f>
        <v>135</v>
      </c>
      <c r="G803" s="13">
        <f>VLOOKUP($C803,'Species Data'!$A$2:$E$152,4,FALSE)+$Z$1</f>
        <v>205</v>
      </c>
      <c r="H803" s="13">
        <f>VLOOKUP($C803,'Species Data'!$A$2:$E$152,5,FALSE)+$Z$1</f>
        <v>205</v>
      </c>
      <c r="I803" s="20" t="s">
        <v>139</v>
      </c>
      <c r="J803" s="54">
        <f>VLOOKUP(I803,'Basic Moves'!B$2:H$43,3,FALSE)</f>
        <v>3</v>
      </c>
      <c r="K803" s="54">
        <f>IF(OR(VLOOKUP(I803,'Basic Moves'!B$2:C$43,2,FALSE)=D803,VLOOKUP(I803,'Basic Moves'!B$2:C$43,2,FALSE)=E803),1,0)</f>
        <v>0</v>
      </c>
      <c r="L803" s="54">
        <f>VLOOKUP(I803,'Basic Moves'!B$2:H$43,5,FALSE)</f>
        <v>400</v>
      </c>
      <c r="M803" s="54">
        <f>VLOOKUP(I803,'Basic Moves'!B$2:H$43,7,FALSE)</f>
        <v>6</v>
      </c>
      <c r="N803" s="54">
        <f t="shared" si="0"/>
        <v>615</v>
      </c>
      <c r="O803" s="20"/>
      <c r="P803" s="20" t="s">
        <v>217</v>
      </c>
      <c r="Q803" s="54">
        <f>VLOOKUP(P803,'Charged Moves'!B$2:I$96,3,FALSE)</f>
        <v>35</v>
      </c>
      <c r="R803" s="54">
        <f>IF(OR(VLOOKUP(P803,'Charged Moves'!B$2:C$96,2,FALSE)=D803,VLOOKUP(P803,'Charged Moves'!B$2:C$96,2,FALSE)=E803),1,0)</f>
        <v>1</v>
      </c>
      <c r="S803" s="54">
        <f>VLOOKUP(P803,'Charged Moves'!B$2:I$96,8,FALSE)*100</f>
        <v>5</v>
      </c>
      <c r="T803" s="54">
        <f>VLOOKUP(P803,'Charged Moves'!B$2:I$96,6,FALSE)</f>
        <v>3600</v>
      </c>
      <c r="U803" s="54">
        <f>VLOOKUP(P803,'Charged Moves'!B$2:J$96,9,FALSE)</f>
        <v>25</v>
      </c>
      <c r="V803" s="54">
        <f t="shared" si="1"/>
        <v>9192.96875</v>
      </c>
      <c r="W803" s="54"/>
      <c r="X803" s="54"/>
      <c r="Y803" s="54"/>
      <c r="AB803" s="55"/>
      <c r="AD803" s="55"/>
    </row>
    <row r="804" spans="1:30" ht="14.25" customHeight="1">
      <c r="A804" s="10">
        <v>803</v>
      </c>
      <c r="B804" s="13">
        <f>VLOOKUP(C804,'Species Data'!A$2:E$152,2,FALSE)</f>
        <v>141</v>
      </c>
      <c r="C804" s="10" t="s">
        <v>305</v>
      </c>
      <c r="D804" s="45" t="s">
        <v>213</v>
      </c>
      <c r="E804" s="28" t="s">
        <v>54</v>
      </c>
      <c r="F804" s="13">
        <f>VLOOKUP($C804,'Species Data'!$A$2:$E$152,3,FALSE)+$Z$1</f>
        <v>135</v>
      </c>
      <c r="G804" s="13">
        <f>VLOOKUP($C804,'Species Data'!$A$2:$E$152,4,FALSE)+$Z$1</f>
        <v>205</v>
      </c>
      <c r="H804" s="13">
        <f>VLOOKUP($C804,'Species Data'!$A$2:$E$152,5,FALSE)+$Z$1</f>
        <v>205</v>
      </c>
      <c r="I804" s="20" t="s">
        <v>139</v>
      </c>
      <c r="J804" s="54">
        <f>VLOOKUP(I804,'Basic Moves'!B$2:H$43,3,FALSE)</f>
        <v>3</v>
      </c>
      <c r="K804" s="54">
        <f>IF(OR(VLOOKUP(I804,'Basic Moves'!B$2:C$43,2,FALSE)=D804,VLOOKUP(I804,'Basic Moves'!B$2:C$43,2,FALSE)=E804),1,0)</f>
        <v>0</v>
      </c>
      <c r="L804" s="54">
        <f>VLOOKUP(I804,'Basic Moves'!B$2:H$43,5,FALSE)</f>
        <v>400</v>
      </c>
      <c r="M804" s="54">
        <f>VLOOKUP(I804,'Basic Moves'!B$2:H$43,7,FALSE)</f>
        <v>6</v>
      </c>
      <c r="N804" s="54">
        <f t="shared" si="0"/>
        <v>615</v>
      </c>
      <c r="O804" s="20"/>
      <c r="P804" s="20" t="s">
        <v>58</v>
      </c>
      <c r="Q804" s="54">
        <f>VLOOKUP(P804,'Charged Moves'!B$2:I$96,3,FALSE)</f>
        <v>35</v>
      </c>
      <c r="R804" s="54">
        <f>IF(OR(VLOOKUP(P804,'Charged Moves'!B$2:C$96,2,FALSE)=D804,VLOOKUP(P804,'Charged Moves'!B$2:C$96,2,FALSE)=E804),1,0)</f>
        <v>1</v>
      </c>
      <c r="S804" s="54">
        <f>VLOOKUP(P804,'Charged Moves'!B$2:I$96,8,FALSE)*100</f>
        <v>5</v>
      </c>
      <c r="T804" s="54">
        <f>VLOOKUP(P804,'Charged Moves'!B$2:I$96,6,FALSE)</f>
        <v>3300</v>
      </c>
      <c r="U804" s="54">
        <f>VLOOKUP(P804,'Charged Moves'!B$2:J$96,9,FALSE)</f>
        <v>25</v>
      </c>
      <c r="V804" s="54">
        <f t="shared" si="1"/>
        <v>9192.96875</v>
      </c>
      <c r="W804" s="54"/>
      <c r="X804" s="54"/>
      <c r="Y804" s="54"/>
      <c r="AB804" s="55"/>
      <c r="AD804" s="55"/>
    </row>
    <row r="805" spans="1:30" ht="14.25" customHeight="1">
      <c r="A805" s="10">
        <v>804</v>
      </c>
      <c r="B805" s="13">
        <f>VLOOKUP(C805,'Species Data'!A$2:E$152,2,FALSE)</f>
        <v>141</v>
      </c>
      <c r="C805" s="10" t="s">
        <v>305</v>
      </c>
      <c r="D805" s="45" t="s">
        <v>213</v>
      </c>
      <c r="E805" s="28" t="s">
        <v>54</v>
      </c>
      <c r="F805" s="13">
        <f>VLOOKUP($C805,'Species Data'!$A$2:$E$152,3,FALSE)+$Z$1</f>
        <v>135</v>
      </c>
      <c r="G805" s="13">
        <f>VLOOKUP($C805,'Species Data'!$A$2:$E$152,4,FALSE)+$Z$1</f>
        <v>205</v>
      </c>
      <c r="H805" s="13">
        <f>VLOOKUP($C805,'Species Data'!$A$2:$E$152,5,FALSE)+$Z$1</f>
        <v>205</v>
      </c>
      <c r="I805" s="20" t="s">
        <v>139</v>
      </c>
      <c r="J805" s="54">
        <f>VLOOKUP(I805,'Basic Moves'!B$2:H$43,3,FALSE)</f>
        <v>3</v>
      </c>
      <c r="K805" s="54">
        <f>IF(OR(VLOOKUP(I805,'Basic Moves'!B$2:C$43,2,FALSE)=D805,VLOOKUP(I805,'Basic Moves'!B$2:C$43,2,FALSE)=E805),1,0)</f>
        <v>0</v>
      </c>
      <c r="L805" s="54">
        <f>VLOOKUP(I805,'Basic Moves'!B$2:H$43,5,FALSE)</f>
        <v>400</v>
      </c>
      <c r="M805" s="54">
        <f>VLOOKUP(I805,'Basic Moves'!B$2:H$43,7,FALSE)</f>
        <v>6</v>
      </c>
      <c r="N805" s="54">
        <f t="shared" si="0"/>
        <v>615</v>
      </c>
      <c r="O805" s="20"/>
      <c r="P805" s="20" t="s">
        <v>133</v>
      </c>
      <c r="Q805" s="54">
        <f>VLOOKUP(P805,'Charged Moves'!B$2:I$96,3,FALSE)</f>
        <v>80</v>
      </c>
      <c r="R805" s="54">
        <f>IF(OR(VLOOKUP(P805,'Charged Moves'!B$2:C$96,2,FALSE)=D805,VLOOKUP(P805,'Charged Moves'!B$2:C$96,2,FALSE)=E805),1,0)</f>
        <v>1</v>
      </c>
      <c r="S805" s="54">
        <f>VLOOKUP(P805,'Charged Moves'!B$2:I$96,8,FALSE)*100</f>
        <v>50</v>
      </c>
      <c r="T805" s="54">
        <f>VLOOKUP(P805,'Charged Moves'!B$2:I$96,6,FALSE)</f>
        <v>3100</v>
      </c>
      <c r="U805" s="54">
        <f>VLOOKUP(P805,'Charged Moves'!B$2:J$96,9,FALSE)</f>
        <v>100</v>
      </c>
      <c r="V805" s="54">
        <f t="shared" si="1"/>
        <v>25625</v>
      </c>
      <c r="W805" s="54"/>
      <c r="X805" s="54"/>
      <c r="Y805" s="54"/>
      <c r="AB805" s="55"/>
      <c r="AD805" s="55"/>
    </row>
    <row r="806" spans="1:30" ht="14.25" customHeight="1">
      <c r="A806" s="10">
        <v>805</v>
      </c>
      <c r="B806" s="13">
        <f>VLOOKUP(C806,'Species Data'!A$2:E$152,2,FALSE)</f>
        <v>142</v>
      </c>
      <c r="C806" s="10" t="s">
        <v>306</v>
      </c>
      <c r="D806" s="45" t="s">
        <v>213</v>
      </c>
      <c r="E806" s="27" t="s">
        <v>49</v>
      </c>
      <c r="F806" s="13">
        <f>VLOOKUP($C806,'Species Data'!$A$2:$E$152,3,FALSE)+$Z$1</f>
        <v>175</v>
      </c>
      <c r="G806" s="13">
        <f>VLOOKUP($C806,'Species Data'!$A$2:$E$152,4,FALSE)+$Z$1</f>
        <v>197</v>
      </c>
      <c r="H806" s="13">
        <f>VLOOKUP($C806,'Species Data'!$A$2:$E$152,5,FALSE)+$Z$1</f>
        <v>177</v>
      </c>
      <c r="I806" s="20" t="s">
        <v>89</v>
      </c>
      <c r="J806" s="54">
        <f>VLOOKUP(I806,'Basic Moves'!B$2:H$43,3,FALSE)</f>
        <v>15</v>
      </c>
      <c r="K806" s="54">
        <f>IF(OR(VLOOKUP(I806,'Basic Moves'!B$2:C$43,2,FALSE)=D806,VLOOKUP(I806,'Basic Moves'!B$2:C$43,2,FALSE)=E806),1,0)</f>
        <v>0</v>
      </c>
      <c r="L806" s="54">
        <f>VLOOKUP(I806,'Basic Moves'!B$2:H$43,5,FALSE)</f>
        <v>1330</v>
      </c>
      <c r="M806" s="54">
        <f>VLOOKUP(I806,'Basic Moves'!B$2:H$43,7,FALSE)</f>
        <v>12</v>
      </c>
      <c r="N806" s="54">
        <f t="shared" si="0"/>
        <v>2955</v>
      </c>
      <c r="O806" s="20"/>
      <c r="P806" s="20" t="s">
        <v>217</v>
      </c>
      <c r="Q806" s="54">
        <f>VLOOKUP(P806,'Charged Moves'!B$2:I$96,3,FALSE)</f>
        <v>35</v>
      </c>
      <c r="R806" s="54">
        <f>IF(OR(VLOOKUP(P806,'Charged Moves'!B$2:C$96,2,FALSE)=D806,VLOOKUP(P806,'Charged Moves'!B$2:C$96,2,FALSE)=E806),1,0)</f>
        <v>1</v>
      </c>
      <c r="S806" s="54">
        <f>VLOOKUP(P806,'Charged Moves'!B$2:I$96,8,FALSE)*100</f>
        <v>5</v>
      </c>
      <c r="T806" s="54">
        <f>VLOOKUP(P806,'Charged Moves'!B$2:I$96,6,FALSE)</f>
        <v>3600</v>
      </c>
      <c r="U806" s="54">
        <f>VLOOKUP(P806,'Charged Moves'!B$2:J$96,9,FALSE)</f>
        <v>25</v>
      </c>
      <c r="V806" s="54">
        <f t="shared" si="1"/>
        <v>8834.21875</v>
      </c>
      <c r="W806" s="54"/>
      <c r="X806" s="54"/>
      <c r="Y806" s="54"/>
      <c r="AB806" s="55"/>
      <c r="AD806" s="55"/>
    </row>
    <row r="807" spans="1:30" ht="14.25" customHeight="1">
      <c r="A807" s="10">
        <v>806</v>
      </c>
      <c r="B807" s="13">
        <f>VLOOKUP(C807,'Species Data'!A$2:E$152,2,FALSE)</f>
        <v>142</v>
      </c>
      <c r="C807" s="10" t="s">
        <v>306</v>
      </c>
      <c r="D807" s="45" t="s">
        <v>213</v>
      </c>
      <c r="E807" s="27" t="s">
        <v>49</v>
      </c>
      <c r="F807" s="13">
        <f>VLOOKUP($C807,'Species Data'!$A$2:$E$152,3,FALSE)+$Z$1</f>
        <v>175</v>
      </c>
      <c r="G807" s="13">
        <f>VLOOKUP($C807,'Species Data'!$A$2:$E$152,4,FALSE)+$Z$1</f>
        <v>197</v>
      </c>
      <c r="H807" s="13">
        <f>VLOOKUP($C807,'Species Data'!$A$2:$E$152,5,FALSE)+$Z$1</f>
        <v>177</v>
      </c>
      <c r="I807" s="20" t="s">
        <v>89</v>
      </c>
      <c r="J807" s="54">
        <f>VLOOKUP(I807,'Basic Moves'!B$2:H$43,3,FALSE)</f>
        <v>15</v>
      </c>
      <c r="K807" s="54">
        <f>IF(OR(VLOOKUP(I807,'Basic Moves'!B$2:C$43,2,FALSE)=D807,VLOOKUP(I807,'Basic Moves'!B$2:C$43,2,FALSE)=E807),1,0)</f>
        <v>0</v>
      </c>
      <c r="L807" s="54">
        <f>VLOOKUP(I807,'Basic Moves'!B$2:H$43,5,FALSE)</f>
        <v>1330</v>
      </c>
      <c r="M807" s="54">
        <f>VLOOKUP(I807,'Basic Moves'!B$2:H$43,7,FALSE)</f>
        <v>12</v>
      </c>
      <c r="N807" s="54">
        <f t="shared" si="0"/>
        <v>2955</v>
      </c>
      <c r="O807" s="20"/>
      <c r="P807" s="20" t="s">
        <v>250</v>
      </c>
      <c r="Q807" s="54">
        <f>VLOOKUP(P807,'Charged Moves'!B$2:I$96,3,FALSE)</f>
        <v>30</v>
      </c>
      <c r="R807" s="54">
        <f>IF(OR(VLOOKUP(P807,'Charged Moves'!B$2:C$96,2,FALSE)=D807,VLOOKUP(P807,'Charged Moves'!B$2:C$96,2,FALSE)=E807),1,0)</f>
        <v>0</v>
      </c>
      <c r="S807" s="54">
        <f>VLOOKUP(P807,'Charged Moves'!B$2:I$96,8,FALSE)*100</f>
        <v>5</v>
      </c>
      <c r="T807" s="54">
        <f>VLOOKUP(P807,'Charged Moves'!B$2:I$96,6,FALSE)</f>
        <v>2000</v>
      </c>
      <c r="U807" s="54">
        <f>VLOOKUP(P807,'Charged Moves'!B$2:J$96,9,FALSE)</f>
        <v>33</v>
      </c>
      <c r="V807" s="54">
        <f t="shared" si="1"/>
        <v>6057.7499999999991</v>
      </c>
      <c r="W807" s="54"/>
      <c r="X807" s="54"/>
      <c r="Y807" s="54"/>
      <c r="AB807" s="55"/>
      <c r="AD807" s="55"/>
    </row>
    <row r="808" spans="1:30" ht="14.25" customHeight="1">
      <c r="A808" s="10">
        <v>807</v>
      </c>
      <c r="B808" s="13">
        <f>VLOOKUP(C808,'Species Data'!A$2:E$152,2,FALSE)</f>
        <v>142</v>
      </c>
      <c r="C808" s="10" t="s">
        <v>306</v>
      </c>
      <c r="D808" s="45" t="s">
        <v>213</v>
      </c>
      <c r="E808" s="27" t="s">
        <v>49</v>
      </c>
      <c r="F808" s="13">
        <f>VLOOKUP($C808,'Species Data'!$A$2:$E$152,3,FALSE)+$Z$1</f>
        <v>175</v>
      </c>
      <c r="G808" s="13">
        <f>VLOOKUP($C808,'Species Data'!$A$2:$E$152,4,FALSE)+$Z$1</f>
        <v>197</v>
      </c>
      <c r="H808" s="13">
        <f>VLOOKUP($C808,'Species Data'!$A$2:$E$152,5,FALSE)+$Z$1</f>
        <v>177</v>
      </c>
      <c r="I808" s="20" t="s">
        <v>89</v>
      </c>
      <c r="J808" s="54">
        <f>VLOOKUP(I808,'Basic Moves'!B$2:H$43,3,FALSE)</f>
        <v>15</v>
      </c>
      <c r="K808" s="54">
        <f>IF(OR(VLOOKUP(I808,'Basic Moves'!B$2:C$43,2,FALSE)=D808,VLOOKUP(I808,'Basic Moves'!B$2:C$43,2,FALSE)=E808),1,0)</f>
        <v>0</v>
      </c>
      <c r="L808" s="54">
        <f>VLOOKUP(I808,'Basic Moves'!B$2:H$43,5,FALSE)</f>
        <v>1330</v>
      </c>
      <c r="M808" s="54">
        <f>VLOOKUP(I808,'Basic Moves'!B$2:H$43,7,FALSE)</f>
        <v>12</v>
      </c>
      <c r="N808" s="54">
        <f t="shared" si="0"/>
        <v>2955</v>
      </c>
      <c r="O808" s="20"/>
      <c r="P808" s="20" t="s">
        <v>97</v>
      </c>
      <c r="Q808" s="54">
        <f>VLOOKUP(P808,'Charged Moves'!B$2:I$96,3,FALSE)</f>
        <v>120</v>
      </c>
      <c r="R808" s="54">
        <f>IF(OR(VLOOKUP(P808,'Charged Moves'!B$2:C$96,2,FALSE)=D808,VLOOKUP(P808,'Charged Moves'!B$2:C$96,2,FALSE)=E808),1,0)</f>
        <v>0</v>
      </c>
      <c r="S808" s="54">
        <f>VLOOKUP(P808,'Charged Moves'!B$2:I$96,8,FALSE)*100</f>
        <v>5</v>
      </c>
      <c r="T808" s="54">
        <f>VLOOKUP(P808,'Charged Moves'!B$2:I$96,6,FALSE)</f>
        <v>5000</v>
      </c>
      <c r="U808" s="54">
        <f>VLOOKUP(P808,'Charged Moves'!B$2:J$96,9,FALSE)</f>
        <v>100</v>
      </c>
      <c r="V808" s="54">
        <f t="shared" si="1"/>
        <v>24230.999999999996</v>
      </c>
      <c r="W808" s="54"/>
      <c r="X808" s="54"/>
      <c r="Y808" s="54"/>
      <c r="AB808" s="55"/>
      <c r="AD808" s="55"/>
    </row>
    <row r="809" spans="1:30" ht="14.25" customHeight="1">
      <c r="A809" s="10">
        <v>808</v>
      </c>
      <c r="B809" s="13">
        <f>VLOOKUP(C809,'Species Data'!A$2:E$152,2,FALSE)</f>
        <v>142</v>
      </c>
      <c r="C809" s="10" t="s">
        <v>306</v>
      </c>
      <c r="D809" s="45" t="s">
        <v>213</v>
      </c>
      <c r="E809" s="27" t="s">
        <v>49</v>
      </c>
      <c r="F809" s="13">
        <f>VLOOKUP($C809,'Species Data'!$A$2:$E$152,3,FALSE)+$Z$1</f>
        <v>175</v>
      </c>
      <c r="G809" s="13">
        <f>VLOOKUP($C809,'Species Data'!$A$2:$E$152,4,FALSE)+$Z$1</f>
        <v>197</v>
      </c>
      <c r="H809" s="13">
        <f>VLOOKUP($C809,'Species Data'!$A$2:$E$152,5,FALSE)+$Z$1</f>
        <v>177</v>
      </c>
      <c r="I809" s="20" t="s">
        <v>62</v>
      </c>
      <c r="J809" s="54">
        <f>VLOOKUP(I809,'Basic Moves'!B$2:H$43,3,FALSE)</f>
        <v>6</v>
      </c>
      <c r="K809" s="54">
        <f>IF(OR(VLOOKUP(I809,'Basic Moves'!B$2:C$43,2,FALSE)=D809,VLOOKUP(I809,'Basic Moves'!B$2:C$43,2,FALSE)=E809),1,0)</f>
        <v>0</v>
      </c>
      <c r="L809" s="54">
        <f>VLOOKUP(I809,'Basic Moves'!B$2:H$43,5,FALSE)</f>
        <v>500</v>
      </c>
      <c r="M809" s="54">
        <f>VLOOKUP(I809,'Basic Moves'!B$2:H$43,7,FALSE)</f>
        <v>7</v>
      </c>
      <c r="N809" s="54">
        <f t="shared" si="0"/>
        <v>1182</v>
      </c>
      <c r="O809" s="20"/>
      <c r="P809" s="20" t="s">
        <v>217</v>
      </c>
      <c r="Q809" s="54">
        <f>VLOOKUP(P809,'Charged Moves'!B$2:I$96,3,FALSE)</f>
        <v>35</v>
      </c>
      <c r="R809" s="54">
        <f>IF(OR(VLOOKUP(P809,'Charged Moves'!B$2:C$96,2,FALSE)=D809,VLOOKUP(P809,'Charged Moves'!B$2:C$96,2,FALSE)=E809),1,0)</f>
        <v>1</v>
      </c>
      <c r="S809" s="54">
        <f>VLOOKUP(P809,'Charged Moves'!B$2:I$96,8,FALSE)*100</f>
        <v>5</v>
      </c>
      <c r="T809" s="54">
        <f>VLOOKUP(P809,'Charged Moves'!B$2:I$96,6,FALSE)</f>
        <v>3600</v>
      </c>
      <c r="U809" s="54">
        <f>VLOOKUP(P809,'Charged Moves'!B$2:J$96,9,FALSE)</f>
        <v>25</v>
      </c>
      <c r="V809" s="54">
        <f t="shared" si="1"/>
        <v>8834.21875</v>
      </c>
      <c r="W809" s="54"/>
      <c r="X809" s="54"/>
      <c r="Y809" s="54"/>
      <c r="AB809" s="55"/>
      <c r="AD809" s="55"/>
    </row>
    <row r="810" spans="1:30" ht="14.25" customHeight="1">
      <c r="A810" s="10">
        <v>809</v>
      </c>
      <c r="B810" s="13">
        <f>VLOOKUP(C810,'Species Data'!A$2:E$152,2,FALSE)</f>
        <v>142</v>
      </c>
      <c r="C810" s="10" t="s">
        <v>306</v>
      </c>
      <c r="D810" s="45" t="s">
        <v>213</v>
      </c>
      <c r="E810" s="27" t="s">
        <v>49</v>
      </c>
      <c r="F810" s="13">
        <f>VLOOKUP($C810,'Species Data'!$A$2:$E$152,3,FALSE)+$Z$1</f>
        <v>175</v>
      </c>
      <c r="G810" s="13">
        <f>VLOOKUP($C810,'Species Data'!$A$2:$E$152,4,FALSE)+$Z$1</f>
        <v>197</v>
      </c>
      <c r="H810" s="13">
        <f>VLOOKUP($C810,'Species Data'!$A$2:$E$152,5,FALSE)+$Z$1</f>
        <v>177</v>
      </c>
      <c r="I810" s="20" t="s">
        <v>62</v>
      </c>
      <c r="J810" s="54">
        <f>VLOOKUP(I810,'Basic Moves'!B$2:H$43,3,FALSE)</f>
        <v>6</v>
      </c>
      <c r="K810" s="54">
        <f>IF(OR(VLOOKUP(I810,'Basic Moves'!B$2:C$43,2,FALSE)=D810,VLOOKUP(I810,'Basic Moves'!B$2:C$43,2,FALSE)=E810),1,0)</f>
        <v>0</v>
      </c>
      <c r="L810" s="54">
        <f>VLOOKUP(I810,'Basic Moves'!B$2:H$43,5,FALSE)</f>
        <v>500</v>
      </c>
      <c r="M810" s="54">
        <f>VLOOKUP(I810,'Basic Moves'!B$2:H$43,7,FALSE)</f>
        <v>7</v>
      </c>
      <c r="N810" s="54">
        <f t="shared" si="0"/>
        <v>1182</v>
      </c>
      <c r="O810" s="20"/>
      <c r="P810" s="20" t="s">
        <v>250</v>
      </c>
      <c r="Q810" s="54">
        <f>VLOOKUP(P810,'Charged Moves'!B$2:I$96,3,FALSE)</f>
        <v>30</v>
      </c>
      <c r="R810" s="54">
        <f>IF(OR(VLOOKUP(P810,'Charged Moves'!B$2:C$96,2,FALSE)=D810,VLOOKUP(P810,'Charged Moves'!B$2:C$96,2,FALSE)=E810),1,0)</f>
        <v>0</v>
      </c>
      <c r="S810" s="54">
        <f>VLOOKUP(P810,'Charged Moves'!B$2:I$96,8,FALSE)*100</f>
        <v>5</v>
      </c>
      <c r="T810" s="54">
        <f>VLOOKUP(P810,'Charged Moves'!B$2:I$96,6,FALSE)</f>
        <v>2000</v>
      </c>
      <c r="U810" s="54">
        <f>VLOOKUP(P810,'Charged Moves'!B$2:J$96,9,FALSE)</f>
        <v>33</v>
      </c>
      <c r="V810" s="54">
        <f t="shared" si="1"/>
        <v>6057.7499999999991</v>
      </c>
      <c r="W810" s="54"/>
      <c r="X810" s="54"/>
      <c r="Y810" s="54"/>
      <c r="AB810" s="55"/>
      <c r="AD810" s="55"/>
    </row>
    <row r="811" spans="1:30" ht="14.25" customHeight="1">
      <c r="A811" s="10">
        <v>810</v>
      </c>
      <c r="B811" s="13">
        <f>VLOOKUP(C811,'Species Data'!A$2:E$152,2,FALSE)</f>
        <v>142</v>
      </c>
      <c r="C811" s="10" t="s">
        <v>306</v>
      </c>
      <c r="D811" s="45" t="s">
        <v>213</v>
      </c>
      <c r="E811" s="27" t="s">
        <v>49</v>
      </c>
      <c r="F811" s="13">
        <f>VLOOKUP($C811,'Species Data'!$A$2:$E$152,3,FALSE)+$Z$1</f>
        <v>175</v>
      </c>
      <c r="G811" s="13">
        <f>VLOOKUP($C811,'Species Data'!$A$2:$E$152,4,FALSE)+$Z$1</f>
        <v>197</v>
      </c>
      <c r="H811" s="13">
        <f>VLOOKUP($C811,'Species Data'!$A$2:$E$152,5,FALSE)+$Z$1</f>
        <v>177</v>
      </c>
      <c r="I811" s="20" t="s">
        <v>62</v>
      </c>
      <c r="J811" s="54">
        <f>VLOOKUP(I811,'Basic Moves'!B$2:H$43,3,FALSE)</f>
        <v>6</v>
      </c>
      <c r="K811" s="54">
        <f>IF(OR(VLOOKUP(I811,'Basic Moves'!B$2:C$43,2,FALSE)=D811,VLOOKUP(I811,'Basic Moves'!B$2:C$43,2,FALSE)=E811),1,0)</f>
        <v>0</v>
      </c>
      <c r="L811" s="54">
        <f>VLOOKUP(I811,'Basic Moves'!B$2:H$43,5,FALSE)</f>
        <v>500</v>
      </c>
      <c r="M811" s="54">
        <f>VLOOKUP(I811,'Basic Moves'!B$2:H$43,7,FALSE)</f>
        <v>7</v>
      </c>
      <c r="N811" s="54">
        <f t="shared" si="0"/>
        <v>1182</v>
      </c>
      <c r="O811" s="20"/>
      <c r="P811" s="20" t="s">
        <v>97</v>
      </c>
      <c r="Q811" s="54">
        <f>VLOOKUP(P811,'Charged Moves'!B$2:I$96,3,FALSE)</f>
        <v>120</v>
      </c>
      <c r="R811" s="54">
        <f>IF(OR(VLOOKUP(P811,'Charged Moves'!B$2:C$96,2,FALSE)=D811,VLOOKUP(P811,'Charged Moves'!B$2:C$96,2,FALSE)=E811),1,0)</f>
        <v>0</v>
      </c>
      <c r="S811" s="54">
        <f>VLOOKUP(P811,'Charged Moves'!B$2:I$96,8,FALSE)*100</f>
        <v>5</v>
      </c>
      <c r="T811" s="54">
        <f>VLOOKUP(P811,'Charged Moves'!B$2:I$96,6,FALSE)</f>
        <v>5000</v>
      </c>
      <c r="U811" s="54">
        <f>VLOOKUP(P811,'Charged Moves'!B$2:J$96,9,FALSE)</f>
        <v>100</v>
      </c>
      <c r="V811" s="54">
        <f t="shared" si="1"/>
        <v>24230.999999999996</v>
      </c>
      <c r="W811" s="54"/>
      <c r="X811" s="54"/>
      <c r="Y811" s="54"/>
      <c r="AB811" s="55"/>
      <c r="AD811" s="55"/>
    </row>
    <row r="812" spans="1:30" ht="14.25" customHeight="1">
      <c r="A812" s="10">
        <v>811</v>
      </c>
      <c r="B812" s="13">
        <f>VLOOKUP(C812,'Species Data'!A$2:E$152,2,FALSE)</f>
        <v>143</v>
      </c>
      <c r="C812" s="10" t="s">
        <v>307</v>
      </c>
      <c r="D812" s="32" t="s">
        <v>84</v>
      </c>
      <c r="E812" s="33"/>
      <c r="F812" s="13">
        <f>VLOOKUP($C812,'Species Data'!$A$2:$E$152,3,FALSE)+$Z$1</f>
        <v>335</v>
      </c>
      <c r="G812" s="13">
        <f>VLOOKUP($C812,'Species Data'!$A$2:$E$152,4,FALSE)+$Z$1</f>
        <v>195</v>
      </c>
      <c r="H812" s="13">
        <f>VLOOKUP($C812,'Species Data'!$A$2:$E$152,5,FALSE)+$Z$1</f>
        <v>195</v>
      </c>
      <c r="I812" s="20" t="s">
        <v>144</v>
      </c>
      <c r="J812" s="54">
        <f>VLOOKUP(I812,'Basic Moves'!B$2:H$43,3,FALSE)</f>
        <v>12</v>
      </c>
      <c r="K812" s="54">
        <f>IF(OR(VLOOKUP(I812,'Basic Moves'!B$2:C$43,2,FALSE)=D812,VLOOKUP(I812,'Basic Moves'!B$2:C$43,2,FALSE)=E812),1,0)</f>
        <v>0</v>
      </c>
      <c r="L812" s="54">
        <f>VLOOKUP(I812,'Basic Moves'!B$2:H$43,5,FALSE)</f>
        <v>1050</v>
      </c>
      <c r="M812" s="54">
        <f>VLOOKUP(I812,'Basic Moves'!B$2:H$43,7,FALSE)</f>
        <v>9</v>
      </c>
      <c r="N812" s="54">
        <f t="shared" si="0"/>
        <v>2340</v>
      </c>
      <c r="O812" s="20"/>
      <c r="P812" s="20" t="s">
        <v>93</v>
      </c>
      <c r="Q812" s="54">
        <f>VLOOKUP(P812,'Charged Moves'!B$2:I$96,3,FALSE)</f>
        <v>40</v>
      </c>
      <c r="R812" s="54">
        <f>IF(OR(VLOOKUP(P812,'Charged Moves'!B$2:C$96,2,FALSE)=D812,VLOOKUP(P812,'Charged Moves'!B$2:C$96,2,FALSE)=E812),1,0)</f>
        <v>1</v>
      </c>
      <c r="S812" s="54">
        <f>VLOOKUP(P812,'Charged Moves'!B$2:I$96,8,FALSE)*100</f>
        <v>5</v>
      </c>
      <c r="T812" s="54">
        <f>VLOOKUP(P812,'Charged Moves'!B$2:I$96,6,FALSE)</f>
        <v>1560</v>
      </c>
      <c r="U812" s="54">
        <f>VLOOKUP(P812,'Charged Moves'!B$2:J$96,9,FALSE)</f>
        <v>50</v>
      </c>
      <c r="V812" s="54">
        <f t="shared" si="1"/>
        <v>9993.75</v>
      </c>
      <c r="W812" s="54"/>
      <c r="X812" s="54"/>
      <c r="Y812" s="54"/>
      <c r="AB812" s="55"/>
      <c r="AD812" s="55"/>
    </row>
    <row r="813" spans="1:30" ht="14.25" customHeight="1">
      <c r="A813" s="10">
        <v>812</v>
      </c>
      <c r="B813" s="13">
        <f>VLOOKUP(C813,'Species Data'!A$2:E$152,2,FALSE)</f>
        <v>143</v>
      </c>
      <c r="C813" s="10" t="s">
        <v>307</v>
      </c>
      <c r="D813" s="32" t="s">
        <v>84</v>
      </c>
      <c r="E813" s="33"/>
      <c r="F813" s="13">
        <f>VLOOKUP($C813,'Species Data'!$A$2:$E$152,3,FALSE)+$Z$1</f>
        <v>335</v>
      </c>
      <c r="G813" s="13">
        <f>VLOOKUP($C813,'Species Data'!$A$2:$E$152,4,FALSE)+$Z$1</f>
        <v>195</v>
      </c>
      <c r="H813" s="13">
        <f>VLOOKUP($C813,'Species Data'!$A$2:$E$152,5,FALSE)+$Z$1</f>
        <v>195</v>
      </c>
      <c r="I813" s="20" t="s">
        <v>144</v>
      </c>
      <c r="J813" s="54">
        <f>VLOOKUP(I813,'Basic Moves'!B$2:H$43,3,FALSE)</f>
        <v>12</v>
      </c>
      <c r="K813" s="54">
        <f>IF(OR(VLOOKUP(I813,'Basic Moves'!B$2:C$43,2,FALSE)=D813,VLOOKUP(I813,'Basic Moves'!B$2:C$43,2,FALSE)=E813),1,0)</f>
        <v>0</v>
      </c>
      <c r="L813" s="54">
        <f>VLOOKUP(I813,'Basic Moves'!B$2:H$43,5,FALSE)</f>
        <v>1050</v>
      </c>
      <c r="M813" s="54">
        <f>VLOOKUP(I813,'Basic Moves'!B$2:H$43,7,FALSE)</f>
        <v>9</v>
      </c>
      <c r="N813" s="54">
        <f t="shared" si="0"/>
        <v>2340</v>
      </c>
      <c r="O813" s="20"/>
      <c r="P813" s="20" t="s">
        <v>97</v>
      </c>
      <c r="Q813" s="54">
        <f>VLOOKUP(P813,'Charged Moves'!B$2:I$96,3,FALSE)</f>
        <v>120</v>
      </c>
      <c r="R813" s="54">
        <f>IF(OR(VLOOKUP(P813,'Charged Moves'!B$2:C$96,2,FALSE)=D813,VLOOKUP(P813,'Charged Moves'!B$2:C$96,2,FALSE)=E813),1,0)</f>
        <v>1</v>
      </c>
      <c r="S813" s="54">
        <f>VLOOKUP(P813,'Charged Moves'!B$2:I$96,8,FALSE)*100</f>
        <v>5</v>
      </c>
      <c r="T813" s="54">
        <f>VLOOKUP(P813,'Charged Moves'!B$2:I$96,6,FALSE)</f>
        <v>5000</v>
      </c>
      <c r="U813" s="54">
        <f>VLOOKUP(P813,'Charged Moves'!B$2:J$96,9,FALSE)</f>
        <v>100</v>
      </c>
      <c r="V813" s="54">
        <f t="shared" si="1"/>
        <v>29981.249999999996</v>
      </c>
      <c r="W813" s="54"/>
      <c r="X813" s="54"/>
      <c r="Y813" s="54"/>
      <c r="AB813" s="55"/>
      <c r="AD813" s="55"/>
    </row>
    <row r="814" spans="1:30" ht="14.25" customHeight="1">
      <c r="A814" s="10">
        <v>813</v>
      </c>
      <c r="B814" s="13">
        <f>VLOOKUP(C814,'Species Data'!A$2:E$152,2,FALSE)</f>
        <v>143</v>
      </c>
      <c r="C814" s="10" t="s">
        <v>307</v>
      </c>
      <c r="D814" s="32" t="s">
        <v>84</v>
      </c>
      <c r="E814" s="33"/>
      <c r="F814" s="13">
        <f>VLOOKUP($C814,'Species Data'!$A$2:$E$152,3,FALSE)+$Z$1</f>
        <v>335</v>
      </c>
      <c r="G814" s="13">
        <f>VLOOKUP($C814,'Species Data'!$A$2:$E$152,4,FALSE)+$Z$1</f>
        <v>195</v>
      </c>
      <c r="H814" s="13">
        <f>VLOOKUP($C814,'Species Data'!$A$2:$E$152,5,FALSE)+$Z$1</f>
        <v>195</v>
      </c>
      <c r="I814" s="20" t="s">
        <v>144</v>
      </c>
      <c r="J814" s="54">
        <f>VLOOKUP(I814,'Basic Moves'!B$2:H$43,3,FALSE)</f>
        <v>12</v>
      </c>
      <c r="K814" s="54">
        <f>IF(OR(VLOOKUP(I814,'Basic Moves'!B$2:C$43,2,FALSE)=D814,VLOOKUP(I814,'Basic Moves'!B$2:C$43,2,FALSE)=E814),1,0)</f>
        <v>0</v>
      </c>
      <c r="L814" s="54">
        <f>VLOOKUP(I814,'Basic Moves'!B$2:H$43,5,FALSE)</f>
        <v>1050</v>
      </c>
      <c r="M814" s="54">
        <f>VLOOKUP(I814,'Basic Moves'!B$2:H$43,7,FALSE)</f>
        <v>9</v>
      </c>
      <c r="N814" s="54">
        <f t="shared" si="0"/>
        <v>2340</v>
      </c>
      <c r="O814" s="20"/>
      <c r="P814" s="20" t="s">
        <v>126</v>
      </c>
      <c r="Q814" s="54">
        <f>VLOOKUP(P814,'Charged Moves'!B$2:I$96,3,FALSE)</f>
        <v>100</v>
      </c>
      <c r="R814" s="54">
        <f>IF(OR(VLOOKUP(P814,'Charged Moves'!B$2:C$96,2,FALSE)=D814,VLOOKUP(P814,'Charged Moves'!B$2:C$96,2,FALSE)=E814),1,0)</f>
        <v>0</v>
      </c>
      <c r="S814" s="54">
        <f>VLOOKUP(P814,'Charged Moves'!B$2:I$96,8,FALSE)*100</f>
        <v>5</v>
      </c>
      <c r="T814" s="54">
        <f>VLOOKUP(P814,'Charged Moves'!B$2:I$96,6,FALSE)</f>
        <v>4200</v>
      </c>
      <c r="U814" s="54">
        <f>VLOOKUP(P814,'Charged Moves'!B$2:J$96,9,FALSE)</f>
        <v>100</v>
      </c>
      <c r="V814" s="54">
        <f t="shared" si="1"/>
        <v>19987.5</v>
      </c>
      <c r="W814" s="54"/>
      <c r="X814" s="54"/>
      <c r="Y814" s="54"/>
      <c r="AB814" s="55"/>
      <c r="AD814" s="55"/>
    </row>
    <row r="815" spans="1:30" ht="14.25" customHeight="1">
      <c r="A815" s="10">
        <v>814</v>
      </c>
      <c r="B815" s="13">
        <f>VLOOKUP(C815,'Species Data'!A$2:E$152,2,FALSE)</f>
        <v>143</v>
      </c>
      <c r="C815" s="10" t="s">
        <v>307</v>
      </c>
      <c r="D815" s="32" t="s">
        <v>84</v>
      </c>
      <c r="E815" s="33"/>
      <c r="F815" s="13">
        <f>VLOOKUP($C815,'Species Data'!$A$2:$E$152,3,FALSE)+$Z$1</f>
        <v>335</v>
      </c>
      <c r="G815" s="13">
        <f>VLOOKUP($C815,'Species Data'!$A$2:$E$152,4,FALSE)+$Z$1</f>
        <v>195</v>
      </c>
      <c r="H815" s="13">
        <f>VLOOKUP($C815,'Species Data'!$A$2:$E$152,5,FALSE)+$Z$1</f>
        <v>195</v>
      </c>
      <c r="I815" s="20" t="s">
        <v>245</v>
      </c>
      <c r="J815" s="54">
        <f>VLOOKUP(I815,'Basic Moves'!B$2:H$43,3,FALSE)</f>
        <v>5</v>
      </c>
      <c r="K815" s="54">
        <f>IF(OR(VLOOKUP(I815,'Basic Moves'!B$2:C$43,2,FALSE)=D815,VLOOKUP(I815,'Basic Moves'!B$2:C$43,2,FALSE)=E815),1,0)</f>
        <v>0</v>
      </c>
      <c r="L815" s="54">
        <f>VLOOKUP(I815,'Basic Moves'!B$2:H$43,5,FALSE)</f>
        <v>500</v>
      </c>
      <c r="M815" s="54">
        <f>VLOOKUP(I815,'Basic Moves'!B$2:H$43,7,FALSE)</f>
        <v>6</v>
      </c>
      <c r="N815" s="54">
        <f t="shared" si="0"/>
        <v>975</v>
      </c>
      <c r="O815" s="20"/>
      <c r="P815" s="20" t="s">
        <v>93</v>
      </c>
      <c r="Q815" s="54">
        <f>VLOOKUP(P815,'Charged Moves'!B$2:I$96,3,FALSE)</f>
        <v>40</v>
      </c>
      <c r="R815" s="54">
        <f>IF(OR(VLOOKUP(P815,'Charged Moves'!B$2:C$96,2,FALSE)=D815,VLOOKUP(P815,'Charged Moves'!B$2:C$96,2,FALSE)=E815),1,0)</f>
        <v>1</v>
      </c>
      <c r="S815" s="54">
        <f>VLOOKUP(P815,'Charged Moves'!B$2:I$96,8,FALSE)*100</f>
        <v>5</v>
      </c>
      <c r="T815" s="54">
        <f>VLOOKUP(P815,'Charged Moves'!B$2:I$96,6,FALSE)</f>
        <v>1560</v>
      </c>
      <c r="U815" s="54">
        <f>VLOOKUP(P815,'Charged Moves'!B$2:J$96,9,FALSE)</f>
        <v>50</v>
      </c>
      <c r="V815" s="54">
        <f t="shared" si="1"/>
        <v>9993.75</v>
      </c>
      <c r="W815" s="54"/>
      <c r="X815" s="54"/>
      <c r="Y815" s="54"/>
      <c r="AB815" s="55"/>
      <c r="AD815" s="55"/>
    </row>
    <row r="816" spans="1:30" ht="14.25" customHeight="1">
      <c r="A816" s="10">
        <v>815</v>
      </c>
      <c r="B816" s="13">
        <f>VLOOKUP(C816,'Species Data'!A$2:E$152,2,FALSE)</f>
        <v>143</v>
      </c>
      <c r="C816" s="10" t="s">
        <v>307</v>
      </c>
      <c r="D816" s="32" t="s">
        <v>84</v>
      </c>
      <c r="E816" s="33"/>
      <c r="F816" s="13">
        <f>VLOOKUP($C816,'Species Data'!$A$2:$E$152,3,FALSE)+$Z$1</f>
        <v>335</v>
      </c>
      <c r="G816" s="13">
        <f>VLOOKUP($C816,'Species Data'!$A$2:$E$152,4,FALSE)+$Z$1</f>
        <v>195</v>
      </c>
      <c r="H816" s="13">
        <f>VLOOKUP($C816,'Species Data'!$A$2:$E$152,5,FALSE)+$Z$1</f>
        <v>195</v>
      </c>
      <c r="I816" s="20" t="s">
        <v>245</v>
      </c>
      <c r="J816" s="54">
        <f>VLOOKUP(I816,'Basic Moves'!B$2:H$43,3,FALSE)</f>
        <v>5</v>
      </c>
      <c r="K816" s="54">
        <f>IF(OR(VLOOKUP(I816,'Basic Moves'!B$2:C$43,2,FALSE)=D816,VLOOKUP(I816,'Basic Moves'!B$2:C$43,2,FALSE)=E816),1,0)</f>
        <v>0</v>
      </c>
      <c r="L816" s="54">
        <f>VLOOKUP(I816,'Basic Moves'!B$2:H$43,5,FALSE)</f>
        <v>500</v>
      </c>
      <c r="M816" s="54">
        <f>VLOOKUP(I816,'Basic Moves'!B$2:H$43,7,FALSE)</f>
        <v>6</v>
      </c>
      <c r="N816" s="54">
        <f t="shared" si="0"/>
        <v>975</v>
      </c>
      <c r="O816" s="20"/>
      <c r="P816" s="20" t="s">
        <v>97</v>
      </c>
      <c r="Q816" s="54">
        <f>VLOOKUP(P816,'Charged Moves'!B$2:I$96,3,FALSE)</f>
        <v>120</v>
      </c>
      <c r="R816" s="54">
        <f>IF(OR(VLOOKUP(P816,'Charged Moves'!B$2:C$96,2,FALSE)=D816,VLOOKUP(P816,'Charged Moves'!B$2:C$96,2,FALSE)=E816),1,0)</f>
        <v>1</v>
      </c>
      <c r="S816" s="54">
        <f>VLOOKUP(P816,'Charged Moves'!B$2:I$96,8,FALSE)*100</f>
        <v>5</v>
      </c>
      <c r="T816" s="54">
        <f>VLOOKUP(P816,'Charged Moves'!B$2:I$96,6,FALSE)</f>
        <v>5000</v>
      </c>
      <c r="U816" s="54">
        <f>VLOOKUP(P816,'Charged Moves'!B$2:J$96,9,FALSE)</f>
        <v>100</v>
      </c>
      <c r="V816" s="54">
        <f t="shared" si="1"/>
        <v>29981.249999999996</v>
      </c>
      <c r="W816" s="54"/>
      <c r="X816" s="54"/>
      <c r="Y816" s="54"/>
      <c r="AB816" s="55"/>
      <c r="AD816" s="55"/>
    </row>
    <row r="817" spans="1:30" ht="14.25" customHeight="1">
      <c r="A817" s="10">
        <v>816</v>
      </c>
      <c r="B817" s="13">
        <f>VLOOKUP(C817,'Species Data'!A$2:E$152,2,FALSE)</f>
        <v>143</v>
      </c>
      <c r="C817" s="10" t="s">
        <v>307</v>
      </c>
      <c r="D817" s="32" t="s">
        <v>84</v>
      </c>
      <c r="E817" s="33"/>
      <c r="F817" s="13">
        <f>VLOOKUP($C817,'Species Data'!$A$2:$E$152,3,FALSE)+$Z$1</f>
        <v>335</v>
      </c>
      <c r="G817" s="13">
        <f>VLOOKUP($C817,'Species Data'!$A$2:$E$152,4,FALSE)+$Z$1</f>
        <v>195</v>
      </c>
      <c r="H817" s="13">
        <f>VLOOKUP($C817,'Species Data'!$A$2:$E$152,5,FALSE)+$Z$1</f>
        <v>195</v>
      </c>
      <c r="I817" s="20" t="s">
        <v>245</v>
      </c>
      <c r="J817" s="54">
        <f>VLOOKUP(I817,'Basic Moves'!B$2:H$43,3,FALSE)</f>
        <v>5</v>
      </c>
      <c r="K817" s="54">
        <f>IF(OR(VLOOKUP(I817,'Basic Moves'!B$2:C$43,2,FALSE)=D817,VLOOKUP(I817,'Basic Moves'!B$2:C$43,2,FALSE)=E817),1,0)</f>
        <v>0</v>
      </c>
      <c r="L817" s="54">
        <f>VLOOKUP(I817,'Basic Moves'!B$2:H$43,5,FALSE)</f>
        <v>500</v>
      </c>
      <c r="M817" s="54">
        <f>VLOOKUP(I817,'Basic Moves'!B$2:H$43,7,FALSE)</f>
        <v>6</v>
      </c>
      <c r="N817" s="54">
        <f t="shared" si="0"/>
        <v>975</v>
      </c>
      <c r="O817" s="20"/>
      <c r="P817" s="20" t="s">
        <v>126</v>
      </c>
      <c r="Q817" s="54">
        <f>VLOOKUP(P817,'Charged Moves'!B$2:I$96,3,FALSE)</f>
        <v>100</v>
      </c>
      <c r="R817" s="54">
        <f>IF(OR(VLOOKUP(P817,'Charged Moves'!B$2:C$96,2,FALSE)=D817,VLOOKUP(P817,'Charged Moves'!B$2:C$96,2,FALSE)=E817),1,0)</f>
        <v>0</v>
      </c>
      <c r="S817" s="54">
        <f>VLOOKUP(P817,'Charged Moves'!B$2:I$96,8,FALSE)*100</f>
        <v>5</v>
      </c>
      <c r="T817" s="54">
        <f>VLOOKUP(P817,'Charged Moves'!B$2:I$96,6,FALSE)</f>
        <v>4200</v>
      </c>
      <c r="U817" s="54">
        <f>VLOOKUP(P817,'Charged Moves'!B$2:J$96,9,FALSE)</f>
        <v>100</v>
      </c>
      <c r="V817" s="54">
        <f t="shared" si="1"/>
        <v>19987.5</v>
      </c>
      <c r="W817" s="54"/>
      <c r="X817" s="54"/>
      <c r="Y817" s="54"/>
      <c r="AB817" s="55"/>
      <c r="AD817" s="55"/>
    </row>
    <row r="818" spans="1:30" ht="14.25" customHeight="1">
      <c r="A818" s="10">
        <v>817</v>
      </c>
      <c r="B818" s="13">
        <f>VLOOKUP(C818,'Species Data'!A$2:E$152,2,FALSE)</f>
        <v>144</v>
      </c>
      <c r="C818" s="10" t="s">
        <v>308</v>
      </c>
      <c r="D818" s="47" t="s">
        <v>235</v>
      </c>
      <c r="E818" s="27" t="s">
        <v>49</v>
      </c>
      <c r="F818" s="13">
        <f>VLOOKUP($C818,'Species Data'!$A$2:$E$152,3,FALSE)+$Z$1</f>
        <v>195</v>
      </c>
      <c r="G818" s="13">
        <f>VLOOKUP($C818,'Species Data'!$A$2:$E$152,4,FALSE)+$Z$1</f>
        <v>213</v>
      </c>
      <c r="H818" s="13">
        <f>VLOOKUP($C818,'Species Data'!$A$2:$E$152,5,FALSE)+$Z$1</f>
        <v>257</v>
      </c>
      <c r="I818" s="20" t="s">
        <v>236</v>
      </c>
      <c r="J818" s="54">
        <f>VLOOKUP(I818,'Basic Moves'!B$2:H$43,3,FALSE)</f>
        <v>9</v>
      </c>
      <c r="K818" s="54">
        <f>IF(OR(VLOOKUP(I818,'Basic Moves'!B$2:C$43,2,FALSE)=D818,VLOOKUP(I818,'Basic Moves'!B$2:C$43,2,FALSE)=E818),1,0)</f>
        <v>1</v>
      </c>
      <c r="L818" s="54">
        <f>VLOOKUP(I818,'Basic Moves'!B$2:H$43,5,FALSE)</f>
        <v>810</v>
      </c>
      <c r="M818" s="54">
        <f>VLOOKUP(I818,'Basic Moves'!B$2:H$43,7,FALSE)</f>
        <v>7</v>
      </c>
      <c r="N818" s="54">
        <f t="shared" si="0"/>
        <v>2396.25</v>
      </c>
      <c r="O818" s="20"/>
      <c r="P818" s="20" t="s">
        <v>63</v>
      </c>
      <c r="Q818" s="54">
        <f>VLOOKUP(P818,'Charged Moves'!B$2:I$96,3,FALSE)</f>
        <v>65</v>
      </c>
      <c r="R818" s="54">
        <f>IF(OR(VLOOKUP(P818,'Charged Moves'!B$2:C$96,2,FALSE)=D818,VLOOKUP(P818,'Charged Moves'!B$2:C$96,2,FALSE)=E818),1,0)</f>
        <v>1</v>
      </c>
      <c r="S818" s="54">
        <f>VLOOKUP(P818,'Charged Moves'!B$2:I$96,8,FALSE)*100</f>
        <v>5</v>
      </c>
      <c r="T818" s="54">
        <f>VLOOKUP(P818,'Charged Moves'!B$2:I$96,6,FALSE)</f>
        <v>3650</v>
      </c>
      <c r="U818" s="54">
        <f>VLOOKUP(P818,'Charged Moves'!B$2:J$96,9,FALSE)</f>
        <v>50</v>
      </c>
      <c r="V818" s="54">
        <f t="shared" si="1"/>
        <v>17738.90625</v>
      </c>
      <c r="W818" s="54"/>
      <c r="X818" s="54"/>
      <c r="Y818" s="54"/>
      <c r="AB818" s="55"/>
      <c r="AD818" s="55"/>
    </row>
    <row r="819" spans="1:30" ht="14.25" customHeight="1">
      <c r="A819" s="10">
        <v>818</v>
      </c>
      <c r="B819" s="13">
        <f>VLOOKUP(C819,'Species Data'!A$2:E$152,2,FALSE)</f>
        <v>144</v>
      </c>
      <c r="C819" s="10" t="s">
        <v>308</v>
      </c>
      <c r="D819" s="47" t="s">
        <v>235</v>
      </c>
      <c r="E819" s="27" t="s">
        <v>49</v>
      </c>
      <c r="F819" s="13">
        <f>VLOOKUP($C819,'Species Data'!$A$2:$E$152,3,FALSE)+$Z$1</f>
        <v>195</v>
      </c>
      <c r="G819" s="13">
        <f>VLOOKUP($C819,'Species Data'!$A$2:$E$152,4,FALSE)+$Z$1</f>
        <v>213</v>
      </c>
      <c r="H819" s="13">
        <f>VLOOKUP($C819,'Species Data'!$A$2:$E$152,5,FALSE)+$Z$1</f>
        <v>257</v>
      </c>
      <c r="I819" s="20" t="s">
        <v>236</v>
      </c>
      <c r="J819" s="54">
        <f>VLOOKUP(I819,'Basic Moves'!B$2:H$43,3,FALSE)</f>
        <v>9</v>
      </c>
      <c r="K819" s="54">
        <f>IF(OR(VLOOKUP(I819,'Basic Moves'!B$2:C$43,2,FALSE)=D819,VLOOKUP(I819,'Basic Moves'!B$2:C$43,2,FALSE)=E819),1,0)</f>
        <v>1</v>
      </c>
      <c r="L819" s="54">
        <f>VLOOKUP(I819,'Basic Moves'!B$2:H$43,5,FALSE)</f>
        <v>810</v>
      </c>
      <c r="M819" s="54">
        <f>VLOOKUP(I819,'Basic Moves'!B$2:H$43,7,FALSE)</f>
        <v>7</v>
      </c>
      <c r="N819" s="54">
        <f t="shared" si="0"/>
        <v>2396.25</v>
      </c>
      <c r="O819" s="20"/>
      <c r="P819" s="20" t="s">
        <v>232</v>
      </c>
      <c r="Q819" s="54">
        <f>VLOOKUP(P819,'Charged Moves'!B$2:I$96,3,FALSE)</f>
        <v>25</v>
      </c>
      <c r="R819" s="54">
        <f>IF(OR(VLOOKUP(P819,'Charged Moves'!B$2:C$96,2,FALSE)=D819,VLOOKUP(P819,'Charged Moves'!B$2:C$96,2,FALSE)=E819),1,0)</f>
        <v>1</v>
      </c>
      <c r="S819" s="54">
        <f>VLOOKUP(P819,'Charged Moves'!B$2:I$96,8,FALSE)*100</f>
        <v>5</v>
      </c>
      <c r="T819" s="54">
        <f>VLOOKUP(P819,'Charged Moves'!B$2:I$96,6,FALSE)</f>
        <v>3800</v>
      </c>
      <c r="U819" s="54">
        <f>VLOOKUP(P819,'Charged Moves'!B$2:J$96,9,FALSE)</f>
        <v>20</v>
      </c>
      <c r="V819" s="54">
        <f t="shared" si="1"/>
        <v>6822.6562499999991</v>
      </c>
      <c r="W819" s="54"/>
      <c r="X819" s="54"/>
      <c r="Y819" s="54"/>
      <c r="AB819" s="55"/>
      <c r="AD819" s="55"/>
    </row>
    <row r="820" spans="1:30" ht="14.25" customHeight="1">
      <c r="A820" s="10">
        <v>819</v>
      </c>
      <c r="B820" s="13">
        <f>VLOOKUP(C820,'Species Data'!A$2:E$152,2,FALSE)</f>
        <v>144</v>
      </c>
      <c r="C820" s="10" t="s">
        <v>308</v>
      </c>
      <c r="D820" s="47" t="s">
        <v>235</v>
      </c>
      <c r="E820" s="27" t="s">
        <v>49</v>
      </c>
      <c r="F820" s="13">
        <f>VLOOKUP($C820,'Species Data'!$A$2:$E$152,3,FALSE)+$Z$1</f>
        <v>195</v>
      </c>
      <c r="G820" s="13">
        <f>VLOOKUP($C820,'Species Data'!$A$2:$E$152,4,FALSE)+$Z$1</f>
        <v>213</v>
      </c>
      <c r="H820" s="13">
        <f>VLOOKUP($C820,'Species Data'!$A$2:$E$152,5,FALSE)+$Z$1</f>
        <v>257</v>
      </c>
      <c r="I820" s="20" t="s">
        <v>236</v>
      </c>
      <c r="J820" s="54">
        <f>VLOOKUP(I820,'Basic Moves'!B$2:H$43,3,FALSE)</f>
        <v>9</v>
      </c>
      <c r="K820" s="54">
        <f>IF(OR(VLOOKUP(I820,'Basic Moves'!B$2:C$43,2,FALSE)=D820,VLOOKUP(I820,'Basic Moves'!B$2:C$43,2,FALSE)=E820),1,0)</f>
        <v>1</v>
      </c>
      <c r="L820" s="54">
        <f>VLOOKUP(I820,'Basic Moves'!B$2:H$43,5,FALSE)</f>
        <v>810</v>
      </c>
      <c r="M820" s="54">
        <f>VLOOKUP(I820,'Basic Moves'!B$2:H$43,7,FALSE)</f>
        <v>7</v>
      </c>
      <c r="N820" s="54">
        <f t="shared" si="0"/>
        <v>2396.25</v>
      </c>
      <c r="O820" s="20"/>
      <c r="P820" s="20" t="s">
        <v>211</v>
      </c>
      <c r="Q820" s="54">
        <f>VLOOKUP(P820,'Charged Moves'!B$2:I$96,3,FALSE)</f>
        <v>100</v>
      </c>
      <c r="R820" s="54">
        <f>IF(OR(VLOOKUP(P820,'Charged Moves'!B$2:C$96,2,FALSE)=D820,VLOOKUP(P820,'Charged Moves'!B$2:C$96,2,FALSE)=E820),1,0)</f>
        <v>1</v>
      </c>
      <c r="S820" s="54">
        <f>VLOOKUP(P820,'Charged Moves'!B$2:I$96,8,FALSE)*100</f>
        <v>5</v>
      </c>
      <c r="T820" s="54">
        <f>VLOOKUP(P820,'Charged Moves'!B$2:I$96,6,FALSE)</f>
        <v>3900</v>
      </c>
      <c r="U820" s="54">
        <f>VLOOKUP(P820,'Charged Moves'!B$2:J$96,9,FALSE)</f>
        <v>100</v>
      </c>
      <c r="V820" s="54">
        <f t="shared" si="1"/>
        <v>27290.624999999996</v>
      </c>
      <c r="W820" s="54"/>
      <c r="X820" s="54"/>
      <c r="Y820" s="54"/>
      <c r="AB820" s="55"/>
      <c r="AD820" s="55"/>
    </row>
    <row r="821" spans="1:30" ht="14.25" customHeight="1">
      <c r="A821" s="10">
        <v>820</v>
      </c>
      <c r="B821" s="13">
        <f>VLOOKUP(C821,'Species Data'!A$2:E$152,2,FALSE)</f>
        <v>145</v>
      </c>
      <c r="C821" s="10" t="s">
        <v>309</v>
      </c>
      <c r="D821" s="35" t="s">
        <v>111</v>
      </c>
      <c r="E821" s="27" t="s">
        <v>49</v>
      </c>
      <c r="F821" s="13">
        <f>VLOOKUP($C821,'Species Data'!$A$2:$E$152,3,FALSE)+$Z$1</f>
        <v>195</v>
      </c>
      <c r="G821" s="13">
        <f>VLOOKUP($C821,'Species Data'!$A$2:$E$152,4,FALSE)+$Z$1</f>
        <v>247</v>
      </c>
      <c r="H821" s="13">
        <f>VLOOKUP($C821,'Species Data'!$A$2:$E$152,5,FALSE)+$Z$1</f>
        <v>209</v>
      </c>
      <c r="I821" s="20" t="s">
        <v>112</v>
      </c>
      <c r="J821" s="54">
        <f>VLOOKUP(I821,'Basic Moves'!B$2:H$43,3,FALSE)</f>
        <v>5</v>
      </c>
      <c r="K821" s="54">
        <f>IF(OR(VLOOKUP(I821,'Basic Moves'!B$2:C$43,2,FALSE)=D821,VLOOKUP(I821,'Basic Moves'!B$2:C$43,2,FALSE)=E821),1,0)</f>
        <v>1</v>
      </c>
      <c r="L821" s="54">
        <f>VLOOKUP(I821,'Basic Moves'!B$2:H$43,5,FALSE)</f>
        <v>600</v>
      </c>
      <c r="M821" s="54">
        <f>VLOOKUP(I821,'Basic Moves'!B$2:H$43,7,FALSE)</f>
        <v>8</v>
      </c>
      <c r="N821" s="54">
        <f t="shared" si="0"/>
        <v>1543.75</v>
      </c>
      <c r="O821" s="20"/>
      <c r="P821" s="20" t="s">
        <v>115</v>
      </c>
      <c r="Q821" s="54">
        <f>VLOOKUP(P821,'Charged Moves'!B$2:I$96,3,FALSE)</f>
        <v>35</v>
      </c>
      <c r="R821" s="54">
        <f>IF(OR(VLOOKUP(P821,'Charged Moves'!B$2:C$96,2,FALSE)=D821,VLOOKUP(P821,'Charged Moves'!B$2:C$96,2,FALSE)=E821),1,0)</f>
        <v>1</v>
      </c>
      <c r="S821" s="54">
        <f>VLOOKUP(P821,'Charged Moves'!B$2:I$96,8,FALSE)*100</f>
        <v>5</v>
      </c>
      <c r="T821" s="54">
        <f>VLOOKUP(P821,'Charged Moves'!B$2:I$96,6,FALSE)</f>
        <v>2500</v>
      </c>
      <c r="U821" s="54">
        <f>VLOOKUP(P821,'Charged Moves'!B$2:J$96,9,FALSE)</f>
        <v>33</v>
      </c>
      <c r="V821" s="54">
        <f t="shared" si="1"/>
        <v>11076.406249999998</v>
      </c>
      <c r="W821" s="54"/>
      <c r="X821" s="54"/>
      <c r="Y821" s="54"/>
      <c r="AB821" s="55"/>
      <c r="AD821" s="55"/>
    </row>
    <row r="822" spans="1:30" ht="14.25" customHeight="1">
      <c r="A822" s="10">
        <v>821</v>
      </c>
      <c r="B822" s="13">
        <f>VLOOKUP(C822,'Species Data'!A$2:E$152,2,FALSE)</f>
        <v>145</v>
      </c>
      <c r="C822" s="10" t="s">
        <v>309</v>
      </c>
      <c r="D822" s="35" t="s">
        <v>111</v>
      </c>
      <c r="E822" s="27" t="s">
        <v>49</v>
      </c>
      <c r="F822" s="13">
        <f>VLOOKUP($C822,'Species Data'!$A$2:$E$152,3,FALSE)+$Z$1</f>
        <v>195</v>
      </c>
      <c r="G822" s="13">
        <f>VLOOKUP($C822,'Species Data'!$A$2:$E$152,4,FALSE)+$Z$1</f>
        <v>247</v>
      </c>
      <c r="H822" s="13">
        <f>VLOOKUP($C822,'Species Data'!$A$2:$E$152,5,FALSE)+$Z$1</f>
        <v>209</v>
      </c>
      <c r="I822" s="20" t="s">
        <v>112</v>
      </c>
      <c r="J822" s="54">
        <f>VLOOKUP(I822,'Basic Moves'!B$2:H$43,3,FALSE)</f>
        <v>5</v>
      </c>
      <c r="K822" s="54">
        <f>IF(OR(VLOOKUP(I822,'Basic Moves'!B$2:C$43,2,FALSE)=D822,VLOOKUP(I822,'Basic Moves'!B$2:C$43,2,FALSE)=E822),1,0)</f>
        <v>1</v>
      </c>
      <c r="L822" s="54">
        <f>VLOOKUP(I822,'Basic Moves'!B$2:H$43,5,FALSE)</f>
        <v>600</v>
      </c>
      <c r="M822" s="54">
        <f>VLOOKUP(I822,'Basic Moves'!B$2:H$43,7,FALSE)</f>
        <v>8</v>
      </c>
      <c r="N822" s="54">
        <f t="shared" si="0"/>
        <v>1543.75</v>
      </c>
      <c r="O822" s="20"/>
      <c r="P822" s="20" t="s">
        <v>114</v>
      </c>
      <c r="Q822" s="54">
        <f>VLOOKUP(P822,'Charged Moves'!B$2:I$96,3,FALSE)</f>
        <v>55</v>
      </c>
      <c r="R822" s="54">
        <f>IF(OR(VLOOKUP(P822,'Charged Moves'!B$2:C$96,2,FALSE)=D822,VLOOKUP(P822,'Charged Moves'!B$2:C$96,2,FALSE)=E822),1,0)</f>
        <v>1</v>
      </c>
      <c r="S822" s="54">
        <f>VLOOKUP(P822,'Charged Moves'!B$2:I$96,8,FALSE)*100</f>
        <v>5</v>
      </c>
      <c r="T822" s="54">
        <f>VLOOKUP(P822,'Charged Moves'!B$2:I$96,6,FALSE)</f>
        <v>2700</v>
      </c>
      <c r="U822" s="54">
        <f>VLOOKUP(P822,'Charged Moves'!B$2:J$96,9,FALSE)</f>
        <v>50</v>
      </c>
      <c r="V822" s="54">
        <f t="shared" si="1"/>
        <v>17405.78125</v>
      </c>
      <c r="W822" s="54"/>
      <c r="X822" s="54"/>
      <c r="Y822" s="54"/>
      <c r="AB822" s="55"/>
      <c r="AD822" s="55"/>
    </row>
    <row r="823" spans="1:30" ht="14.25" customHeight="1">
      <c r="A823" s="10">
        <v>822</v>
      </c>
      <c r="B823" s="13">
        <f>VLOOKUP(C823,'Species Data'!A$2:E$152,2,FALSE)</f>
        <v>145</v>
      </c>
      <c r="C823" s="10" t="s">
        <v>309</v>
      </c>
      <c r="D823" s="35" t="s">
        <v>111</v>
      </c>
      <c r="E823" s="27" t="s">
        <v>49</v>
      </c>
      <c r="F823" s="13">
        <f>VLOOKUP($C823,'Species Data'!$A$2:$E$152,3,FALSE)+$Z$1</f>
        <v>195</v>
      </c>
      <c r="G823" s="13">
        <f>VLOOKUP($C823,'Species Data'!$A$2:$E$152,4,FALSE)+$Z$1</f>
        <v>247</v>
      </c>
      <c r="H823" s="13">
        <f>VLOOKUP($C823,'Species Data'!$A$2:$E$152,5,FALSE)+$Z$1</f>
        <v>209</v>
      </c>
      <c r="I823" s="20" t="s">
        <v>112</v>
      </c>
      <c r="J823" s="54">
        <f>VLOOKUP(I823,'Basic Moves'!B$2:H$43,3,FALSE)</f>
        <v>5</v>
      </c>
      <c r="K823" s="54">
        <f>IF(OR(VLOOKUP(I823,'Basic Moves'!B$2:C$43,2,FALSE)=D823,VLOOKUP(I823,'Basic Moves'!B$2:C$43,2,FALSE)=E823),1,0)</f>
        <v>1</v>
      </c>
      <c r="L823" s="54">
        <f>VLOOKUP(I823,'Basic Moves'!B$2:H$43,5,FALSE)</f>
        <v>600</v>
      </c>
      <c r="M823" s="54">
        <f>VLOOKUP(I823,'Basic Moves'!B$2:H$43,7,FALSE)</f>
        <v>8</v>
      </c>
      <c r="N823" s="54">
        <f t="shared" si="0"/>
        <v>1543.75</v>
      </c>
      <c r="O823" s="20"/>
      <c r="P823" s="20" t="s">
        <v>113</v>
      </c>
      <c r="Q823" s="54">
        <f>VLOOKUP(P823,'Charged Moves'!B$2:I$96,3,FALSE)</f>
        <v>100</v>
      </c>
      <c r="R823" s="54">
        <f>IF(OR(VLOOKUP(P823,'Charged Moves'!B$2:C$96,2,FALSE)=D823,VLOOKUP(P823,'Charged Moves'!B$2:C$96,2,FALSE)=E823),1,0)</f>
        <v>1</v>
      </c>
      <c r="S823" s="54">
        <f>VLOOKUP(P823,'Charged Moves'!B$2:I$96,8,FALSE)*100</f>
        <v>5</v>
      </c>
      <c r="T823" s="54">
        <f>VLOOKUP(P823,'Charged Moves'!B$2:I$96,6,FALSE)</f>
        <v>4300</v>
      </c>
      <c r="U823" s="54">
        <f>VLOOKUP(P823,'Charged Moves'!B$2:J$96,9,FALSE)</f>
        <v>100</v>
      </c>
      <c r="V823" s="54">
        <f t="shared" si="1"/>
        <v>31646.874999999996</v>
      </c>
      <c r="W823" s="54"/>
      <c r="X823" s="54"/>
      <c r="Y823" s="54"/>
      <c r="AB823" s="55"/>
      <c r="AD823" s="55"/>
    </row>
    <row r="824" spans="1:30" ht="14.25" customHeight="1">
      <c r="A824" s="10">
        <v>823</v>
      </c>
      <c r="B824" s="13">
        <f>VLOOKUP(C824,'Species Data'!A$2:E$152,2,FALSE)</f>
        <v>146</v>
      </c>
      <c r="C824" s="10" t="s">
        <v>310</v>
      </c>
      <c r="D824" s="24" t="s">
        <v>40</v>
      </c>
      <c r="E824" s="27" t="s">
        <v>49</v>
      </c>
      <c r="F824" s="13">
        <f>VLOOKUP($C824,'Species Data'!$A$2:$E$152,3,FALSE)+$Z$1</f>
        <v>195</v>
      </c>
      <c r="G824" s="13">
        <f>VLOOKUP($C824,'Species Data'!$A$2:$E$152,4,FALSE)+$Z$1</f>
        <v>257</v>
      </c>
      <c r="H824" s="13">
        <f>VLOOKUP($C824,'Species Data'!$A$2:$E$152,5,FALSE)+$Z$1</f>
        <v>209</v>
      </c>
      <c r="I824" s="20" t="s">
        <v>43</v>
      </c>
      <c r="J824" s="54">
        <f>VLOOKUP(I824,'Basic Moves'!B$2:H$43,3,FALSE)</f>
        <v>10</v>
      </c>
      <c r="K824" s="54">
        <f>IF(OR(VLOOKUP(I824,'Basic Moves'!B$2:C$43,2,FALSE)=D824,VLOOKUP(I824,'Basic Moves'!B$2:C$43,2,FALSE)=E824),1,0)</f>
        <v>1</v>
      </c>
      <c r="L824" s="54">
        <f>VLOOKUP(I824,'Basic Moves'!B$2:H$43,5,FALSE)</f>
        <v>1050</v>
      </c>
      <c r="M824" s="54">
        <f>VLOOKUP(I824,'Basic Moves'!B$2:H$43,7,FALSE)</f>
        <v>10</v>
      </c>
      <c r="N824" s="54">
        <f t="shared" si="0"/>
        <v>3212.5</v>
      </c>
      <c r="O824" s="20"/>
      <c r="P824" s="20" t="s">
        <v>51</v>
      </c>
      <c r="Q824" s="54">
        <f>VLOOKUP(P824,'Charged Moves'!B$2:I$96,3,FALSE)</f>
        <v>100</v>
      </c>
      <c r="R824" s="54">
        <f>IF(OR(VLOOKUP(P824,'Charged Moves'!B$2:C$96,2,FALSE)=D824,VLOOKUP(P824,'Charged Moves'!B$2:C$96,2,FALSE)=E824),1,0)</f>
        <v>1</v>
      </c>
      <c r="S824" s="54">
        <f>VLOOKUP(P824,'Charged Moves'!B$2:I$96,8,FALSE)*100</f>
        <v>5</v>
      </c>
      <c r="T824" s="54">
        <f>VLOOKUP(P824,'Charged Moves'!B$2:I$96,6,FALSE)</f>
        <v>4100</v>
      </c>
      <c r="U824" s="54">
        <f>VLOOKUP(P824,'Charged Moves'!B$2:J$96,9,FALSE)</f>
        <v>100</v>
      </c>
      <c r="V824" s="54">
        <f t="shared" si="1"/>
        <v>32928.125</v>
      </c>
      <c r="W824" s="54"/>
      <c r="X824" s="54"/>
      <c r="Y824" s="54"/>
      <c r="AB824" s="55"/>
      <c r="AD824" s="55"/>
    </row>
    <row r="825" spans="1:30" ht="14.25" customHeight="1">
      <c r="A825" s="10">
        <v>824</v>
      </c>
      <c r="B825" s="13">
        <f>VLOOKUP(C825,'Species Data'!A$2:E$152,2,FALSE)</f>
        <v>146</v>
      </c>
      <c r="C825" s="10" t="s">
        <v>310</v>
      </c>
      <c r="D825" s="24" t="s">
        <v>40</v>
      </c>
      <c r="E825" s="27" t="s">
        <v>49</v>
      </c>
      <c r="F825" s="13">
        <f>VLOOKUP($C825,'Species Data'!$A$2:$E$152,3,FALSE)+$Z$1</f>
        <v>195</v>
      </c>
      <c r="G825" s="13">
        <f>VLOOKUP($C825,'Species Data'!$A$2:$E$152,4,FALSE)+$Z$1</f>
        <v>257</v>
      </c>
      <c r="H825" s="13">
        <f>VLOOKUP($C825,'Species Data'!$A$2:$E$152,5,FALSE)+$Z$1</f>
        <v>209</v>
      </c>
      <c r="I825" s="20" t="s">
        <v>43</v>
      </c>
      <c r="J825" s="54">
        <f>VLOOKUP(I825,'Basic Moves'!B$2:H$43,3,FALSE)</f>
        <v>10</v>
      </c>
      <c r="K825" s="54">
        <f>IF(OR(VLOOKUP(I825,'Basic Moves'!B$2:C$43,2,FALSE)=D825,VLOOKUP(I825,'Basic Moves'!B$2:C$43,2,FALSE)=E825),1,0)</f>
        <v>1</v>
      </c>
      <c r="L825" s="54">
        <f>VLOOKUP(I825,'Basic Moves'!B$2:H$43,5,FALSE)</f>
        <v>1050</v>
      </c>
      <c r="M825" s="54">
        <f>VLOOKUP(I825,'Basic Moves'!B$2:H$43,7,FALSE)</f>
        <v>10</v>
      </c>
      <c r="N825" s="54">
        <f t="shared" si="0"/>
        <v>3212.5</v>
      </c>
      <c r="O825" s="20"/>
      <c r="P825" s="20" t="s">
        <v>151</v>
      </c>
      <c r="Q825" s="54">
        <f>VLOOKUP(P825,'Charged Moves'!B$2:I$96,3,FALSE)</f>
        <v>80</v>
      </c>
      <c r="R825" s="54">
        <f>IF(OR(VLOOKUP(P825,'Charged Moves'!B$2:C$96,2,FALSE)=D825,VLOOKUP(P825,'Charged Moves'!B$2:C$96,2,FALSE)=E825),1,0)</f>
        <v>1</v>
      </c>
      <c r="S825" s="54">
        <f>VLOOKUP(P825,'Charged Moves'!B$2:I$96,8,FALSE)*100</f>
        <v>5</v>
      </c>
      <c r="T825" s="54">
        <f>VLOOKUP(P825,'Charged Moves'!B$2:I$96,6,FALSE)</f>
        <v>3800</v>
      </c>
      <c r="U825" s="54">
        <f>VLOOKUP(P825,'Charged Moves'!B$2:J$96,9,FALSE)</f>
        <v>100</v>
      </c>
      <c r="V825" s="54">
        <f t="shared" si="1"/>
        <v>26342.499999999996</v>
      </c>
      <c r="W825" s="54"/>
      <c r="X825" s="54"/>
      <c r="Y825" s="54"/>
      <c r="AB825" s="55"/>
      <c r="AD825" s="55"/>
    </row>
    <row r="826" spans="1:30" ht="14.25" customHeight="1">
      <c r="A826" s="10">
        <v>825</v>
      </c>
      <c r="B826" s="13">
        <f>VLOOKUP(C826,'Species Data'!A$2:E$152,2,FALSE)</f>
        <v>146</v>
      </c>
      <c r="C826" s="10" t="s">
        <v>310</v>
      </c>
      <c r="D826" s="24" t="s">
        <v>40</v>
      </c>
      <c r="E826" s="27" t="s">
        <v>49</v>
      </c>
      <c r="F826" s="13">
        <f>VLOOKUP($C826,'Species Data'!$A$2:$E$152,3,FALSE)+$Z$1</f>
        <v>195</v>
      </c>
      <c r="G826" s="13">
        <f>VLOOKUP($C826,'Species Data'!$A$2:$E$152,4,FALSE)+$Z$1</f>
        <v>257</v>
      </c>
      <c r="H826" s="13">
        <f>VLOOKUP($C826,'Species Data'!$A$2:$E$152,5,FALSE)+$Z$1</f>
        <v>209</v>
      </c>
      <c r="I826" s="20" t="s">
        <v>43</v>
      </c>
      <c r="J826" s="54">
        <f>VLOOKUP(I826,'Basic Moves'!B$2:H$43,3,FALSE)</f>
        <v>10</v>
      </c>
      <c r="K826" s="54">
        <f>IF(OR(VLOOKUP(I826,'Basic Moves'!B$2:C$43,2,FALSE)=D826,VLOOKUP(I826,'Basic Moves'!B$2:C$43,2,FALSE)=E826),1,0)</f>
        <v>1</v>
      </c>
      <c r="L826" s="54">
        <f>VLOOKUP(I826,'Basic Moves'!B$2:H$43,5,FALSE)</f>
        <v>1050</v>
      </c>
      <c r="M826" s="54">
        <f>VLOOKUP(I826,'Basic Moves'!B$2:H$43,7,FALSE)</f>
        <v>10</v>
      </c>
      <c r="N826" s="54">
        <f t="shared" si="0"/>
        <v>3212.5</v>
      </c>
      <c r="O826" s="20"/>
      <c r="P826" s="20" t="s">
        <v>42</v>
      </c>
      <c r="Q826" s="54">
        <f>VLOOKUP(P826,'Charged Moves'!B$2:I$96,3,FALSE)</f>
        <v>55</v>
      </c>
      <c r="R826" s="54">
        <f>IF(OR(VLOOKUP(P826,'Charged Moves'!B$2:C$96,2,FALSE)=D826,VLOOKUP(P826,'Charged Moves'!B$2:C$96,2,FALSE)=E826),1,0)</f>
        <v>1</v>
      </c>
      <c r="S826" s="54">
        <f>VLOOKUP(P826,'Charged Moves'!B$2:I$96,8,FALSE)*100</f>
        <v>5</v>
      </c>
      <c r="T826" s="54">
        <f>VLOOKUP(P826,'Charged Moves'!B$2:I$96,6,FALSE)</f>
        <v>2900</v>
      </c>
      <c r="U826" s="54">
        <f>VLOOKUP(P826,'Charged Moves'!B$2:J$96,9,FALSE)</f>
        <v>50</v>
      </c>
      <c r="V826" s="54">
        <f t="shared" si="1"/>
        <v>18110.46875</v>
      </c>
      <c r="W826" s="54"/>
      <c r="X826" s="54"/>
      <c r="Y826" s="54"/>
      <c r="AB826" s="55"/>
      <c r="AD826" s="55"/>
    </row>
    <row r="827" spans="1:30" ht="14.25" customHeight="1">
      <c r="A827" s="10">
        <v>826</v>
      </c>
      <c r="B827" s="13">
        <f>VLOOKUP(C827,'Species Data'!A$2:E$152,2,FALSE)</f>
        <v>147</v>
      </c>
      <c r="C827" s="10" t="s">
        <v>311</v>
      </c>
      <c r="D827" s="50" t="s">
        <v>312</v>
      </c>
      <c r="E827" s="51"/>
      <c r="F827" s="13">
        <f>VLOOKUP($C827,'Species Data'!$A$2:$E$152,3,FALSE)+$Z$1</f>
        <v>97</v>
      </c>
      <c r="G827" s="13">
        <f>VLOOKUP($C827,'Species Data'!$A$2:$E$152,4,FALSE)+$Z$1</f>
        <v>143</v>
      </c>
      <c r="H827" s="13">
        <f>VLOOKUP($C827,'Species Data'!$A$2:$E$152,5,FALSE)+$Z$1</f>
        <v>125</v>
      </c>
      <c r="I827" s="20" t="s">
        <v>278</v>
      </c>
      <c r="J827" s="54">
        <f>VLOOKUP(I827,'Basic Moves'!B$2:H$43,3,FALSE)</f>
        <v>6</v>
      </c>
      <c r="K827" s="54">
        <f>IF(OR(VLOOKUP(I827,'Basic Moves'!B$2:C$43,2,FALSE)=D827,VLOOKUP(I827,'Basic Moves'!B$2:C$43,2,FALSE)=E827),1,0)</f>
        <v>1</v>
      </c>
      <c r="L827" s="54">
        <f>VLOOKUP(I827,'Basic Moves'!B$2:H$43,5,FALSE)</f>
        <v>500</v>
      </c>
      <c r="M827" s="54">
        <f>VLOOKUP(I827,'Basic Moves'!B$2:H$43,7,FALSE)</f>
        <v>7</v>
      </c>
      <c r="N827" s="54">
        <f t="shared" si="0"/>
        <v>1072.5</v>
      </c>
      <c r="O827" s="20"/>
      <c r="P827" s="20" t="s">
        <v>106</v>
      </c>
      <c r="Q827" s="54">
        <f>VLOOKUP(P827,'Charged Moves'!B$2:I$96,3,FALSE)</f>
        <v>25</v>
      </c>
      <c r="R827" s="54">
        <f>IF(OR(VLOOKUP(P827,'Charged Moves'!B$2:C$96,2,FALSE)=D827,VLOOKUP(P827,'Charged Moves'!B$2:C$96,2,FALSE)=E827),1,0)</f>
        <v>0</v>
      </c>
      <c r="S827" s="54">
        <f>VLOOKUP(P827,'Charged Moves'!B$2:I$96,8,FALSE)*100</f>
        <v>5</v>
      </c>
      <c r="T827" s="54">
        <f>VLOOKUP(P827,'Charged Moves'!B$2:I$96,6,FALSE)</f>
        <v>4000</v>
      </c>
      <c r="U827" s="54">
        <f>VLOOKUP(P827,'Charged Moves'!B$2:J$96,9,FALSE)</f>
        <v>20</v>
      </c>
      <c r="V827" s="54">
        <f t="shared" si="1"/>
        <v>3664.3749999999995</v>
      </c>
      <c r="W827" s="54"/>
      <c r="X827" s="54"/>
      <c r="Y827" s="54"/>
      <c r="AB827" s="55"/>
      <c r="AD827" s="55"/>
    </row>
    <row r="828" spans="1:30" ht="14.25" customHeight="1">
      <c r="A828" s="10">
        <v>827</v>
      </c>
      <c r="B828" s="13">
        <f>VLOOKUP(C828,'Species Data'!A$2:E$152,2,FALSE)</f>
        <v>147</v>
      </c>
      <c r="C828" s="10" t="s">
        <v>311</v>
      </c>
      <c r="D828" s="50" t="s">
        <v>312</v>
      </c>
      <c r="E828" s="51"/>
      <c r="F828" s="13">
        <f>VLOOKUP($C828,'Species Data'!$A$2:$E$152,3,FALSE)+$Z$1</f>
        <v>97</v>
      </c>
      <c r="G828" s="13">
        <f>VLOOKUP($C828,'Species Data'!$A$2:$E$152,4,FALSE)+$Z$1</f>
        <v>143</v>
      </c>
      <c r="H828" s="13">
        <f>VLOOKUP($C828,'Species Data'!$A$2:$E$152,5,FALSE)+$Z$1</f>
        <v>125</v>
      </c>
      <c r="I828" s="20" t="s">
        <v>278</v>
      </c>
      <c r="J828" s="54">
        <f>VLOOKUP(I828,'Basic Moves'!B$2:H$43,3,FALSE)</f>
        <v>6</v>
      </c>
      <c r="K828" s="54">
        <f>IF(OR(VLOOKUP(I828,'Basic Moves'!B$2:C$43,2,FALSE)=D828,VLOOKUP(I828,'Basic Moves'!B$2:C$43,2,FALSE)=E828),1,0)</f>
        <v>1</v>
      </c>
      <c r="L828" s="54">
        <f>VLOOKUP(I828,'Basic Moves'!B$2:H$43,5,FALSE)</f>
        <v>500</v>
      </c>
      <c r="M828" s="54">
        <f>VLOOKUP(I828,'Basic Moves'!B$2:H$43,7,FALSE)</f>
        <v>7</v>
      </c>
      <c r="N828" s="54">
        <f t="shared" si="0"/>
        <v>1072.5</v>
      </c>
      <c r="O828" s="20"/>
      <c r="P828" s="20" t="s">
        <v>85</v>
      </c>
      <c r="Q828" s="54">
        <f>VLOOKUP(P828,'Charged Moves'!B$2:I$96,3,FALSE)</f>
        <v>25</v>
      </c>
      <c r="R828" s="54">
        <f>IF(OR(VLOOKUP(P828,'Charged Moves'!B$2:C$96,2,FALSE)=D828,VLOOKUP(P828,'Charged Moves'!B$2:C$96,2,FALSE)=E828),1,0)</f>
        <v>1</v>
      </c>
      <c r="S828" s="54">
        <f>VLOOKUP(P828,'Charged Moves'!B$2:I$96,8,FALSE)*100</f>
        <v>5</v>
      </c>
      <c r="T828" s="54">
        <f>VLOOKUP(P828,'Charged Moves'!B$2:I$96,6,FALSE)</f>
        <v>2700</v>
      </c>
      <c r="U828" s="54">
        <f>VLOOKUP(P828,'Charged Moves'!B$2:J$96,9,FALSE)</f>
        <v>20</v>
      </c>
      <c r="V828" s="54">
        <f t="shared" si="1"/>
        <v>4580.46875</v>
      </c>
      <c r="W828" s="54"/>
      <c r="X828" s="54"/>
      <c r="Y828" s="54"/>
      <c r="AB828" s="55"/>
      <c r="AD828" s="55"/>
    </row>
    <row r="829" spans="1:30" ht="14.25" customHeight="1">
      <c r="A829" s="10">
        <v>828</v>
      </c>
      <c r="B829" s="13">
        <f>VLOOKUP(C829,'Species Data'!A$2:E$152,2,FALSE)</f>
        <v>147</v>
      </c>
      <c r="C829" s="10" t="s">
        <v>311</v>
      </c>
      <c r="D829" s="50" t="s">
        <v>312</v>
      </c>
      <c r="E829" s="51"/>
      <c r="F829" s="13">
        <f>VLOOKUP($C829,'Species Data'!$A$2:$E$152,3,FALSE)+$Z$1</f>
        <v>97</v>
      </c>
      <c r="G829" s="13">
        <f>VLOOKUP($C829,'Species Data'!$A$2:$E$152,4,FALSE)+$Z$1</f>
        <v>143</v>
      </c>
      <c r="H829" s="13">
        <f>VLOOKUP($C829,'Species Data'!$A$2:$E$152,5,FALSE)+$Z$1</f>
        <v>125</v>
      </c>
      <c r="I829" s="20" t="s">
        <v>278</v>
      </c>
      <c r="J829" s="54">
        <f>VLOOKUP(I829,'Basic Moves'!B$2:H$43,3,FALSE)</f>
        <v>6</v>
      </c>
      <c r="K829" s="54">
        <f>IF(OR(VLOOKUP(I829,'Basic Moves'!B$2:C$43,2,FALSE)=D829,VLOOKUP(I829,'Basic Moves'!B$2:C$43,2,FALSE)=E829),1,0)</f>
        <v>1</v>
      </c>
      <c r="L829" s="54">
        <f>VLOOKUP(I829,'Basic Moves'!B$2:H$43,5,FALSE)</f>
        <v>500</v>
      </c>
      <c r="M829" s="54">
        <f>VLOOKUP(I829,'Basic Moves'!B$2:H$43,7,FALSE)</f>
        <v>7</v>
      </c>
      <c r="N829" s="54">
        <f t="shared" si="0"/>
        <v>1072.5</v>
      </c>
      <c r="O829" s="20"/>
      <c r="P829" s="20" t="s">
        <v>56</v>
      </c>
      <c r="Q829" s="54">
        <f>VLOOKUP(P829,'Charged Moves'!B$2:I$96,3,FALSE)</f>
        <v>45</v>
      </c>
      <c r="R829" s="54">
        <f>IF(OR(VLOOKUP(P829,'Charged Moves'!B$2:C$96,2,FALSE)=D829,VLOOKUP(P829,'Charged Moves'!B$2:C$96,2,FALSE)=E829),1,0)</f>
        <v>0</v>
      </c>
      <c r="S829" s="54">
        <f>VLOOKUP(P829,'Charged Moves'!B$2:I$96,8,FALSE)*100</f>
        <v>5</v>
      </c>
      <c r="T829" s="54">
        <f>VLOOKUP(P829,'Charged Moves'!B$2:I$96,6,FALSE)</f>
        <v>2350</v>
      </c>
      <c r="U829" s="54">
        <f>VLOOKUP(P829,'Charged Moves'!B$2:J$96,9,FALSE)</f>
        <v>50</v>
      </c>
      <c r="V829" s="54">
        <f t="shared" si="1"/>
        <v>6595.8749999999991</v>
      </c>
      <c r="W829" s="54"/>
      <c r="X829" s="54"/>
      <c r="Y829" s="54"/>
      <c r="AB829" s="55"/>
      <c r="AD829" s="55"/>
    </row>
    <row r="830" spans="1:30" ht="14.25" customHeight="1">
      <c r="A830" s="10">
        <v>829</v>
      </c>
      <c r="B830" s="13">
        <f>VLOOKUP(C830,'Species Data'!A$2:E$152,2,FALSE)</f>
        <v>148</v>
      </c>
      <c r="C830" s="10" t="s">
        <v>313</v>
      </c>
      <c r="D830" s="50" t="s">
        <v>312</v>
      </c>
      <c r="E830" s="51"/>
      <c r="F830" s="13">
        <f>VLOOKUP($C830,'Species Data'!$A$2:$E$152,3,FALSE)+$Z$1</f>
        <v>137</v>
      </c>
      <c r="G830" s="13">
        <f>VLOOKUP($C830,'Species Data'!$A$2:$E$152,4,FALSE)+$Z$1</f>
        <v>185</v>
      </c>
      <c r="H830" s="13">
        <f>VLOOKUP($C830,'Species Data'!$A$2:$E$152,5,FALSE)+$Z$1</f>
        <v>167</v>
      </c>
      <c r="I830" s="20" t="s">
        <v>278</v>
      </c>
      <c r="J830" s="54">
        <f>VLOOKUP(I830,'Basic Moves'!B$2:H$43,3,FALSE)</f>
        <v>6</v>
      </c>
      <c r="K830" s="54">
        <f>IF(OR(VLOOKUP(I830,'Basic Moves'!B$2:C$43,2,FALSE)=D830,VLOOKUP(I830,'Basic Moves'!B$2:C$43,2,FALSE)=E830),1,0)</f>
        <v>1</v>
      </c>
      <c r="L830" s="54">
        <f>VLOOKUP(I830,'Basic Moves'!B$2:H$43,5,FALSE)</f>
        <v>500</v>
      </c>
      <c r="M830" s="54">
        <f>VLOOKUP(I830,'Basic Moves'!B$2:H$43,7,FALSE)</f>
        <v>7</v>
      </c>
      <c r="N830" s="54">
        <f t="shared" si="0"/>
        <v>1387.5</v>
      </c>
      <c r="O830" s="20"/>
      <c r="P830" s="20" t="s">
        <v>106</v>
      </c>
      <c r="Q830" s="54">
        <f>VLOOKUP(P830,'Charged Moves'!B$2:I$96,3,FALSE)</f>
        <v>25</v>
      </c>
      <c r="R830" s="54">
        <f>IF(OR(VLOOKUP(P830,'Charged Moves'!B$2:C$96,2,FALSE)=D830,VLOOKUP(P830,'Charged Moves'!B$2:C$96,2,FALSE)=E830),1,0)</f>
        <v>0</v>
      </c>
      <c r="S830" s="54">
        <f>VLOOKUP(P830,'Charged Moves'!B$2:I$96,8,FALSE)*100</f>
        <v>5</v>
      </c>
      <c r="T830" s="54">
        <f>VLOOKUP(P830,'Charged Moves'!B$2:I$96,6,FALSE)</f>
        <v>4000</v>
      </c>
      <c r="U830" s="54">
        <f>VLOOKUP(P830,'Charged Moves'!B$2:J$96,9,FALSE)</f>
        <v>20</v>
      </c>
      <c r="V830" s="54">
        <f t="shared" si="1"/>
        <v>4740.625</v>
      </c>
      <c r="W830" s="54"/>
      <c r="X830" s="54"/>
      <c r="Y830" s="54"/>
      <c r="AB830" s="55"/>
      <c r="AD830" s="55"/>
    </row>
    <row r="831" spans="1:30" ht="14.25" customHeight="1">
      <c r="A831" s="10">
        <v>830</v>
      </c>
      <c r="B831" s="13">
        <f>VLOOKUP(C831,'Species Data'!A$2:E$152,2,FALSE)</f>
        <v>148</v>
      </c>
      <c r="C831" s="10" t="s">
        <v>313</v>
      </c>
      <c r="D831" s="50" t="s">
        <v>312</v>
      </c>
      <c r="E831" s="51"/>
      <c r="F831" s="13">
        <f>VLOOKUP($C831,'Species Data'!$A$2:$E$152,3,FALSE)+$Z$1</f>
        <v>137</v>
      </c>
      <c r="G831" s="13">
        <f>VLOOKUP($C831,'Species Data'!$A$2:$E$152,4,FALSE)+$Z$1</f>
        <v>185</v>
      </c>
      <c r="H831" s="13">
        <f>VLOOKUP($C831,'Species Data'!$A$2:$E$152,5,FALSE)+$Z$1</f>
        <v>167</v>
      </c>
      <c r="I831" s="20" t="s">
        <v>278</v>
      </c>
      <c r="J831" s="54">
        <f>VLOOKUP(I831,'Basic Moves'!B$2:H$43,3,FALSE)</f>
        <v>6</v>
      </c>
      <c r="K831" s="54">
        <f>IF(OR(VLOOKUP(I831,'Basic Moves'!B$2:C$43,2,FALSE)=D831,VLOOKUP(I831,'Basic Moves'!B$2:C$43,2,FALSE)=E831),1,0)</f>
        <v>1</v>
      </c>
      <c r="L831" s="54">
        <f>VLOOKUP(I831,'Basic Moves'!B$2:H$43,5,FALSE)</f>
        <v>500</v>
      </c>
      <c r="M831" s="54">
        <f>VLOOKUP(I831,'Basic Moves'!B$2:H$43,7,FALSE)</f>
        <v>7</v>
      </c>
      <c r="N831" s="54">
        <f t="shared" si="0"/>
        <v>1387.5</v>
      </c>
      <c r="O831" s="20"/>
      <c r="P831" s="20" t="s">
        <v>56</v>
      </c>
      <c r="Q831" s="54">
        <f>VLOOKUP(P831,'Charged Moves'!B$2:I$96,3,FALSE)</f>
        <v>45</v>
      </c>
      <c r="R831" s="54">
        <f>IF(OR(VLOOKUP(P831,'Charged Moves'!B$2:C$96,2,FALSE)=D831,VLOOKUP(P831,'Charged Moves'!B$2:C$96,2,FALSE)=E831),1,0)</f>
        <v>0</v>
      </c>
      <c r="S831" s="54">
        <f>VLOOKUP(P831,'Charged Moves'!B$2:I$96,8,FALSE)*100</f>
        <v>5</v>
      </c>
      <c r="T831" s="54">
        <f>VLOOKUP(P831,'Charged Moves'!B$2:I$96,6,FALSE)</f>
        <v>2350</v>
      </c>
      <c r="U831" s="54">
        <f>VLOOKUP(P831,'Charged Moves'!B$2:J$96,9,FALSE)</f>
        <v>50</v>
      </c>
      <c r="V831" s="54">
        <f t="shared" si="1"/>
        <v>8533.125</v>
      </c>
      <c r="W831" s="54"/>
      <c r="X831" s="54"/>
      <c r="Y831" s="54"/>
      <c r="AB831" s="55"/>
      <c r="AD831" s="55"/>
    </row>
    <row r="832" spans="1:30" ht="14.25" customHeight="1">
      <c r="A832" s="10">
        <v>831</v>
      </c>
      <c r="B832" s="13">
        <f>VLOOKUP(C832,'Species Data'!A$2:E$152,2,FALSE)</f>
        <v>148</v>
      </c>
      <c r="C832" s="10" t="s">
        <v>313</v>
      </c>
      <c r="D832" s="50" t="s">
        <v>312</v>
      </c>
      <c r="E832" s="51"/>
      <c r="F832" s="13">
        <f>VLOOKUP($C832,'Species Data'!$A$2:$E$152,3,FALSE)+$Z$1</f>
        <v>137</v>
      </c>
      <c r="G832" s="13">
        <f>VLOOKUP($C832,'Species Data'!$A$2:$E$152,4,FALSE)+$Z$1</f>
        <v>185</v>
      </c>
      <c r="H832" s="13">
        <f>VLOOKUP($C832,'Species Data'!$A$2:$E$152,5,FALSE)+$Z$1</f>
        <v>167</v>
      </c>
      <c r="I832" s="20" t="s">
        <v>278</v>
      </c>
      <c r="J832" s="54">
        <f>VLOOKUP(I832,'Basic Moves'!B$2:H$43,3,FALSE)</f>
        <v>6</v>
      </c>
      <c r="K832" s="54">
        <f>IF(OR(VLOOKUP(I832,'Basic Moves'!B$2:C$43,2,FALSE)=D832,VLOOKUP(I832,'Basic Moves'!B$2:C$43,2,FALSE)=E832),1,0)</f>
        <v>1</v>
      </c>
      <c r="L832" s="54">
        <f>VLOOKUP(I832,'Basic Moves'!B$2:H$43,5,FALSE)</f>
        <v>500</v>
      </c>
      <c r="M832" s="54">
        <f>VLOOKUP(I832,'Basic Moves'!B$2:H$43,7,FALSE)</f>
        <v>7</v>
      </c>
      <c r="N832" s="54">
        <f t="shared" si="0"/>
        <v>1387.5</v>
      </c>
      <c r="O832" s="20"/>
      <c r="P832" s="20" t="s">
        <v>276</v>
      </c>
      <c r="Q832" s="54">
        <f>VLOOKUP(P832,'Charged Moves'!B$2:I$96,3,FALSE)</f>
        <v>65</v>
      </c>
      <c r="R832" s="54">
        <f>IF(OR(VLOOKUP(P832,'Charged Moves'!B$2:C$96,2,FALSE)=D832,VLOOKUP(P832,'Charged Moves'!B$2:C$96,2,FALSE)=E832),1,0)</f>
        <v>1</v>
      </c>
      <c r="S832" s="54">
        <f>VLOOKUP(P832,'Charged Moves'!B$2:I$96,8,FALSE)*100</f>
        <v>5</v>
      </c>
      <c r="T832" s="54">
        <f>VLOOKUP(P832,'Charged Moves'!B$2:I$96,6,FALSE)</f>
        <v>3600</v>
      </c>
      <c r="U832" s="54">
        <f>VLOOKUP(P832,'Charged Moves'!B$2:J$96,9,FALSE)</f>
        <v>50</v>
      </c>
      <c r="V832" s="54">
        <f t="shared" si="1"/>
        <v>15407.031249999998</v>
      </c>
      <c r="W832" s="54"/>
      <c r="X832" s="54"/>
      <c r="Y832" s="54"/>
      <c r="AB832" s="55"/>
      <c r="AD832" s="55"/>
    </row>
    <row r="833" spans="1:30" ht="14.25" customHeight="1">
      <c r="A833" s="10">
        <v>832</v>
      </c>
      <c r="B833" s="13">
        <f>VLOOKUP(C833,'Species Data'!A$2:E$152,2,FALSE)</f>
        <v>149</v>
      </c>
      <c r="C833" s="10" t="s">
        <v>314</v>
      </c>
      <c r="D833" s="50" t="s">
        <v>312</v>
      </c>
      <c r="E833" s="27" t="s">
        <v>49</v>
      </c>
      <c r="F833" s="13">
        <f>VLOOKUP($C833,'Species Data'!$A$2:$E$152,3,FALSE)+$Z$1</f>
        <v>197</v>
      </c>
      <c r="G833" s="13">
        <f>VLOOKUP($C833,'Species Data'!$A$2:$E$152,4,FALSE)+$Z$1</f>
        <v>265</v>
      </c>
      <c r="H833" s="13">
        <f>VLOOKUP($C833,'Species Data'!$A$2:$E$152,5,FALSE)+$Z$1</f>
        <v>227</v>
      </c>
      <c r="I833" s="20" t="s">
        <v>278</v>
      </c>
      <c r="J833" s="54">
        <f>VLOOKUP(I833,'Basic Moves'!B$2:H$43,3,FALSE)</f>
        <v>6</v>
      </c>
      <c r="K833" s="54">
        <f>IF(OR(VLOOKUP(I833,'Basic Moves'!B$2:C$43,2,FALSE)=D833,VLOOKUP(I833,'Basic Moves'!B$2:C$43,2,FALSE)=E833),1,0)</f>
        <v>1</v>
      </c>
      <c r="L833" s="54">
        <f>VLOOKUP(I833,'Basic Moves'!B$2:H$43,5,FALSE)</f>
        <v>500</v>
      </c>
      <c r="M833" s="54">
        <f>VLOOKUP(I833,'Basic Moves'!B$2:H$43,7,FALSE)</f>
        <v>7</v>
      </c>
      <c r="N833" s="54">
        <f t="shared" si="0"/>
        <v>1987.5</v>
      </c>
      <c r="O833" s="20"/>
      <c r="P833" s="20" t="s">
        <v>276</v>
      </c>
      <c r="Q833" s="54">
        <f>VLOOKUP(P833,'Charged Moves'!B$2:I$96,3,FALSE)</f>
        <v>65</v>
      </c>
      <c r="R833" s="54">
        <f>IF(OR(VLOOKUP(P833,'Charged Moves'!B$2:C$96,2,FALSE)=D833,VLOOKUP(P833,'Charged Moves'!B$2:C$96,2,FALSE)=E833),1,0)</f>
        <v>1</v>
      </c>
      <c r="S833" s="54">
        <f>VLOOKUP(P833,'Charged Moves'!B$2:I$96,8,FALSE)*100</f>
        <v>5</v>
      </c>
      <c r="T833" s="54">
        <f>VLOOKUP(P833,'Charged Moves'!B$2:I$96,6,FALSE)</f>
        <v>3600</v>
      </c>
      <c r="U833" s="54">
        <f>VLOOKUP(P833,'Charged Moves'!B$2:J$96,9,FALSE)</f>
        <v>50</v>
      </c>
      <c r="V833" s="54">
        <f t="shared" si="1"/>
        <v>22069.531249999996</v>
      </c>
      <c r="W833" s="54"/>
      <c r="X833" s="54"/>
      <c r="Y833" s="54"/>
      <c r="AB833" s="55"/>
      <c r="AD833" s="55"/>
    </row>
    <row r="834" spans="1:30" ht="14.25" customHeight="1">
      <c r="A834" s="10">
        <v>833</v>
      </c>
      <c r="B834" s="13">
        <f>VLOOKUP(C834,'Species Data'!A$2:E$152,2,FALSE)</f>
        <v>149</v>
      </c>
      <c r="C834" s="10" t="s">
        <v>314</v>
      </c>
      <c r="D834" s="50" t="s">
        <v>312</v>
      </c>
      <c r="E834" s="27" t="s">
        <v>49</v>
      </c>
      <c r="F834" s="13">
        <f>VLOOKUP($C834,'Species Data'!$A$2:$E$152,3,FALSE)+$Z$1</f>
        <v>197</v>
      </c>
      <c r="G834" s="13">
        <f>VLOOKUP($C834,'Species Data'!$A$2:$E$152,4,FALSE)+$Z$1</f>
        <v>265</v>
      </c>
      <c r="H834" s="13">
        <f>VLOOKUP($C834,'Species Data'!$A$2:$E$152,5,FALSE)+$Z$1</f>
        <v>227</v>
      </c>
      <c r="I834" s="20" t="s">
        <v>278</v>
      </c>
      <c r="J834" s="54">
        <f>VLOOKUP(I834,'Basic Moves'!B$2:H$43,3,FALSE)</f>
        <v>6</v>
      </c>
      <c r="K834" s="54">
        <f>IF(OR(VLOOKUP(I834,'Basic Moves'!B$2:C$43,2,FALSE)=D834,VLOOKUP(I834,'Basic Moves'!B$2:C$43,2,FALSE)=E834),1,0)</f>
        <v>1</v>
      </c>
      <c r="L834" s="54">
        <f>VLOOKUP(I834,'Basic Moves'!B$2:H$43,5,FALSE)</f>
        <v>500</v>
      </c>
      <c r="M834" s="54">
        <f>VLOOKUP(I834,'Basic Moves'!B$2:H$43,7,FALSE)</f>
        <v>7</v>
      </c>
      <c r="N834" s="54">
        <f t="shared" si="0"/>
        <v>1987.5</v>
      </c>
      <c r="O834" s="20"/>
      <c r="P834" s="20" t="s">
        <v>97</v>
      </c>
      <c r="Q834" s="54">
        <f>VLOOKUP(P834,'Charged Moves'!B$2:I$96,3,FALSE)</f>
        <v>120</v>
      </c>
      <c r="R834" s="54">
        <f>IF(OR(VLOOKUP(P834,'Charged Moves'!B$2:C$96,2,FALSE)=D834,VLOOKUP(P834,'Charged Moves'!B$2:C$96,2,FALSE)=E834),1,0)</f>
        <v>0</v>
      </c>
      <c r="S834" s="54">
        <f>VLOOKUP(P834,'Charged Moves'!B$2:I$96,8,FALSE)*100</f>
        <v>5</v>
      </c>
      <c r="T834" s="54">
        <f>VLOOKUP(P834,'Charged Moves'!B$2:I$96,6,FALSE)</f>
        <v>5000</v>
      </c>
      <c r="U834" s="54">
        <f>VLOOKUP(P834,'Charged Moves'!B$2:J$96,9,FALSE)</f>
        <v>100</v>
      </c>
      <c r="V834" s="54">
        <f t="shared" si="1"/>
        <v>32594.999999999996</v>
      </c>
      <c r="W834" s="54"/>
      <c r="X834" s="54"/>
      <c r="Y834" s="54"/>
      <c r="AB834" s="55"/>
      <c r="AD834" s="55"/>
    </row>
    <row r="835" spans="1:30" ht="14.25" customHeight="1">
      <c r="A835" s="10">
        <v>834</v>
      </c>
      <c r="B835" s="13">
        <f>VLOOKUP(C835,'Species Data'!A$2:E$152,2,FALSE)</f>
        <v>149</v>
      </c>
      <c r="C835" s="10" t="s">
        <v>314</v>
      </c>
      <c r="D835" s="50" t="s">
        <v>312</v>
      </c>
      <c r="E835" s="27" t="s">
        <v>49</v>
      </c>
      <c r="F835" s="13">
        <f>VLOOKUP($C835,'Species Data'!$A$2:$E$152,3,FALSE)+$Z$1</f>
        <v>197</v>
      </c>
      <c r="G835" s="13">
        <f>VLOOKUP($C835,'Species Data'!$A$2:$E$152,4,FALSE)+$Z$1</f>
        <v>265</v>
      </c>
      <c r="H835" s="13">
        <f>VLOOKUP($C835,'Species Data'!$A$2:$E$152,5,FALSE)+$Z$1</f>
        <v>227</v>
      </c>
      <c r="I835" s="20" t="s">
        <v>278</v>
      </c>
      <c r="J835" s="54">
        <f>VLOOKUP(I835,'Basic Moves'!B$2:H$43,3,FALSE)</f>
        <v>6</v>
      </c>
      <c r="K835" s="54">
        <f>IF(OR(VLOOKUP(I835,'Basic Moves'!B$2:C$43,2,FALSE)=D835,VLOOKUP(I835,'Basic Moves'!B$2:C$43,2,FALSE)=E835),1,0)</f>
        <v>1</v>
      </c>
      <c r="L835" s="54">
        <f>VLOOKUP(I835,'Basic Moves'!B$2:H$43,5,FALSE)</f>
        <v>500</v>
      </c>
      <c r="M835" s="54">
        <f>VLOOKUP(I835,'Basic Moves'!B$2:H$43,7,FALSE)</f>
        <v>7</v>
      </c>
      <c r="N835" s="54">
        <f t="shared" si="0"/>
        <v>1987.5</v>
      </c>
      <c r="O835" s="20"/>
      <c r="P835" s="20" t="s">
        <v>52</v>
      </c>
      <c r="Q835" s="54">
        <f>VLOOKUP(P835,'Charged Moves'!B$2:I$96,3,FALSE)</f>
        <v>35</v>
      </c>
      <c r="R835" s="54">
        <f>IF(OR(VLOOKUP(P835,'Charged Moves'!B$2:C$96,2,FALSE)=D835,VLOOKUP(P835,'Charged Moves'!B$2:C$96,2,FALSE)=E835),1,0)</f>
        <v>1</v>
      </c>
      <c r="S835" s="54">
        <f>VLOOKUP(P835,'Charged Moves'!B$2:I$96,8,FALSE)*100</f>
        <v>25</v>
      </c>
      <c r="T835" s="54">
        <f>VLOOKUP(P835,'Charged Moves'!B$2:I$96,6,FALSE)</f>
        <v>1500</v>
      </c>
      <c r="U835" s="54">
        <f>VLOOKUP(P835,'Charged Moves'!B$2:J$96,9,FALSE)</f>
        <v>50</v>
      </c>
      <c r="V835" s="54">
        <f t="shared" si="1"/>
        <v>13042.96875</v>
      </c>
      <c r="W835" s="54"/>
      <c r="X835" s="54"/>
      <c r="Y835" s="54"/>
      <c r="AB835" s="55"/>
      <c r="AD835" s="55"/>
    </row>
    <row r="836" spans="1:30" ht="14.25" customHeight="1">
      <c r="A836" s="10">
        <v>835</v>
      </c>
      <c r="B836" s="13">
        <f>VLOOKUP(C836,'Species Data'!A$2:E$152,2,FALSE)</f>
        <v>149</v>
      </c>
      <c r="C836" s="10" t="s">
        <v>314</v>
      </c>
      <c r="D836" s="50" t="s">
        <v>312</v>
      </c>
      <c r="E836" s="27" t="s">
        <v>49</v>
      </c>
      <c r="F836" s="13">
        <f>VLOOKUP($C836,'Species Data'!$A$2:$E$152,3,FALSE)+$Z$1</f>
        <v>197</v>
      </c>
      <c r="G836" s="13">
        <f>VLOOKUP($C836,'Species Data'!$A$2:$E$152,4,FALSE)+$Z$1</f>
        <v>265</v>
      </c>
      <c r="H836" s="13">
        <f>VLOOKUP($C836,'Species Data'!$A$2:$E$152,5,FALSE)+$Z$1</f>
        <v>227</v>
      </c>
      <c r="I836" s="20" t="s">
        <v>89</v>
      </c>
      <c r="J836" s="54">
        <f>VLOOKUP(I836,'Basic Moves'!B$2:H$43,3,FALSE)</f>
        <v>15</v>
      </c>
      <c r="K836" s="54">
        <f>IF(OR(VLOOKUP(I836,'Basic Moves'!B$2:C$43,2,FALSE)=D836,VLOOKUP(I836,'Basic Moves'!B$2:C$43,2,FALSE)=E836),1,0)</f>
        <v>0</v>
      </c>
      <c r="L836" s="54">
        <f>VLOOKUP(I836,'Basic Moves'!B$2:H$43,5,FALSE)</f>
        <v>1330</v>
      </c>
      <c r="M836" s="54">
        <f>VLOOKUP(I836,'Basic Moves'!B$2:H$43,7,FALSE)</f>
        <v>12</v>
      </c>
      <c r="N836" s="54">
        <f t="shared" si="0"/>
        <v>3975</v>
      </c>
      <c r="O836" s="20"/>
      <c r="P836" s="20" t="s">
        <v>276</v>
      </c>
      <c r="Q836" s="54">
        <f>VLOOKUP(P836,'Charged Moves'!B$2:I$96,3,FALSE)</f>
        <v>65</v>
      </c>
      <c r="R836" s="54">
        <f>IF(OR(VLOOKUP(P836,'Charged Moves'!B$2:C$96,2,FALSE)=D836,VLOOKUP(P836,'Charged Moves'!B$2:C$96,2,FALSE)=E836),1,0)</f>
        <v>1</v>
      </c>
      <c r="S836" s="54">
        <f>VLOOKUP(P836,'Charged Moves'!B$2:I$96,8,FALSE)*100</f>
        <v>5</v>
      </c>
      <c r="T836" s="54">
        <f>VLOOKUP(P836,'Charged Moves'!B$2:I$96,6,FALSE)</f>
        <v>3600</v>
      </c>
      <c r="U836" s="54">
        <f>VLOOKUP(P836,'Charged Moves'!B$2:J$96,9,FALSE)</f>
        <v>50</v>
      </c>
      <c r="V836" s="54">
        <f t="shared" si="1"/>
        <v>22069.531249999996</v>
      </c>
      <c r="W836" s="54"/>
      <c r="X836" s="54"/>
      <c r="Y836" s="54"/>
      <c r="AB836" s="55"/>
      <c r="AD836" s="55"/>
    </row>
    <row r="837" spans="1:30" ht="14.25" customHeight="1">
      <c r="A837" s="10">
        <v>836</v>
      </c>
      <c r="B837" s="13">
        <f>VLOOKUP(C837,'Species Data'!A$2:E$152,2,FALSE)</f>
        <v>149</v>
      </c>
      <c r="C837" s="10" t="s">
        <v>314</v>
      </c>
      <c r="D837" s="50" t="s">
        <v>312</v>
      </c>
      <c r="E837" s="27" t="s">
        <v>49</v>
      </c>
      <c r="F837" s="13">
        <f>VLOOKUP($C837,'Species Data'!$A$2:$E$152,3,FALSE)+$Z$1</f>
        <v>197</v>
      </c>
      <c r="G837" s="13">
        <f>VLOOKUP($C837,'Species Data'!$A$2:$E$152,4,FALSE)+$Z$1</f>
        <v>265</v>
      </c>
      <c r="H837" s="13">
        <f>VLOOKUP($C837,'Species Data'!$A$2:$E$152,5,FALSE)+$Z$1</f>
        <v>227</v>
      </c>
      <c r="I837" s="20" t="s">
        <v>89</v>
      </c>
      <c r="J837" s="54">
        <f>VLOOKUP(I837,'Basic Moves'!B$2:H$43,3,FALSE)</f>
        <v>15</v>
      </c>
      <c r="K837" s="54">
        <f>IF(OR(VLOOKUP(I837,'Basic Moves'!B$2:C$43,2,FALSE)=D837,VLOOKUP(I837,'Basic Moves'!B$2:C$43,2,FALSE)=E837),1,0)</f>
        <v>0</v>
      </c>
      <c r="L837" s="54">
        <f>VLOOKUP(I837,'Basic Moves'!B$2:H$43,5,FALSE)</f>
        <v>1330</v>
      </c>
      <c r="M837" s="54">
        <f>VLOOKUP(I837,'Basic Moves'!B$2:H$43,7,FALSE)</f>
        <v>12</v>
      </c>
      <c r="N837" s="54">
        <f t="shared" si="0"/>
        <v>3975</v>
      </c>
      <c r="O837" s="20"/>
      <c r="P837" s="20" t="s">
        <v>97</v>
      </c>
      <c r="Q837" s="54">
        <f>VLOOKUP(P837,'Charged Moves'!B$2:I$96,3,FALSE)</f>
        <v>120</v>
      </c>
      <c r="R837" s="54">
        <f>IF(OR(VLOOKUP(P837,'Charged Moves'!B$2:C$96,2,FALSE)=D837,VLOOKUP(P837,'Charged Moves'!B$2:C$96,2,FALSE)=E837),1,0)</f>
        <v>0</v>
      </c>
      <c r="S837" s="54">
        <f>VLOOKUP(P837,'Charged Moves'!B$2:I$96,8,FALSE)*100</f>
        <v>5</v>
      </c>
      <c r="T837" s="54">
        <f>VLOOKUP(P837,'Charged Moves'!B$2:I$96,6,FALSE)</f>
        <v>5000</v>
      </c>
      <c r="U837" s="54">
        <f>VLOOKUP(P837,'Charged Moves'!B$2:J$96,9,FALSE)</f>
        <v>100</v>
      </c>
      <c r="V837" s="54">
        <f t="shared" si="1"/>
        <v>32594.999999999996</v>
      </c>
      <c r="W837" s="54"/>
      <c r="X837" s="54"/>
      <c r="Y837" s="54"/>
      <c r="AB837" s="55"/>
      <c r="AD837" s="55"/>
    </row>
    <row r="838" spans="1:30" ht="14.25" customHeight="1">
      <c r="A838" s="10">
        <v>837</v>
      </c>
      <c r="B838" s="13">
        <f>VLOOKUP(C838,'Species Data'!A$2:E$152,2,FALSE)</f>
        <v>149</v>
      </c>
      <c r="C838" s="10" t="s">
        <v>314</v>
      </c>
      <c r="D838" s="50" t="s">
        <v>312</v>
      </c>
      <c r="E838" s="27" t="s">
        <v>49</v>
      </c>
      <c r="F838" s="13">
        <f>VLOOKUP($C838,'Species Data'!$A$2:$E$152,3,FALSE)+$Z$1</f>
        <v>197</v>
      </c>
      <c r="G838" s="13">
        <f>VLOOKUP($C838,'Species Data'!$A$2:$E$152,4,FALSE)+$Z$1</f>
        <v>265</v>
      </c>
      <c r="H838" s="13">
        <f>VLOOKUP($C838,'Species Data'!$A$2:$E$152,5,FALSE)+$Z$1</f>
        <v>227</v>
      </c>
      <c r="I838" s="20" t="s">
        <v>89</v>
      </c>
      <c r="J838" s="54">
        <f>VLOOKUP(I838,'Basic Moves'!B$2:H$43,3,FALSE)</f>
        <v>15</v>
      </c>
      <c r="K838" s="54">
        <f>IF(OR(VLOOKUP(I838,'Basic Moves'!B$2:C$43,2,FALSE)=D838,VLOOKUP(I838,'Basic Moves'!B$2:C$43,2,FALSE)=E838),1,0)</f>
        <v>0</v>
      </c>
      <c r="L838" s="54">
        <f>VLOOKUP(I838,'Basic Moves'!B$2:H$43,5,FALSE)</f>
        <v>1330</v>
      </c>
      <c r="M838" s="54">
        <f>VLOOKUP(I838,'Basic Moves'!B$2:H$43,7,FALSE)</f>
        <v>12</v>
      </c>
      <c r="N838" s="54">
        <f t="shared" si="0"/>
        <v>3975</v>
      </c>
      <c r="O838" s="20"/>
      <c r="P838" s="20" t="s">
        <v>52</v>
      </c>
      <c r="Q838" s="54">
        <f>VLOOKUP(P838,'Charged Moves'!B$2:I$96,3,FALSE)</f>
        <v>35</v>
      </c>
      <c r="R838" s="54">
        <f>IF(OR(VLOOKUP(P838,'Charged Moves'!B$2:C$96,2,FALSE)=D838,VLOOKUP(P838,'Charged Moves'!B$2:C$96,2,FALSE)=E838),1,0)</f>
        <v>1</v>
      </c>
      <c r="S838" s="54">
        <f>VLOOKUP(P838,'Charged Moves'!B$2:I$96,8,FALSE)*100</f>
        <v>25</v>
      </c>
      <c r="T838" s="54">
        <f>VLOOKUP(P838,'Charged Moves'!B$2:I$96,6,FALSE)</f>
        <v>1500</v>
      </c>
      <c r="U838" s="54">
        <f>VLOOKUP(P838,'Charged Moves'!B$2:J$96,9,FALSE)</f>
        <v>50</v>
      </c>
      <c r="V838" s="54">
        <f t="shared" si="1"/>
        <v>13042.96875</v>
      </c>
      <c r="W838" s="54"/>
      <c r="X838" s="54"/>
      <c r="Y838" s="54"/>
      <c r="AB838" s="55"/>
      <c r="AD838" s="55"/>
    </row>
    <row r="839" spans="1:30" ht="14.25" customHeight="1">
      <c r="A839" s="10">
        <v>838</v>
      </c>
      <c r="B839" s="13">
        <f>VLOOKUP(C839,'Species Data'!A$2:E$152,2,FALSE)</f>
        <v>150</v>
      </c>
      <c r="C839" s="10" t="s">
        <v>315</v>
      </c>
      <c r="D839" s="43" t="s">
        <v>73</v>
      </c>
      <c r="E839" s="44"/>
      <c r="F839" s="13">
        <f>VLOOKUP($C839,'Species Data'!$A$2:$E$152,3,FALSE)+$Z$1</f>
        <v>227</v>
      </c>
      <c r="G839" s="13">
        <f>VLOOKUP($C839,'Species Data'!$A$2:$E$152,4,FALSE)+$Z$1</f>
        <v>299</v>
      </c>
      <c r="H839" s="13">
        <f>VLOOKUP($C839,'Species Data'!$A$2:$E$152,5,FALSE)+$Z$1</f>
        <v>217</v>
      </c>
      <c r="I839" s="20" t="s">
        <v>199</v>
      </c>
      <c r="J839" s="54">
        <f>VLOOKUP(I839,'Basic Moves'!B$2:H$43,3,FALSE)</f>
        <v>7</v>
      </c>
      <c r="K839" s="54">
        <f>IF(OR(VLOOKUP(I839,'Basic Moves'!B$2:C$43,2,FALSE)=D839,VLOOKUP(I839,'Basic Moves'!B$2:C$43,2,FALSE)=E839),1,0)</f>
        <v>1</v>
      </c>
      <c r="L839" s="54">
        <f>VLOOKUP(I839,'Basic Moves'!B$2:H$43,5,FALSE)</f>
        <v>570</v>
      </c>
      <c r="M839" s="54">
        <f>VLOOKUP(I839,'Basic Moves'!B$2:H$43,7,FALSE)</f>
        <v>7</v>
      </c>
      <c r="N839" s="54">
        <f t="shared" si="0"/>
        <v>2616.25</v>
      </c>
      <c r="O839" s="20"/>
      <c r="P839" s="20" t="s">
        <v>73</v>
      </c>
      <c r="Q839" s="54">
        <f>VLOOKUP(P839,'Charged Moves'!B$2:I$96,3,FALSE)</f>
        <v>55</v>
      </c>
      <c r="R839" s="54">
        <f>IF(OR(VLOOKUP(P839,'Charged Moves'!B$2:C$96,2,FALSE)=D839,VLOOKUP(P839,'Charged Moves'!B$2:C$96,2,FALSE)=E839),1,0)</f>
        <v>1</v>
      </c>
      <c r="S839" s="54">
        <f>VLOOKUP(P839,'Charged Moves'!B$2:I$96,8,FALSE)*100</f>
        <v>5</v>
      </c>
      <c r="T839" s="54">
        <f>VLOOKUP(P839,'Charged Moves'!B$2:I$96,6,FALSE)</f>
        <v>2800</v>
      </c>
      <c r="U839" s="54">
        <f>VLOOKUP(P839,'Charged Moves'!B$2:J$96,9,FALSE)</f>
        <v>50</v>
      </c>
      <c r="V839" s="54">
        <f t="shared" si="1"/>
        <v>21070.156249999996</v>
      </c>
      <c r="W839" s="54"/>
      <c r="X839" s="54"/>
      <c r="Y839" s="54"/>
      <c r="AB839" s="55"/>
      <c r="AD839" s="55"/>
    </row>
    <row r="840" spans="1:30" ht="14.25" customHeight="1">
      <c r="A840" s="10">
        <v>839</v>
      </c>
      <c r="B840" s="13">
        <f>VLOOKUP(C840,'Species Data'!A$2:E$152,2,FALSE)</f>
        <v>150</v>
      </c>
      <c r="C840" s="10" t="s">
        <v>315</v>
      </c>
      <c r="D840" s="43" t="s">
        <v>73</v>
      </c>
      <c r="E840" s="44"/>
      <c r="F840" s="13">
        <f>VLOOKUP($C840,'Species Data'!$A$2:$E$152,3,FALSE)+$Z$1</f>
        <v>227</v>
      </c>
      <c r="G840" s="13">
        <f>VLOOKUP($C840,'Species Data'!$A$2:$E$152,4,FALSE)+$Z$1</f>
        <v>299</v>
      </c>
      <c r="H840" s="13">
        <f>VLOOKUP($C840,'Species Data'!$A$2:$E$152,5,FALSE)+$Z$1</f>
        <v>217</v>
      </c>
      <c r="I840" s="20" t="s">
        <v>199</v>
      </c>
      <c r="J840" s="54">
        <f>VLOOKUP(I840,'Basic Moves'!B$2:H$43,3,FALSE)</f>
        <v>7</v>
      </c>
      <c r="K840" s="54">
        <f>IF(OR(VLOOKUP(I840,'Basic Moves'!B$2:C$43,2,FALSE)=D840,VLOOKUP(I840,'Basic Moves'!B$2:C$43,2,FALSE)=E840),1,0)</f>
        <v>1</v>
      </c>
      <c r="L840" s="54">
        <f>VLOOKUP(I840,'Basic Moves'!B$2:H$43,5,FALSE)</f>
        <v>570</v>
      </c>
      <c r="M840" s="54">
        <f>VLOOKUP(I840,'Basic Moves'!B$2:H$43,7,FALSE)</f>
        <v>7</v>
      </c>
      <c r="N840" s="54">
        <f t="shared" si="0"/>
        <v>2616.25</v>
      </c>
      <c r="O840" s="20"/>
      <c r="P840" s="20" t="s">
        <v>197</v>
      </c>
      <c r="Q840" s="54">
        <f>VLOOKUP(P840,'Charged Moves'!B$2:I$96,3,FALSE)</f>
        <v>45</v>
      </c>
      <c r="R840" s="54">
        <f>IF(OR(VLOOKUP(P840,'Charged Moves'!B$2:C$96,2,FALSE)=D840,VLOOKUP(P840,'Charged Moves'!B$2:C$96,2,FALSE)=E840),1,0)</f>
        <v>0</v>
      </c>
      <c r="S840" s="54">
        <f>VLOOKUP(P840,'Charged Moves'!B$2:I$96,8,FALSE)*100</f>
        <v>5</v>
      </c>
      <c r="T840" s="54">
        <f>VLOOKUP(P840,'Charged Moves'!B$2:I$96,6,FALSE)</f>
        <v>3080</v>
      </c>
      <c r="U840" s="54">
        <f>VLOOKUP(P840,'Charged Moves'!B$2:J$96,9,FALSE)</f>
        <v>33</v>
      </c>
      <c r="V840" s="54">
        <f t="shared" si="1"/>
        <v>13791.374999999998</v>
      </c>
      <c r="W840" s="54"/>
      <c r="X840" s="54"/>
      <c r="Y840" s="54"/>
      <c r="AB840" s="55"/>
      <c r="AD840" s="55"/>
    </row>
    <row r="841" spans="1:30" ht="14.25" customHeight="1">
      <c r="A841" s="10">
        <v>840</v>
      </c>
      <c r="B841" s="13">
        <f>VLOOKUP(C841,'Species Data'!A$2:E$152,2,FALSE)</f>
        <v>150</v>
      </c>
      <c r="C841" s="10" t="s">
        <v>315</v>
      </c>
      <c r="D841" s="43" t="s">
        <v>73</v>
      </c>
      <c r="E841" s="44"/>
      <c r="F841" s="13">
        <f>VLOOKUP($C841,'Species Data'!$A$2:$E$152,3,FALSE)+$Z$1</f>
        <v>227</v>
      </c>
      <c r="G841" s="13">
        <f>VLOOKUP($C841,'Species Data'!$A$2:$E$152,4,FALSE)+$Z$1</f>
        <v>299</v>
      </c>
      <c r="H841" s="13">
        <f>VLOOKUP($C841,'Species Data'!$A$2:$E$152,5,FALSE)+$Z$1</f>
        <v>217</v>
      </c>
      <c r="I841" s="20" t="s">
        <v>199</v>
      </c>
      <c r="J841" s="54">
        <f>VLOOKUP(I841,'Basic Moves'!B$2:H$43,3,FALSE)</f>
        <v>7</v>
      </c>
      <c r="K841" s="54">
        <f>IF(OR(VLOOKUP(I841,'Basic Moves'!B$2:C$43,2,FALSE)=D841,VLOOKUP(I841,'Basic Moves'!B$2:C$43,2,FALSE)=E841),1,0)</f>
        <v>1</v>
      </c>
      <c r="L841" s="54">
        <f>VLOOKUP(I841,'Basic Moves'!B$2:H$43,5,FALSE)</f>
        <v>570</v>
      </c>
      <c r="M841" s="54">
        <f>VLOOKUP(I841,'Basic Moves'!B$2:H$43,7,FALSE)</f>
        <v>7</v>
      </c>
      <c r="N841" s="54">
        <f t="shared" si="0"/>
        <v>2616.25</v>
      </c>
      <c r="O841" s="20"/>
      <c r="P841" s="20" t="s">
        <v>97</v>
      </c>
      <c r="Q841" s="54">
        <f>VLOOKUP(P841,'Charged Moves'!B$2:I$96,3,FALSE)</f>
        <v>120</v>
      </c>
      <c r="R841" s="54">
        <f>IF(OR(VLOOKUP(P841,'Charged Moves'!B$2:C$96,2,FALSE)=D841,VLOOKUP(P841,'Charged Moves'!B$2:C$96,2,FALSE)=E841),1,0)</f>
        <v>0</v>
      </c>
      <c r="S841" s="54">
        <f>VLOOKUP(P841,'Charged Moves'!B$2:I$96,8,FALSE)*100</f>
        <v>5</v>
      </c>
      <c r="T841" s="54">
        <f>VLOOKUP(P841,'Charged Moves'!B$2:I$96,6,FALSE)</f>
        <v>5000</v>
      </c>
      <c r="U841" s="54">
        <f>VLOOKUP(P841,'Charged Moves'!B$2:J$96,9,FALSE)</f>
        <v>100</v>
      </c>
      <c r="V841" s="54">
        <f t="shared" si="1"/>
        <v>36777</v>
      </c>
      <c r="W841" s="54"/>
      <c r="X841" s="54"/>
      <c r="Y841" s="54"/>
      <c r="AB841" s="55"/>
      <c r="AD841" s="55"/>
    </row>
    <row r="842" spans="1:30" ht="14.25" customHeight="1">
      <c r="A842" s="10">
        <v>841</v>
      </c>
      <c r="B842" s="13">
        <f>VLOOKUP(C842,'Species Data'!A$2:E$152,2,FALSE)</f>
        <v>150</v>
      </c>
      <c r="C842" s="10" t="s">
        <v>315</v>
      </c>
      <c r="D842" s="43" t="s">
        <v>73</v>
      </c>
      <c r="E842" s="44"/>
      <c r="F842" s="13">
        <f>VLOOKUP($C842,'Species Data'!$A$2:$E$152,3,FALSE)+$Z$1</f>
        <v>227</v>
      </c>
      <c r="G842" s="13">
        <f>VLOOKUP($C842,'Species Data'!$A$2:$E$152,4,FALSE)+$Z$1</f>
        <v>299</v>
      </c>
      <c r="H842" s="13">
        <f>VLOOKUP($C842,'Species Data'!$A$2:$E$152,5,FALSE)+$Z$1</f>
        <v>217</v>
      </c>
      <c r="I842" s="20" t="s">
        <v>75</v>
      </c>
      <c r="J842" s="54">
        <f>VLOOKUP(I842,'Basic Moves'!B$2:H$43,3,FALSE)</f>
        <v>15</v>
      </c>
      <c r="K842" s="54">
        <f>IF(OR(VLOOKUP(I842,'Basic Moves'!B$2:C$43,2,FALSE)=D842,VLOOKUP(I842,'Basic Moves'!B$2:C$43,2,FALSE)=E842),1,0)</f>
        <v>1</v>
      </c>
      <c r="L842" s="54">
        <f>VLOOKUP(I842,'Basic Moves'!B$2:H$43,5,FALSE)</f>
        <v>1510</v>
      </c>
      <c r="M842" s="54">
        <f>VLOOKUP(I842,'Basic Moves'!B$2:H$43,7,FALSE)</f>
        <v>14</v>
      </c>
      <c r="N842" s="54">
        <f t="shared" si="0"/>
        <v>5606.25</v>
      </c>
      <c r="O842" s="20"/>
      <c r="P842" s="20" t="s">
        <v>73</v>
      </c>
      <c r="Q842" s="54">
        <f>VLOOKUP(P842,'Charged Moves'!B$2:I$96,3,FALSE)</f>
        <v>55</v>
      </c>
      <c r="R842" s="54">
        <f>IF(OR(VLOOKUP(P842,'Charged Moves'!B$2:C$96,2,FALSE)=D842,VLOOKUP(P842,'Charged Moves'!B$2:C$96,2,FALSE)=E842),1,0)</f>
        <v>1</v>
      </c>
      <c r="S842" s="54">
        <f>VLOOKUP(P842,'Charged Moves'!B$2:I$96,8,FALSE)*100</f>
        <v>5</v>
      </c>
      <c r="T842" s="54">
        <f>VLOOKUP(P842,'Charged Moves'!B$2:I$96,6,FALSE)</f>
        <v>2800</v>
      </c>
      <c r="U842" s="54">
        <f>VLOOKUP(P842,'Charged Moves'!B$2:J$96,9,FALSE)</f>
        <v>50</v>
      </c>
      <c r="V842" s="54">
        <f t="shared" si="1"/>
        <v>21070.156249999996</v>
      </c>
      <c r="W842" s="54"/>
      <c r="X842" s="54"/>
      <c r="Y842" s="54"/>
      <c r="AB842" s="55"/>
      <c r="AD842" s="55"/>
    </row>
    <row r="843" spans="1:30" ht="14.25" customHeight="1">
      <c r="A843" s="10">
        <v>842</v>
      </c>
      <c r="B843" s="13">
        <f>VLOOKUP(C843,'Species Data'!A$2:E$152,2,FALSE)</f>
        <v>150</v>
      </c>
      <c r="C843" s="10" t="s">
        <v>315</v>
      </c>
      <c r="D843" s="43" t="s">
        <v>73</v>
      </c>
      <c r="E843" s="44"/>
      <c r="F843" s="13">
        <f>VLOOKUP($C843,'Species Data'!$A$2:$E$152,3,FALSE)+$Z$1</f>
        <v>227</v>
      </c>
      <c r="G843" s="13">
        <f>VLOOKUP($C843,'Species Data'!$A$2:$E$152,4,FALSE)+$Z$1</f>
        <v>299</v>
      </c>
      <c r="H843" s="13">
        <f>VLOOKUP($C843,'Species Data'!$A$2:$E$152,5,FALSE)+$Z$1</f>
        <v>217</v>
      </c>
      <c r="I843" s="20" t="s">
        <v>75</v>
      </c>
      <c r="J843" s="54">
        <f>VLOOKUP(I843,'Basic Moves'!B$2:H$43,3,FALSE)</f>
        <v>15</v>
      </c>
      <c r="K843" s="54">
        <f>IF(OR(VLOOKUP(I843,'Basic Moves'!B$2:C$43,2,FALSE)=D843,VLOOKUP(I843,'Basic Moves'!B$2:C$43,2,FALSE)=E843),1,0)</f>
        <v>1</v>
      </c>
      <c r="L843" s="54">
        <f>VLOOKUP(I843,'Basic Moves'!B$2:H$43,5,FALSE)</f>
        <v>1510</v>
      </c>
      <c r="M843" s="54">
        <f>VLOOKUP(I843,'Basic Moves'!B$2:H$43,7,FALSE)</f>
        <v>14</v>
      </c>
      <c r="N843" s="54">
        <f t="shared" si="0"/>
        <v>5606.25</v>
      </c>
      <c r="O843" s="20"/>
      <c r="P843" s="20" t="s">
        <v>197</v>
      </c>
      <c r="Q843" s="54">
        <f>VLOOKUP(P843,'Charged Moves'!B$2:I$96,3,FALSE)</f>
        <v>45</v>
      </c>
      <c r="R843" s="54">
        <f>IF(OR(VLOOKUP(P843,'Charged Moves'!B$2:C$96,2,FALSE)=D843,VLOOKUP(P843,'Charged Moves'!B$2:C$96,2,FALSE)=E843),1,0)</f>
        <v>0</v>
      </c>
      <c r="S843" s="54">
        <f>VLOOKUP(P843,'Charged Moves'!B$2:I$96,8,FALSE)*100</f>
        <v>5</v>
      </c>
      <c r="T843" s="54">
        <f>VLOOKUP(P843,'Charged Moves'!B$2:I$96,6,FALSE)</f>
        <v>3080</v>
      </c>
      <c r="U843" s="54">
        <f>VLOOKUP(P843,'Charged Moves'!B$2:J$96,9,FALSE)</f>
        <v>33</v>
      </c>
      <c r="V843" s="54">
        <f t="shared" si="1"/>
        <v>13791.374999999998</v>
      </c>
      <c r="W843" s="54"/>
      <c r="X843" s="54"/>
      <c r="Y843" s="54"/>
      <c r="AB843" s="55"/>
      <c r="AD843" s="55"/>
    </row>
    <row r="844" spans="1:30" ht="14.25" customHeight="1">
      <c r="A844" s="6">
        <v>843</v>
      </c>
      <c r="B844" s="13">
        <f>VLOOKUP(C844,'Species Data'!A$2:E$152,2,FALSE)</f>
        <v>150</v>
      </c>
      <c r="C844" s="10" t="s">
        <v>315</v>
      </c>
      <c r="D844" s="43" t="s">
        <v>73</v>
      </c>
      <c r="E844" s="44"/>
      <c r="F844" s="13">
        <f>VLOOKUP($C844,'Species Data'!$A$2:$E$152,3,FALSE)+$Z$1</f>
        <v>227</v>
      </c>
      <c r="G844" s="13">
        <f>VLOOKUP($C844,'Species Data'!$A$2:$E$152,4,FALSE)+$Z$1</f>
        <v>299</v>
      </c>
      <c r="H844" s="13">
        <f>VLOOKUP($C844,'Species Data'!$A$2:$E$152,5,FALSE)+$Z$1</f>
        <v>217</v>
      </c>
      <c r="I844" s="20" t="s">
        <v>75</v>
      </c>
      <c r="J844" s="54">
        <f>VLOOKUP(I844,'Basic Moves'!B$2:H$43,3,FALSE)</f>
        <v>15</v>
      </c>
      <c r="K844" s="54">
        <f>IF(OR(VLOOKUP(I844,'Basic Moves'!B$2:C$43,2,FALSE)=D844,VLOOKUP(I844,'Basic Moves'!B$2:C$43,2,FALSE)=E844),1,0)</f>
        <v>1</v>
      </c>
      <c r="L844" s="54">
        <f>VLOOKUP(I844,'Basic Moves'!B$2:H$43,5,FALSE)</f>
        <v>1510</v>
      </c>
      <c r="M844" s="54">
        <f>VLOOKUP(I844,'Basic Moves'!B$2:H$43,7,FALSE)</f>
        <v>14</v>
      </c>
      <c r="N844" s="54">
        <f t="shared" si="0"/>
        <v>5606.25</v>
      </c>
      <c r="O844" s="20"/>
      <c r="P844" s="20" t="s">
        <v>97</v>
      </c>
      <c r="Q844" s="54">
        <f>VLOOKUP(P844,'Charged Moves'!B$2:I$96,3,FALSE)</f>
        <v>120</v>
      </c>
      <c r="R844" s="54">
        <f>IF(OR(VLOOKUP(P844,'Charged Moves'!B$2:C$96,2,FALSE)=D844,VLOOKUP(P844,'Charged Moves'!B$2:C$96,2,FALSE)=E844),1,0)</f>
        <v>0</v>
      </c>
      <c r="S844" s="54">
        <f>VLOOKUP(P844,'Charged Moves'!B$2:I$96,8,FALSE)*100</f>
        <v>5</v>
      </c>
      <c r="T844" s="54">
        <f>VLOOKUP(P844,'Charged Moves'!B$2:I$96,6,FALSE)</f>
        <v>5000</v>
      </c>
      <c r="U844" s="54">
        <f>VLOOKUP(P844,'Charged Moves'!B$2:J$96,9,FALSE)</f>
        <v>100</v>
      </c>
      <c r="V844" s="54">
        <f t="shared" si="1"/>
        <v>36777</v>
      </c>
      <c r="W844" s="54"/>
      <c r="X844" s="54"/>
      <c r="Y844" s="54"/>
      <c r="AB844" s="55"/>
      <c r="AD844" s="55"/>
    </row>
    <row r="845" spans="1:30" ht="14.25" customHeight="1">
      <c r="A845" s="6">
        <v>844</v>
      </c>
      <c r="B845" s="13">
        <f>VLOOKUP(C845,'Species Data'!A$2:E$152,2,FALSE)</f>
        <v>151</v>
      </c>
      <c r="C845" s="10" t="s">
        <v>1</v>
      </c>
      <c r="D845" s="43" t="s">
        <v>73</v>
      </c>
      <c r="E845" s="44"/>
      <c r="F845" s="13">
        <f>VLOOKUP($C845,'Species Data'!$A$2:$E$152,3,FALSE)+$Z$1</f>
        <v>215</v>
      </c>
      <c r="G845" s="13">
        <f>VLOOKUP($C845,'Species Data'!$A$2:$E$152,4,FALSE)+$Z$1</f>
        <v>235</v>
      </c>
      <c r="H845" s="13">
        <f>VLOOKUP($C845,'Species Data'!$A$2:$E$152,5,FALSE)+$Z$1</f>
        <v>235</v>
      </c>
      <c r="I845" s="20" t="s">
        <v>142</v>
      </c>
      <c r="J845" s="54">
        <f>VLOOKUP(I845,'Basic Moves'!B$2:H$43,3,FALSE)</f>
        <v>7</v>
      </c>
      <c r="K845" s="54">
        <f>IF(OR(VLOOKUP(I845,'Basic Moves'!B$2:C$43,2,FALSE)=D845,VLOOKUP(I845,'Basic Moves'!B$2:C$43,2,FALSE)=E845),1,0)</f>
        <v>0</v>
      </c>
      <c r="L845" s="54">
        <f>VLOOKUP(I845,'Basic Moves'!B$2:H$43,5,FALSE)</f>
        <v>540</v>
      </c>
      <c r="M845" s="54">
        <f>VLOOKUP(I845,'Basic Moves'!B$2:H$43,7,FALSE)</f>
        <v>7</v>
      </c>
      <c r="N845" s="54">
        <f t="shared" si="0"/>
        <v>1645</v>
      </c>
      <c r="O845" s="20"/>
      <c r="P845" s="20" t="s">
        <v>73</v>
      </c>
      <c r="Q845" s="54">
        <f>VLOOKUP(P845,'Charged Moves'!B$2:I$96,3,FALSE)</f>
        <v>55</v>
      </c>
      <c r="R845" s="54">
        <f>IF(OR(VLOOKUP(P845,'Charged Moves'!B$2:C$96,2,FALSE)=D845,VLOOKUP(P845,'Charged Moves'!B$2:C$96,2,FALSE)=E845),1,0)</f>
        <v>1</v>
      </c>
      <c r="S845" s="54">
        <f>VLOOKUP(P845,'Charged Moves'!B$2:I$96,8,FALSE)*100</f>
        <v>5</v>
      </c>
      <c r="T845" s="54">
        <f>VLOOKUP(P845,'Charged Moves'!B$2:I$96,6,FALSE)</f>
        <v>2800</v>
      </c>
      <c r="U845" s="54">
        <f>VLOOKUP(P845,'Charged Moves'!B$2:J$96,9,FALSE)</f>
        <v>50</v>
      </c>
      <c r="V845" s="54">
        <f t="shared" si="1"/>
        <v>16560.15625</v>
      </c>
      <c r="W845" s="54"/>
      <c r="X845" s="54"/>
      <c r="Y845" s="54"/>
      <c r="AB845" s="55"/>
      <c r="AD845" s="55"/>
    </row>
    <row r="846" spans="1:30" ht="14.25" customHeight="1">
      <c r="A846" s="10"/>
      <c r="B846" s="10"/>
      <c r="C846" s="10"/>
      <c r="D846" s="10"/>
      <c r="E846" s="10"/>
      <c r="F846" s="62"/>
      <c r="G846" s="62"/>
      <c r="H846" s="62"/>
      <c r="I846" s="20"/>
      <c r="J846" s="10"/>
      <c r="K846" s="10"/>
      <c r="L846" s="10"/>
      <c r="M846" s="10"/>
      <c r="N846" s="10"/>
      <c r="O846" s="20"/>
      <c r="P846" s="20"/>
      <c r="Q846" s="10"/>
      <c r="R846" s="10"/>
      <c r="S846" s="10"/>
      <c r="T846" s="10"/>
      <c r="U846" s="10"/>
      <c r="V846" s="10"/>
      <c r="W846" s="10"/>
      <c r="X846" s="10"/>
      <c r="Y846" s="10"/>
      <c r="AB846" s="55"/>
      <c r="AD846" s="55"/>
    </row>
    <row r="847" spans="1:30" ht="14.25" customHeight="1">
      <c r="A847" s="10"/>
      <c r="B847" s="10"/>
      <c r="C847" s="10"/>
      <c r="D847" s="10"/>
      <c r="E847" s="10"/>
      <c r="F847" s="62"/>
      <c r="G847" s="62"/>
      <c r="H847" s="62"/>
      <c r="I847" s="20"/>
      <c r="J847" s="10"/>
      <c r="K847" s="10"/>
      <c r="L847" s="10"/>
      <c r="M847" s="10"/>
      <c r="N847" s="10"/>
      <c r="O847" s="20"/>
      <c r="P847" s="20"/>
      <c r="Q847" s="10"/>
      <c r="R847" s="10"/>
      <c r="S847" s="10"/>
      <c r="T847" s="10"/>
      <c r="U847" s="10"/>
      <c r="V847" s="10"/>
      <c r="W847" s="10"/>
      <c r="X847" s="10"/>
      <c r="Y847" s="10"/>
      <c r="AB847" s="55"/>
      <c r="AD847" s="55"/>
    </row>
    <row r="848" spans="1:30" ht="14.25" customHeight="1">
      <c r="A848" s="10"/>
      <c r="B848" s="10"/>
      <c r="C848" s="10"/>
      <c r="D848" s="10"/>
      <c r="E848" s="10"/>
      <c r="F848" s="62"/>
      <c r="G848" s="62"/>
      <c r="H848" s="62"/>
      <c r="I848" s="20"/>
      <c r="J848" s="10"/>
      <c r="K848" s="10"/>
      <c r="L848" s="10"/>
      <c r="M848" s="10"/>
      <c r="N848" s="10"/>
      <c r="O848" s="20"/>
      <c r="P848" s="20"/>
      <c r="Q848" s="10"/>
      <c r="R848" s="10"/>
      <c r="S848" s="10"/>
      <c r="T848" s="10"/>
      <c r="U848" s="10"/>
      <c r="V848" s="10"/>
      <c r="W848" s="10"/>
      <c r="X848" s="10"/>
      <c r="Y848" s="10"/>
      <c r="AB848" s="55"/>
      <c r="AD848" s="55"/>
    </row>
    <row r="849" spans="1:30" ht="14.25" customHeight="1">
      <c r="A849" s="55"/>
      <c r="B849" s="55"/>
      <c r="C849" s="55"/>
      <c r="D849" s="55"/>
      <c r="E849" s="55"/>
      <c r="F849" s="62"/>
      <c r="G849" s="62"/>
      <c r="H849" s="62"/>
      <c r="I849" s="20"/>
      <c r="J849" s="10"/>
      <c r="K849" s="10"/>
      <c r="L849" s="10"/>
      <c r="M849" s="10"/>
      <c r="N849" s="10"/>
      <c r="O849" s="20"/>
      <c r="P849" s="20"/>
      <c r="Q849" s="55"/>
      <c r="R849" s="55"/>
      <c r="S849" s="55"/>
      <c r="T849" s="55"/>
      <c r="U849" s="55"/>
      <c r="V849" s="55"/>
      <c r="W849" s="10"/>
      <c r="X849" s="10"/>
      <c r="Y849" s="10"/>
      <c r="AB849" s="55"/>
      <c r="AD849" s="55"/>
    </row>
    <row r="850" spans="1:30" ht="15.75" customHeight="1">
      <c r="A850" s="55"/>
      <c r="B850" s="55"/>
      <c r="C850" s="55"/>
      <c r="D850" s="55"/>
      <c r="E850" s="55"/>
      <c r="F850" s="10"/>
      <c r="G850" s="10"/>
      <c r="H850" s="10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10"/>
      <c r="X850" s="10"/>
      <c r="Y850" s="10"/>
      <c r="AB850" s="55"/>
      <c r="AD850" s="55"/>
    </row>
    <row r="851" spans="1:30" ht="15.75" customHeight="1">
      <c r="A851" s="55"/>
      <c r="B851" s="55"/>
      <c r="C851" s="55"/>
      <c r="D851" s="55"/>
      <c r="E851" s="55"/>
      <c r="F851" s="10"/>
      <c r="G851" s="10"/>
      <c r="H851" s="10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10"/>
      <c r="X851" s="10"/>
      <c r="Y851" s="10"/>
      <c r="AB851" s="55"/>
      <c r="AD851" s="55"/>
    </row>
    <row r="852" spans="1:30" ht="15.75" customHeight="1">
      <c r="A852" s="55"/>
      <c r="B852" s="55"/>
      <c r="C852" s="55"/>
      <c r="D852" s="55"/>
      <c r="E852" s="55"/>
      <c r="F852" s="10"/>
      <c r="G852" s="10"/>
      <c r="H852" s="10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10"/>
      <c r="X852" s="10"/>
      <c r="Y852" s="10"/>
      <c r="AB852" s="55"/>
      <c r="AD852" s="55"/>
    </row>
    <row r="853" spans="1:30" ht="15.75" customHeight="1">
      <c r="A853" s="55"/>
      <c r="B853" s="55"/>
      <c r="C853" s="55"/>
      <c r="D853" s="55"/>
      <c r="E853" s="55"/>
      <c r="F853" s="10"/>
      <c r="G853" s="10"/>
      <c r="H853" s="10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10"/>
      <c r="X853" s="10"/>
      <c r="Y853" s="10"/>
      <c r="AB853" s="55"/>
      <c r="AD853" s="55"/>
    </row>
    <row r="854" spans="1:30" ht="15.75" customHeight="1">
      <c r="A854" s="55"/>
      <c r="B854" s="55"/>
      <c r="C854" s="55"/>
      <c r="D854" s="55"/>
      <c r="E854" s="55"/>
      <c r="F854" s="10"/>
      <c r="G854" s="10"/>
      <c r="H854" s="10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10"/>
      <c r="X854" s="10"/>
      <c r="Y854" s="10"/>
      <c r="AB854" s="55"/>
      <c r="AD854" s="55"/>
    </row>
    <row r="855" spans="1:30" ht="15.75" customHeight="1">
      <c r="A855" s="55"/>
      <c r="B855" s="55"/>
      <c r="C855" s="55"/>
      <c r="D855" s="55"/>
      <c r="E855" s="55"/>
      <c r="F855" s="10"/>
      <c r="G855" s="10"/>
      <c r="H855" s="10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10"/>
      <c r="X855" s="10"/>
      <c r="Y855" s="10"/>
      <c r="AB855" s="55"/>
      <c r="AD855" s="55"/>
    </row>
    <row r="856" spans="1:30" ht="15.75" customHeight="1">
      <c r="A856" s="55"/>
      <c r="B856" s="55"/>
      <c r="C856" s="55"/>
      <c r="D856" s="55"/>
      <c r="E856" s="55"/>
      <c r="F856" s="10"/>
      <c r="G856" s="10"/>
      <c r="H856" s="10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10"/>
      <c r="X856" s="10"/>
      <c r="Y856" s="10"/>
      <c r="AB856" s="55"/>
      <c r="AD856" s="55"/>
    </row>
    <row r="857" spans="1:30" ht="15.75" customHeight="1">
      <c r="A857" s="55"/>
      <c r="B857" s="55"/>
      <c r="C857" s="55"/>
      <c r="D857" s="55"/>
      <c r="E857" s="55"/>
      <c r="F857" s="10"/>
      <c r="G857" s="10"/>
      <c r="H857" s="10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10"/>
      <c r="X857" s="10"/>
      <c r="Y857" s="10"/>
      <c r="AB857" s="55"/>
      <c r="AD857" s="55"/>
    </row>
    <row r="858" spans="1:30" ht="15.75" customHeight="1">
      <c r="A858" s="55"/>
      <c r="B858" s="55"/>
      <c r="C858" s="55"/>
      <c r="D858" s="55"/>
      <c r="E858" s="55"/>
      <c r="F858" s="10"/>
      <c r="G858" s="10"/>
      <c r="H858" s="10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10"/>
      <c r="X858" s="10"/>
      <c r="Y858" s="10"/>
      <c r="AB858" s="55"/>
      <c r="AD858" s="55"/>
    </row>
    <row r="859" spans="1:30" ht="15.75" customHeight="1">
      <c r="A859" s="55"/>
      <c r="B859" s="55"/>
      <c r="C859" s="55"/>
      <c r="D859" s="55"/>
      <c r="E859" s="55"/>
      <c r="F859" s="10"/>
      <c r="G859" s="10"/>
      <c r="H859" s="10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10"/>
      <c r="X859" s="10"/>
      <c r="Y859" s="10"/>
      <c r="AB859" s="55"/>
      <c r="AD859" s="55"/>
    </row>
    <row r="860" spans="1:30" ht="15.75" customHeight="1">
      <c r="A860" s="55"/>
      <c r="B860" s="55"/>
      <c r="C860" s="55"/>
      <c r="D860" s="55"/>
      <c r="E860" s="55"/>
      <c r="F860" s="10"/>
      <c r="G860" s="10"/>
      <c r="H860" s="10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10"/>
      <c r="X860" s="10"/>
      <c r="Y860" s="10"/>
      <c r="AB860" s="55"/>
      <c r="AD860" s="55"/>
    </row>
    <row r="861" spans="1:30" ht="15.75" customHeight="1">
      <c r="A861" s="55"/>
      <c r="B861" s="55"/>
      <c r="C861" s="55"/>
      <c r="D861" s="55"/>
      <c r="E861" s="55"/>
      <c r="F861" s="10"/>
      <c r="G861" s="10"/>
      <c r="H861" s="10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10"/>
      <c r="X861" s="10"/>
      <c r="Y861" s="10"/>
      <c r="AB861" s="55"/>
      <c r="AD861" s="55"/>
    </row>
    <row r="862" spans="1:30" ht="15.75" customHeight="1">
      <c r="A862" s="55"/>
      <c r="B862" s="55"/>
      <c r="C862" s="55"/>
      <c r="D862" s="55"/>
      <c r="E862" s="55"/>
      <c r="F862" s="10"/>
      <c r="G862" s="10"/>
      <c r="H862" s="10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10"/>
      <c r="X862" s="10"/>
      <c r="Y862" s="10"/>
      <c r="AB862" s="55"/>
      <c r="AD862" s="55"/>
    </row>
    <row r="863" spans="1:30" ht="15.75" customHeight="1">
      <c r="A863" s="55"/>
      <c r="B863" s="55"/>
      <c r="C863" s="55"/>
      <c r="D863" s="55"/>
      <c r="E863" s="55"/>
      <c r="F863" s="10"/>
      <c r="G863" s="10"/>
      <c r="H863" s="10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10"/>
      <c r="X863" s="10"/>
      <c r="Y863" s="10"/>
      <c r="AB863" s="55"/>
      <c r="AD863" s="55"/>
    </row>
    <row r="864" spans="1:30" ht="15.75" customHeight="1">
      <c r="A864" s="55"/>
      <c r="B864" s="55"/>
      <c r="C864" s="55"/>
      <c r="D864" s="55"/>
      <c r="E864" s="55"/>
      <c r="F864" s="10"/>
      <c r="G864" s="10"/>
      <c r="H864" s="10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10"/>
      <c r="X864" s="10"/>
      <c r="Y864" s="10"/>
      <c r="AB864" s="55"/>
      <c r="AD864" s="55"/>
    </row>
    <row r="865" spans="1:30" ht="15.75" customHeight="1">
      <c r="A865" s="55"/>
      <c r="B865" s="55"/>
      <c r="C865" s="55"/>
      <c r="D865" s="55"/>
      <c r="E865" s="55"/>
      <c r="F865" s="10"/>
      <c r="G865" s="10"/>
      <c r="H865" s="10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10"/>
      <c r="X865" s="10"/>
      <c r="Y865" s="10"/>
      <c r="AB865" s="55"/>
      <c r="AD865" s="55"/>
    </row>
    <row r="866" spans="1:30" ht="15.75" customHeight="1">
      <c r="A866" s="55"/>
      <c r="B866" s="55"/>
      <c r="C866" s="55"/>
      <c r="D866" s="55"/>
      <c r="E866" s="55"/>
      <c r="F866" s="10"/>
      <c r="G866" s="10"/>
      <c r="H866" s="10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10"/>
      <c r="X866" s="10"/>
      <c r="Y866" s="10"/>
      <c r="AB866" s="55"/>
      <c r="AD866" s="55"/>
    </row>
    <row r="867" spans="1:30" ht="15.75" customHeight="1">
      <c r="A867" s="55"/>
      <c r="B867" s="55"/>
      <c r="C867" s="55"/>
      <c r="D867" s="55"/>
      <c r="E867" s="55"/>
      <c r="F867" s="10"/>
      <c r="G867" s="10"/>
      <c r="H867" s="10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10"/>
      <c r="X867" s="10"/>
      <c r="Y867" s="10"/>
      <c r="AB867" s="55"/>
      <c r="AD867" s="55"/>
    </row>
    <row r="868" spans="1:30" ht="15.75" customHeight="1">
      <c r="A868" s="55"/>
      <c r="B868" s="55"/>
      <c r="C868" s="55"/>
      <c r="D868" s="55"/>
      <c r="E868" s="55"/>
      <c r="F868" s="10"/>
      <c r="G868" s="10"/>
      <c r="H868" s="10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10"/>
      <c r="X868" s="10"/>
      <c r="Y868" s="10"/>
      <c r="AB868" s="55"/>
      <c r="AD868" s="55"/>
    </row>
    <row r="869" spans="1:30" ht="15.75" customHeight="1">
      <c r="A869" s="55"/>
      <c r="B869" s="55"/>
      <c r="C869" s="55"/>
      <c r="D869" s="55"/>
      <c r="E869" s="55"/>
      <c r="F869" s="10"/>
      <c r="G869" s="10"/>
      <c r="H869" s="10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10"/>
      <c r="X869" s="10"/>
      <c r="Y869" s="10"/>
      <c r="AB869" s="55"/>
      <c r="AD869" s="55"/>
    </row>
    <row r="870" spans="1:30" ht="15.75" customHeight="1">
      <c r="A870" s="55"/>
      <c r="B870" s="55"/>
      <c r="C870" s="55"/>
      <c r="D870" s="55"/>
      <c r="E870" s="55"/>
      <c r="F870" s="10"/>
      <c r="G870" s="10"/>
      <c r="H870" s="10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10"/>
      <c r="X870" s="10"/>
      <c r="Y870" s="10"/>
      <c r="AB870" s="55"/>
      <c r="AD870" s="55"/>
    </row>
    <row r="871" spans="1:30" ht="15.75" customHeight="1">
      <c r="A871" s="55"/>
      <c r="B871" s="55"/>
      <c r="C871" s="55"/>
      <c r="D871" s="55"/>
      <c r="E871" s="55"/>
      <c r="F871" s="10"/>
      <c r="G871" s="10"/>
      <c r="H871" s="10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10"/>
      <c r="X871" s="10"/>
      <c r="Y871" s="10"/>
      <c r="AB871" s="55"/>
      <c r="AD871" s="55"/>
    </row>
    <row r="872" spans="1:30" ht="15.75" customHeight="1">
      <c r="A872" s="55"/>
      <c r="B872" s="55"/>
      <c r="C872" s="55"/>
      <c r="D872" s="55"/>
      <c r="E872" s="55"/>
      <c r="F872" s="10"/>
      <c r="G872" s="10"/>
      <c r="H872" s="10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10"/>
      <c r="X872" s="10"/>
      <c r="Y872" s="10"/>
      <c r="AB872" s="55"/>
      <c r="AD872" s="55"/>
    </row>
    <row r="873" spans="1:30" ht="15.75" customHeight="1">
      <c r="A873" s="55"/>
      <c r="B873" s="55"/>
      <c r="C873" s="55"/>
      <c r="D873" s="55"/>
      <c r="E873" s="55"/>
      <c r="F873" s="10"/>
      <c r="G873" s="10"/>
      <c r="H873" s="10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10"/>
      <c r="X873" s="10"/>
      <c r="Y873" s="10"/>
      <c r="AB873" s="55"/>
      <c r="AD873" s="55"/>
    </row>
    <row r="874" spans="1:30" ht="15.75" customHeight="1">
      <c r="A874" s="55"/>
      <c r="B874" s="55"/>
      <c r="C874" s="55"/>
      <c r="D874" s="55"/>
      <c r="E874" s="55"/>
      <c r="F874" s="10"/>
      <c r="G874" s="10"/>
      <c r="H874" s="10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10"/>
      <c r="X874" s="10"/>
      <c r="Y874" s="10"/>
      <c r="AB874" s="55"/>
      <c r="AD874" s="55"/>
    </row>
    <row r="875" spans="1:30" ht="15.75" customHeight="1">
      <c r="A875" s="55"/>
      <c r="B875" s="55"/>
      <c r="C875" s="55"/>
      <c r="D875" s="55"/>
      <c r="E875" s="55"/>
      <c r="F875" s="10"/>
      <c r="G875" s="10"/>
      <c r="H875" s="10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10"/>
      <c r="X875" s="10"/>
      <c r="Y875" s="10"/>
      <c r="AB875" s="55"/>
      <c r="AD875" s="55"/>
    </row>
    <row r="876" spans="1:30" ht="15.75" customHeight="1">
      <c r="A876" s="55"/>
      <c r="B876" s="55"/>
      <c r="C876" s="55"/>
      <c r="D876" s="55"/>
      <c r="E876" s="55"/>
      <c r="F876" s="10"/>
      <c r="G876" s="10"/>
      <c r="H876" s="10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10"/>
      <c r="X876" s="10"/>
      <c r="Y876" s="10"/>
      <c r="AB876" s="55"/>
      <c r="AD876" s="55"/>
    </row>
    <row r="877" spans="1:30" ht="15.75" customHeight="1">
      <c r="A877" s="55"/>
      <c r="B877" s="55"/>
      <c r="C877" s="55"/>
      <c r="D877" s="55"/>
      <c r="E877" s="55"/>
      <c r="F877" s="10"/>
      <c r="G877" s="10"/>
      <c r="H877" s="10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10"/>
      <c r="X877" s="10"/>
      <c r="Y877" s="10"/>
      <c r="AB877" s="55"/>
      <c r="AD877" s="55"/>
    </row>
    <row r="878" spans="1:30" ht="15.75" customHeight="1">
      <c r="A878" s="55"/>
      <c r="B878" s="55"/>
      <c r="C878" s="55"/>
      <c r="D878" s="55"/>
      <c r="E878" s="55"/>
      <c r="F878" s="10"/>
      <c r="G878" s="10"/>
      <c r="H878" s="10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10"/>
      <c r="X878" s="10"/>
      <c r="Y878" s="10"/>
      <c r="AB878" s="55"/>
      <c r="AD878" s="55"/>
    </row>
    <row r="879" spans="1:30" ht="15.75" customHeight="1">
      <c r="A879" s="55"/>
      <c r="B879" s="55"/>
      <c r="C879" s="55"/>
      <c r="D879" s="55"/>
      <c r="E879" s="55"/>
      <c r="F879" s="10"/>
      <c r="G879" s="10"/>
      <c r="H879" s="10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10"/>
      <c r="X879" s="10"/>
      <c r="Y879" s="10"/>
      <c r="AB879" s="55"/>
      <c r="AD879" s="55"/>
    </row>
    <row r="880" spans="1:30" ht="15.75" customHeight="1">
      <c r="A880" s="55"/>
      <c r="B880" s="55"/>
      <c r="C880" s="55"/>
      <c r="D880" s="55"/>
      <c r="E880" s="55"/>
      <c r="F880" s="10"/>
      <c r="G880" s="10"/>
      <c r="H880" s="10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10"/>
      <c r="X880" s="10"/>
      <c r="Y880" s="10"/>
      <c r="AB880" s="55"/>
      <c r="AD880" s="55"/>
    </row>
    <row r="881" spans="1:30" ht="15.75" customHeight="1">
      <c r="A881" s="55"/>
      <c r="B881" s="55"/>
      <c r="C881" s="55"/>
      <c r="D881" s="55"/>
      <c r="E881" s="55"/>
      <c r="F881" s="10"/>
      <c r="G881" s="10"/>
      <c r="H881" s="10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10"/>
      <c r="X881" s="10"/>
      <c r="Y881" s="10"/>
      <c r="AB881" s="55"/>
      <c r="AD881" s="55"/>
    </row>
    <row r="882" spans="1:30" ht="15.75" customHeight="1">
      <c r="A882" s="55"/>
      <c r="B882" s="55"/>
      <c r="C882" s="55"/>
      <c r="D882" s="55"/>
      <c r="E882" s="55"/>
      <c r="F882" s="10"/>
      <c r="G882" s="10"/>
      <c r="H882" s="10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10"/>
      <c r="X882" s="10"/>
      <c r="Y882" s="10"/>
      <c r="AB882" s="55"/>
      <c r="AD882" s="55"/>
    </row>
    <row r="883" spans="1:30" ht="15.75" customHeight="1">
      <c r="A883" s="55"/>
      <c r="B883" s="55"/>
      <c r="C883" s="55"/>
      <c r="D883" s="55"/>
      <c r="E883" s="55"/>
      <c r="F883" s="10"/>
      <c r="G883" s="10"/>
      <c r="H883" s="10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10"/>
      <c r="X883" s="10"/>
      <c r="Y883" s="10"/>
      <c r="AB883" s="55"/>
      <c r="AD883" s="55"/>
    </row>
    <row r="884" spans="1:30" ht="15.75" customHeight="1">
      <c r="A884" s="55"/>
      <c r="B884" s="55"/>
      <c r="C884" s="55"/>
      <c r="D884" s="55"/>
      <c r="E884" s="55"/>
      <c r="F884" s="10"/>
      <c r="G884" s="10"/>
      <c r="H884" s="10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10"/>
      <c r="X884" s="10"/>
      <c r="Y884" s="10"/>
      <c r="AB884" s="55"/>
      <c r="AD884" s="55"/>
    </row>
    <row r="885" spans="1:30" ht="15.75" customHeight="1">
      <c r="A885" s="55"/>
      <c r="B885" s="55"/>
      <c r="C885" s="55"/>
      <c r="D885" s="55"/>
      <c r="E885" s="55"/>
      <c r="F885" s="10"/>
      <c r="G885" s="10"/>
      <c r="H885" s="10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10"/>
      <c r="X885" s="10"/>
      <c r="Y885" s="10"/>
      <c r="AB885" s="55"/>
      <c r="AD885" s="55"/>
    </row>
    <row r="886" spans="1:30" ht="15.75" customHeight="1">
      <c r="A886" s="55"/>
      <c r="B886" s="55"/>
      <c r="C886" s="55"/>
      <c r="D886" s="55"/>
      <c r="E886" s="55"/>
      <c r="F886" s="10"/>
      <c r="G886" s="10"/>
      <c r="H886" s="10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10"/>
      <c r="X886" s="10"/>
      <c r="Y886" s="10"/>
      <c r="AB886" s="55"/>
      <c r="AD886" s="55"/>
    </row>
    <row r="887" spans="1:30" ht="15.75" customHeight="1">
      <c r="A887" s="55"/>
      <c r="B887" s="55"/>
      <c r="C887" s="55"/>
      <c r="D887" s="55"/>
      <c r="E887" s="55"/>
      <c r="F887" s="10"/>
      <c r="G887" s="10"/>
      <c r="H887" s="10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10"/>
      <c r="X887" s="10"/>
      <c r="Y887" s="10"/>
      <c r="AB887" s="55"/>
      <c r="AD887" s="55"/>
    </row>
    <row r="888" spans="1:30" ht="15.75" customHeight="1">
      <c r="A888" s="55"/>
      <c r="B888" s="55"/>
      <c r="C888" s="55"/>
      <c r="D888" s="55"/>
      <c r="E888" s="55"/>
      <c r="F888" s="10"/>
      <c r="G888" s="10"/>
      <c r="H888" s="10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10"/>
      <c r="X888" s="10"/>
      <c r="Y888" s="10"/>
      <c r="AB888" s="55"/>
      <c r="AD888" s="55"/>
    </row>
    <row r="889" spans="1:30" ht="15.75" customHeight="1">
      <c r="A889" s="55"/>
      <c r="B889" s="55"/>
      <c r="C889" s="55"/>
      <c r="D889" s="55"/>
      <c r="E889" s="55"/>
      <c r="F889" s="10"/>
      <c r="G889" s="10"/>
      <c r="H889" s="10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10"/>
      <c r="X889" s="10"/>
      <c r="Y889" s="10"/>
      <c r="AB889" s="55"/>
      <c r="AD889" s="55"/>
    </row>
    <row r="890" spans="1:30" ht="15.75" customHeight="1">
      <c r="A890" s="55"/>
      <c r="B890" s="55"/>
      <c r="C890" s="55"/>
      <c r="D890" s="55"/>
      <c r="E890" s="55"/>
      <c r="F890" s="10"/>
      <c r="G890" s="10"/>
      <c r="H890" s="10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10"/>
      <c r="X890" s="10"/>
      <c r="Y890" s="10"/>
      <c r="AB890" s="55"/>
      <c r="AD890" s="55"/>
    </row>
    <row r="891" spans="1:30" ht="15.75" customHeight="1">
      <c r="A891" s="55"/>
      <c r="B891" s="55"/>
      <c r="C891" s="55"/>
      <c r="D891" s="55"/>
      <c r="E891" s="55"/>
      <c r="F891" s="10"/>
      <c r="G891" s="10"/>
      <c r="H891" s="10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10"/>
      <c r="X891" s="10"/>
      <c r="Y891" s="10"/>
      <c r="AB891" s="55"/>
      <c r="AD891" s="55"/>
    </row>
    <row r="892" spans="1:30" ht="15.75" customHeight="1">
      <c r="A892" s="55"/>
      <c r="B892" s="55"/>
      <c r="C892" s="55"/>
      <c r="D892" s="55"/>
      <c r="E892" s="55"/>
      <c r="F892" s="10"/>
      <c r="G892" s="10"/>
      <c r="H892" s="10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10"/>
      <c r="X892" s="10"/>
      <c r="Y892" s="10"/>
      <c r="AB892" s="55"/>
      <c r="AD892" s="55"/>
    </row>
    <row r="893" spans="1:30" ht="15.75" customHeight="1">
      <c r="A893" s="55"/>
      <c r="B893" s="55"/>
      <c r="C893" s="55"/>
      <c r="D893" s="55"/>
      <c r="E893" s="55"/>
      <c r="F893" s="10"/>
      <c r="G893" s="10"/>
      <c r="H893" s="10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10"/>
      <c r="X893" s="10"/>
      <c r="Y893" s="10"/>
      <c r="AB893" s="55"/>
      <c r="AD893" s="55"/>
    </row>
    <row r="894" spans="1:30" ht="15.75" customHeight="1">
      <c r="A894" s="55"/>
      <c r="B894" s="55"/>
      <c r="C894" s="55"/>
      <c r="D894" s="55"/>
      <c r="E894" s="55"/>
      <c r="F894" s="10"/>
      <c r="G894" s="10"/>
      <c r="H894" s="10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10"/>
      <c r="X894" s="10"/>
      <c r="Y894" s="10"/>
      <c r="AB894" s="55"/>
      <c r="AD894" s="55"/>
    </row>
    <row r="895" spans="1:30" ht="15.75" customHeight="1">
      <c r="A895" s="55"/>
      <c r="B895" s="55"/>
      <c r="C895" s="55"/>
      <c r="D895" s="55"/>
      <c r="E895" s="55"/>
      <c r="F895" s="10"/>
      <c r="G895" s="10"/>
      <c r="H895" s="10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10"/>
      <c r="X895" s="10"/>
      <c r="Y895" s="10"/>
      <c r="AB895" s="55"/>
      <c r="AD895" s="55"/>
    </row>
    <row r="896" spans="1:30" ht="15.75" customHeight="1">
      <c r="A896" s="55"/>
      <c r="B896" s="55"/>
      <c r="C896" s="55"/>
      <c r="D896" s="55"/>
      <c r="E896" s="55"/>
      <c r="F896" s="10"/>
      <c r="G896" s="10"/>
      <c r="H896" s="10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10"/>
      <c r="X896" s="10"/>
      <c r="Y896" s="10"/>
      <c r="AB896" s="55"/>
      <c r="AD896" s="55"/>
    </row>
    <row r="897" spans="1:30" ht="15.75" customHeight="1">
      <c r="A897" s="55"/>
      <c r="B897" s="55"/>
      <c r="C897" s="55"/>
      <c r="D897" s="55"/>
      <c r="E897" s="55"/>
      <c r="F897" s="10"/>
      <c r="G897" s="10"/>
      <c r="H897" s="10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10"/>
      <c r="X897" s="10"/>
      <c r="Y897" s="10"/>
      <c r="AB897" s="55"/>
      <c r="AD897" s="55"/>
    </row>
    <row r="898" spans="1:30" ht="15.75" customHeight="1">
      <c r="A898" s="55"/>
      <c r="B898" s="55"/>
      <c r="C898" s="55"/>
      <c r="D898" s="55"/>
      <c r="E898" s="55"/>
      <c r="F898" s="10"/>
      <c r="G898" s="10"/>
      <c r="H898" s="10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10"/>
      <c r="X898" s="10"/>
      <c r="Y898" s="10"/>
      <c r="AB898" s="55"/>
      <c r="AD898" s="55"/>
    </row>
    <row r="899" spans="1:30" ht="15.75" customHeight="1">
      <c r="A899" s="55"/>
      <c r="B899" s="55"/>
      <c r="C899" s="55"/>
      <c r="D899" s="55"/>
      <c r="E899" s="55"/>
      <c r="F899" s="10"/>
      <c r="G899" s="10"/>
      <c r="H899" s="10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10"/>
      <c r="X899" s="10"/>
      <c r="Y899" s="10"/>
      <c r="AB899" s="55"/>
      <c r="AD899" s="55"/>
    </row>
    <row r="900" spans="1:30" ht="15.75" customHeight="1">
      <c r="A900" s="55"/>
      <c r="B900" s="55"/>
      <c r="C900" s="55"/>
      <c r="D900" s="55"/>
      <c r="E900" s="55"/>
      <c r="F900" s="10"/>
      <c r="G900" s="10"/>
      <c r="H900" s="10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10"/>
      <c r="X900" s="10"/>
      <c r="Y900" s="10"/>
      <c r="AB900" s="55"/>
      <c r="AD900" s="55"/>
    </row>
    <row r="901" spans="1:30" ht="15.75" customHeight="1">
      <c r="A901" s="55"/>
      <c r="B901" s="55"/>
      <c r="C901" s="55"/>
      <c r="D901" s="55"/>
      <c r="E901" s="55"/>
      <c r="F901" s="10"/>
      <c r="G901" s="10"/>
      <c r="H901" s="10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10"/>
      <c r="X901" s="10"/>
      <c r="Y901" s="10"/>
      <c r="AB901" s="55"/>
      <c r="AD901" s="55"/>
    </row>
    <row r="902" spans="1:30" ht="15.75" customHeight="1">
      <c r="A902" s="55"/>
      <c r="B902" s="55"/>
      <c r="C902" s="55"/>
      <c r="D902" s="55"/>
      <c r="E902" s="55"/>
      <c r="F902" s="10"/>
      <c r="G902" s="10"/>
      <c r="H902" s="10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10"/>
      <c r="X902" s="10"/>
      <c r="Y902" s="10"/>
      <c r="AB902" s="55"/>
      <c r="AD902" s="55"/>
    </row>
    <row r="903" spans="1:30" ht="15.75" customHeight="1">
      <c r="A903" s="55"/>
      <c r="B903" s="55"/>
      <c r="C903" s="55"/>
      <c r="D903" s="55"/>
      <c r="E903" s="55"/>
      <c r="F903" s="10"/>
      <c r="G903" s="10"/>
      <c r="H903" s="10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10"/>
      <c r="X903" s="10"/>
      <c r="Y903" s="10"/>
      <c r="AB903" s="55"/>
      <c r="AD903" s="55"/>
    </row>
    <row r="904" spans="1:30" ht="15.75" customHeight="1">
      <c r="A904" s="55"/>
      <c r="B904" s="55"/>
      <c r="C904" s="55"/>
      <c r="D904" s="55"/>
      <c r="E904" s="55"/>
      <c r="F904" s="10"/>
      <c r="G904" s="10"/>
      <c r="H904" s="10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10"/>
      <c r="X904" s="10"/>
      <c r="Y904" s="10"/>
      <c r="AB904" s="55"/>
      <c r="AD904" s="55"/>
    </row>
    <row r="905" spans="1:30" ht="15.75" customHeight="1">
      <c r="A905" s="55"/>
      <c r="B905" s="55"/>
      <c r="C905" s="55"/>
      <c r="D905" s="55"/>
      <c r="E905" s="55"/>
      <c r="F905" s="10"/>
      <c r="G905" s="10"/>
      <c r="H905" s="10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10"/>
      <c r="X905" s="10"/>
      <c r="Y905" s="10"/>
      <c r="AB905" s="55"/>
      <c r="AD905" s="55"/>
    </row>
    <row r="906" spans="1:30" ht="15.75" customHeight="1">
      <c r="A906" s="55"/>
      <c r="B906" s="55"/>
      <c r="C906" s="55"/>
      <c r="D906" s="55"/>
      <c r="E906" s="55"/>
      <c r="F906" s="10"/>
      <c r="G906" s="10"/>
      <c r="H906" s="10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10"/>
      <c r="X906" s="10"/>
      <c r="Y906" s="10"/>
      <c r="AB906" s="55"/>
      <c r="AD906" s="55"/>
    </row>
    <row r="907" spans="1:30" ht="15.75" customHeight="1">
      <c r="A907" s="55"/>
      <c r="B907" s="55"/>
      <c r="C907" s="55"/>
      <c r="D907" s="55"/>
      <c r="E907" s="55"/>
      <c r="F907" s="10"/>
      <c r="G907" s="10"/>
      <c r="H907" s="10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10"/>
      <c r="X907" s="10"/>
      <c r="Y907" s="10"/>
      <c r="AB907" s="55"/>
      <c r="AD907" s="55"/>
    </row>
    <row r="908" spans="1:30" ht="15.75" customHeight="1">
      <c r="A908" s="55"/>
      <c r="B908" s="55"/>
      <c r="C908" s="55"/>
      <c r="D908" s="55"/>
      <c r="E908" s="55"/>
      <c r="F908" s="10"/>
      <c r="G908" s="10"/>
      <c r="H908" s="10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10"/>
      <c r="X908" s="10"/>
      <c r="Y908" s="10"/>
      <c r="AB908" s="55"/>
      <c r="AD908" s="55"/>
    </row>
    <row r="909" spans="1:30" ht="15.75" customHeight="1">
      <c r="A909" s="55"/>
      <c r="B909" s="55"/>
      <c r="C909" s="55"/>
      <c r="D909" s="55"/>
      <c r="E909" s="55"/>
      <c r="F909" s="10"/>
      <c r="G909" s="10"/>
      <c r="H909" s="10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10"/>
      <c r="X909" s="10"/>
      <c r="Y909" s="10"/>
      <c r="AB909" s="55"/>
      <c r="AD909" s="55"/>
    </row>
    <row r="910" spans="1:30" ht="15.75" customHeight="1">
      <c r="A910" s="55"/>
      <c r="B910" s="55"/>
      <c r="C910" s="55"/>
      <c r="D910" s="55"/>
      <c r="E910" s="55"/>
      <c r="F910" s="10"/>
      <c r="G910" s="10"/>
      <c r="H910" s="10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10"/>
      <c r="X910" s="10"/>
      <c r="Y910" s="10"/>
      <c r="AB910" s="55"/>
      <c r="AD910" s="55"/>
    </row>
    <row r="911" spans="1:30" ht="15.75" customHeight="1">
      <c r="A911" s="55"/>
      <c r="B911" s="55"/>
      <c r="C911" s="55"/>
      <c r="D911" s="55"/>
      <c r="E911" s="55"/>
      <c r="F911" s="10"/>
      <c r="G911" s="10"/>
      <c r="H911" s="10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10"/>
      <c r="X911" s="10"/>
      <c r="Y911" s="10"/>
      <c r="AB911" s="55"/>
      <c r="AD911" s="55"/>
    </row>
    <row r="912" spans="1:30" ht="15.75" customHeight="1">
      <c r="A912" s="55"/>
      <c r="B912" s="55"/>
      <c r="C912" s="55"/>
      <c r="D912" s="55"/>
      <c r="E912" s="55"/>
      <c r="F912" s="10"/>
      <c r="G912" s="10"/>
      <c r="H912" s="10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10"/>
      <c r="X912" s="10"/>
      <c r="Y912" s="10"/>
      <c r="AB912" s="55"/>
      <c r="AD912" s="55"/>
    </row>
    <row r="913" spans="1:30" ht="15.75" customHeight="1">
      <c r="A913" s="55"/>
      <c r="B913" s="55"/>
      <c r="C913" s="55"/>
      <c r="D913" s="55"/>
      <c r="E913" s="55"/>
      <c r="F913" s="10"/>
      <c r="G913" s="10"/>
      <c r="H913" s="10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10"/>
      <c r="X913" s="10"/>
      <c r="Y913" s="10"/>
      <c r="AB913" s="55"/>
      <c r="AD913" s="55"/>
    </row>
    <row r="914" spans="1:30" ht="15.75" customHeight="1">
      <c r="A914" s="55"/>
      <c r="B914" s="55"/>
      <c r="C914" s="55"/>
      <c r="D914" s="55"/>
      <c r="E914" s="55"/>
      <c r="F914" s="10"/>
      <c r="G914" s="10"/>
      <c r="H914" s="10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10"/>
      <c r="X914" s="10"/>
      <c r="Y914" s="10"/>
      <c r="AB914" s="55"/>
      <c r="AD914" s="55"/>
    </row>
    <row r="915" spans="1:30" ht="15.75" customHeight="1">
      <c r="A915" s="55"/>
      <c r="B915" s="55"/>
      <c r="C915" s="55"/>
      <c r="D915" s="55"/>
      <c r="E915" s="55"/>
      <c r="F915" s="10"/>
      <c r="G915" s="10"/>
      <c r="H915" s="10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10"/>
      <c r="X915" s="10"/>
      <c r="Y915" s="10"/>
      <c r="AB915" s="55"/>
      <c r="AD915" s="55"/>
    </row>
    <row r="916" spans="1:30" ht="15.75" customHeight="1">
      <c r="A916" s="55"/>
      <c r="B916" s="55"/>
      <c r="C916" s="55"/>
      <c r="D916" s="55"/>
      <c r="E916" s="55"/>
      <c r="F916" s="10"/>
      <c r="G916" s="10"/>
      <c r="H916" s="10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10"/>
      <c r="X916" s="10"/>
      <c r="Y916" s="10"/>
      <c r="AB916" s="55"/>
      <c r="AD916" s="55"/>
    </row>
    <row r="917" spans="1:30" ht="15.75" customHeight="1">
      <c r="A917" s="55"/>
      <c r="B917" s="55"/>
      <c r="C917" s="55"/>
      <c r="D917" s="55"/>
      <c r="E917" s="55"/>
      <c r="F917" s="10"/>
      <c r="G917" s="10"/>
      <c r="H917" s="10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10"/>
      <c r="X917" s="10"/>
      <c r="Y917" s="10"/>
      <c r="AB917" s="55"/>
      <c r="AD917" s="55"/>
    </row>
    <row r="918" spans="1:30" ht="15.75" customHeight="1">
      <c r="A918" s="55"/>
      <c r="B918" s="55"/>
      <c r="C918" s="55"/>
      <c r="D918" s="55"/>
      <c r="E918" s="55"/>
      <c r="F918" s="10"/>
      <c r="G918" s="10"/>
      <c r="H918" s="10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10"/>
      <c r="X918" s="10"/>
      <c r="Y918" s="10"/>
      <c r="AB918" s="55"/>
      <c r="AD918" s="55"/>
    </row>
    <row r="919" spans="1:30" ht="15.75" customHeight="1">
      <c r="A919" s="55"/>
      <c r="B919" s="55"/>
      <c r="C919" s="55"/>
      <c r="D919" s="55"/>
      <c r="E919" s="55"/>
      <c r="F919" s="10"/>
      <c r="G919" s="10"/>
      <c r="H919" s="10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10"/>
      <c r="X919" s="10"/>
      <c r="Y919" s="10"/>
      <c r="AB919" s="55"/>
      <c r="AD919" s="55"/>
    </row>
    <row r="920" spans="1:30" ht="15.75" customHeight="1">
      <c r="A920" s="55"/>
      <c r="B920" s="55"/>
      <c r="C920" s="55"/>
      <c r="D920" s="55"/>
      <c r="E920" s="55"/>
      <c r="F920" s="10"/>
      <c r="G920" s="10"/>
      <c r="H920" s="10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10"/>
      <c r="X920" s="10"/>
      <c r="Y920" s="10"/>
      <c r="AB920" s="55"/>
      <c r="AD920" s="55"/>
    </row>
    <row r="921" spans="1:30" ht="15.75" customHeight="1">
      <c r="A921" s="55"/>
      <c r="B921" s="55"/>
      <c r="C921" s="55"/>
      <c r="D921" s="55"/>
      <c r="E921" s="55"/>
      <c r="F921" s="10"/>
      <c r="G921" s="10"/>
      <c r="H921" s="10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10"/>
      <c r="X921" s="10"/>
      <c r="Y921" s="10"/>
      <c r="AB921" s="55"/>
      <c r="AD921" s="55"/>
    </row>
    <row r="922" spans="1:30" ht="15.75" customHeight="1">
      <c r="A922" s="55"/>
      <c r="B922" s="55"/>
      <c r="C922" s="55"/>
      <c r="D922" s="55"/>
      <c r="E922" s="55"/>
      <c r="F922" s="10"/>
      <c r="G922" s="10"/>
      <c r="H922" s="10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10"/>
      <c r="X922" s="10"/>
      <c r="Y922" s="10"/>
      <c r="AB922" s="55"/>
      <c r="AD922" s="55"/>
    </row>
    <row r="923" spans="1:30" ht="15.75" customHeight="1">
      <c r="A923" s="55"/>
      <c r="B923" s="55"/>
      <c r="C923" s="55"/>
      <c r="D923" s="55"/>
      <c r="E923" s="55"/>
      <c r="F923" s="10"/>
      <c r="G923" s="10"/>
      <c r="H923" s="10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10"/>
      <c r="X923" s="10"/>
      <c r="Y923" s="10"/>
      <c r="AB923" s="55"/>
      <c r="AD923" s="55"/>
    </row>
    <row r="924" spans="1:30" ht="15.75" customHeight="1">
      <c r="A924" s="55"/>
      <c r="B924" s="55"/>
      <c r="C924" s="55"/>
      <c r="D924" s="55"/>
      <c r="E924" s="55"/>
      <c r="F924" s="10"/>
      <c r="G924" s="10"/>
      <c r="H924" s="10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10"/>
      <c r="X924" s="10"/>
      <c r="Y924" s="10"/>
      <c r="AB924" s="55"/>
      <c r="AD924" s="55"/>
    </row>
    <row r="925" spans="1:30" ht="15.75" customHeight="1">
      <c r="A925" s="55"/>
      <c r="B925" s="55"/>
      <c r="C925" s="55"/>
      <c r="D925" s="55"/>
      <c r="E925" s="55"/>
      <c r="F925" s="10"/>
      <c r="G925" s="10"/>
      <c r="H925" s="10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10"/>
      <c r="X925" s="10"/>
      <c r="Y925" s="10"/>
      <c r="AB925" s="55"/>
      <c r="AD925" s="55"/>
    </row>
    <row r="926" spans="1:30" ht="15.75" customHeight="1">
      <c r="A926" s="55"/>
      <c r="B926" s="55"/>
      <c r="C926" s="55"/>
      <c r="D926" s="55"/>
      <c r="E926" s="55"/>
      <c r="F926" s="10"/>
      <c r="G926" s="10"/>
      <c r="H926" s="10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10"/>
      <c r="X926" s="10"/>
      <c r="Y926" s="10"/>
      <c r="AB926" s="55"/>
      <c r="AD926" s="55"/>
    </row>
    <row r="927" spans="1:30" ht="15.75" customHeight="1">
      <c r="A927" s="55"/>
      <c r="B927" s="55"/>
      <c r="C927" s="55"/>
      <c r="D927" s="55"/>
      <c r="E927" s="55"/>
      <c r="F927" s="10"/>
      <c r="G927" s="10"/>
      <c r="H927" s="10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10"/>
      <c r="X927" s="10"/>
      <c r="Y927" s="10"/>
      <c r="AB927" s="55"/>
      <c r="AD927" s="55"/>
    </row>
    <row r="928" spans="1:30" ht="15.75" customHeight="1">
      <c r="A928" s="55"/>
      <c r="B928" s="55"/>
      <c r="C928" s="55"/>
      <c r="D928" s="55"/>
      <c r="E928" s="55"/>
      <c r="F928" s="10"/>
      <c r="G928" s="10"/>
      <c r="H928" s="10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10"/>
      <c r="X928" s="10"/>
      <c r="Y928" s="10"/>
      <c r="AB928" s="55"/>
      <c r="AD928" s="55"/>
    </row>
    <row r="929" spans="1:30" ht="15.75" customHeight="1">
      <c r="A929" s="55"/>
      <c r="B929" s="55"/>
      <c r="C929" s="55"/>
      <c r="D929" s="55"/>
      <c r="E929" s="55"/>
      <c r="F929" s="10"/>
      <c r="G929" s="10"/>
      <c r="H929" s="10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10"/>
      <c r="X929" s="10"/>
      <c r="Y929" s="10"/>
      <c r="AB929" s="55"/>
      <c r="AD929" s="55"/>
    </row>
    <row r="930" spans="1:30" ht="15.75" customHeight="1">
      <c r="A930" s="55"/>
      <c r="B930" s="55"/>
      <c r="C930" s="55"/>
      <c r="D930" s="55"/>
      <c r="E930" s="55"/>
      <c r="F930" s="10"/>
      <c r="G930" s="10"/>
      <c r="H930" s="10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10"/>
      <c r="X930" s="10"/>
      <c r="Y930" s="10"/>
      <c r="AB930" s="55"/>
      <c r="AD930" s="55"/>
    </row>
    <row r="931" spans="1:30" ht="15.75" customHeight="1">
      <c r="A931" s="55"/>
      <c r="B931" s="55"/>
      <c r="C931" s="55"/>
      <c r="D931" s="55"/>
      <c r="E931" s="55"/>
      <c r="F931" s="10"/>
      <c r="G931" s="10"/>
      <c r="H931" s="10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10"/>
      <c r="X931" s="10"/>
      <c r="Y931" s="10"/>
      <c r="AB931" s="55"/>
      <c r="AD931" s="55"/>
    </row>
    <row r="932" spans="1:30" ht="15.75" customHeight="1">
      <c r="A932" s="55"/>
      <c r="B932" s="55"/>
      <c r="C932" s="55"/>
      <c r="D932" s="55"/>
      <c r="E932" s="55"/>
      <c r="F932" s="10"/>
      <c r="G932" s="10"/>
      <c r="H932" s="10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10"/>
      <c r="X932" s="10"/>
      <c r="Y932" s="10"/>
      <c r="AB932" s="55"/>
      <c r="AD932" s="55"/>
    </row>
    <row r="933" spans="1:30" ht="15.75" customHeight="1">
      <c r="A933" s="55"/>
      <c r="B933" s="55"/>
      <c r="C933" s="55"/>
      <c r="D933" s="55"/>
      <c r="E933" s="55"/>
      <c r="F933" s="10"/>
      <c r="G933" s="10"/>
      <c r="H933" s="10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10"/>
      <c r="X933" s="10"/>
      <c r="Y933" s="10"/>
      <c r="AB933" s="55"/>
      <c r="AD933" s="55"/>
    </row>
    <row r="934" spans="1:30" ht="15.75" customHeight="1">
      <c r="A934" s="55"/>
      <c r="B934" s="55"/>
      <c r="C934" s="55"/>
      <c r="D934" s="55"/>
      <c r="E934" s="55"/>
      <c r="F934" s="10"/>
      <c r="G934" s="10"/>
      <c r="H934" s="10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10"/>
      <c r="X934" s="10"/>
      <c r="Y934" s="10"/>
      <c r="AB934" s="55"/>
      <c r="AD934" s="55"/>
    </row>
    <row r="935" spans="1:30" ht="15.75" customHeight="1">
      <c r="A935" s="55"/>
      <c r="B935" s="55"/>
      <c r="C935" s="55"/>
      <c r="D935" s="55"/>
      <c r="E935" s="55"/>
      <c r="F935" s="10"/>
      <c r="G935" s="10"/>
      <c r="H935" s="10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10"/>
      <c r="X935" s="10"/>
      <c r="Y935" s="10"/>
      <c r="AB935" s="55"/>
      <c r="AD935" s="55"/>
    </row>
    <row r="936" spans="1:30" ht="15.75" customHeight="1">
      <c r="A936" s="55"/>
      <c r="B936" s="55"/>
      <c r="C936" s="55"/>
      <c r="D936" s="55"/>
      <c r="E936" s="55"/>
      <c r="F936" s="10"/>
      <c r="G936" s="10"/>
      <c r="H936" s="10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10"/>
      <c r="X936" s="10"/>
      <c r="Y936" s="10"/>
      <c r="AB936" s="55"/>
      <c r="AD936" s="55"/>
    </row>
    <row r="937" spans="1:30" ht="15.75" customHeight="1">
      <c r="A937" s="55"/>
      <c r="B937" s="55"/>
      <c r="C937" s="55"/>
      <c r="D937" s="55"/>
      <c r="E937" s="55"/>
      <c r="F937" s="10"/>
      <c r="G937" s="10"/>
      <c r="H937" s="10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10"/>
      <c r="X937" s="10"/>
      <c r="Y937" s="10"/>
      <c r="AB937" s="55"/>
      <c r="AD937" s="55"/>
    </row>
    <row r="938" spans="1:30" ht="15.75" customHeight="1">
      <c r="A938" s="55"/>
      <c r="B938" s="55"/>
      <c r="C938" s="55"/>
      <c r="D938" s="55"/>
      <c r="E938" s="55"/>
      <c r="F938" s="10"/>
      <c r="G938" s="10"/>
      <c r="H938" s="10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10"/>
      <c r="X938" s="10"/>
      <c r="Y938" s="10"/>
      <c r="AB938" s="55"/>
      <c r="AD938" s="55"/>
    </row>
    <row r="939" spans="1:30" ht="15.75" customHeight="1">
      <c r="A939" s="55"/>
      <c r="B939" s="55"/>
      <c r="C939" s="55"/>
      <c r="D939" s="55"/>
      <c r="E939" s="55"/>
      <c r="F939" s="10"/>
      <c r="G939" s="10"/>
      <c r="H939" s="10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10"/>
      <c r="X939" s="10"/>
      <c r="Y939" s="10"/>
      <c r="AB939" s="55"/>
      <c r="AD939" s="55"/>
    </row>
    <row r="940" spans="1:30" ht="15.75" customHeight="1">
      <c r="A940" s="55"/>
      <c r="B940" s="55"/>
      <c r="C940" s="55"/>
      <c r="D940" s="55"/>
      <c r="E940" s="55"/>
      <c r="F940" s="10"/>
      <c r="G940" s="10"/>
      <c r="H940" s="10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10"/>
      <c r="X940" s="10"/>
      <c r="Y940" s="10"/>
      <c r="AB940" s="55"/>
      <c r="AD940" s="55"/>
    </row>
    <row r="941" spans="1:30" ht="15.75" customHeight="1">
      <c r="A941" s="55"/>
      <c r="B941" s="55"/>
      <c r="C941" s="55"/>
      <c r="D941" s="55"/>
      <c r="E941" s="55"/>
      <c r="F941" s="10"/>
      <c r="G941" s="10"/>
      <c r="H941" s="10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10"/>
      <c r="X941" s="10"/>
      <c r="Y941" s="10"/>
      <c r="AB941" s="55"/>
      <c r="AD941" s="55"/>
    </row>
    <row r="942" spans="1:30" ht="15.75" customHeight="1">
      <c r="A942" s="55"/>
      <c r="B942" s="55"/>
      <c r="C942" s="55"/>
      <c r="D942" s="55"/>
      <c r="E942" s="55"/>
      <c r="F942" s="10"/>
      <c r="G942" s="10"/>
      <c r="H942" s="10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10"/>
      <c r="X942" s="10"/>
      <c r="Y942" s="10"/>
      <c r="AB942" s="55"/>
      <c r="AD942" s="55"/>
    </row>
    <row r="943" spans="1:30" ht="15.75" customHeight="1">
      <c r="A943" s="55"/>
      <c r="B943" s="55"/>
      <c r="C943" s="55"/>
      <c r="D943" s="55"/>
      <c r="E943" s="55"/>
      <c r="F943" s="10"/>
      <c r="G943" s="10"/>
      <c r="H943" s="10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10"/>
      <c r="X943" s="10"/>
      <c r="Y943" s="10"/>
      <c r="AB943" s="55"/>
      <c r="AD943" s="55"/>
    </row>
    <row r="944" spans="1:30" ht="15.75" customHeight="1">
      <c r="A944" s="55"/>
      <c r="B944" s="55"/>
      <c r="C944" s="55"/>
      <c r="D944" s="55"/>
      <c r="E944" s="55"/>
      <c r="F944" s="10"/>
      <c r="G944" s="10"/>
      <c r="H944" s="10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10"/>
      <c r="X944" s="10"/>
      <c r="Y944" s="10"/>
      <c r="AB944" s="55"/>
      <c r="AD944" s="55"/>
    </row>
    <row r="945" spans="1:30" ht="15.75" customHeight="1">
      <c r="A945" s="55"/>
      <c r="B945" s="55"/>
      <c r="C945" s="55"/>
      <c r="D945" s="55"/>
      <c r="E945" s="55"/>
      <c r="F945" s="10"/>
      <c r="G945" s="10"/>
      <c r="H945" s="10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10"/>
      <c r="X945" s="10"/>
      <c r="Y945" s="10"/>
      <c r="AB945" s="55"/>
      <c r="AD945" s="55"/>
    </row>
    <row r="946" spans="1:30" ht="15.75" customHeight="1">
      <c r="A946" s="55"/>
      <c r="B946" s="55"/>
      <c r="C946" s="55"/>
      <c r="D946" s="55"/>
      <c r="E946" s="55"/>
      <c r="F946" s="10"/>
      <c r="G946" s="10"/>
      <c r="H946" s="10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10"/>
      <c r="X946" s="10"/>
      <c r="Y946" s="10"/>
      <c r="AB946" s="55"/>
      <c r="AD946" s="55"/>
    </row>
    <row r="947" spans="1:30" ht="15.75" customHeight="1">
      <c r="A947" s="55"/>
      <c r="B947" s="55"/>
      <c r="C947" s="55"/>
      <c r="D947" s="55"/>
      <c r="E947" s="55"/>
      <c r="F947" s="10"/>
      <c r="G947" s="10"/>
      <c r="H947" s="10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10"/>
      <c r="X947" s="10"/>
      <c r="Y947" s="10"/>
      <c r="AB947" s="55"/>
      <c r="AD947" s="55"/>
    </row>
    <row r="948" spans="1:30" ht="15.75" customHeight="1">
      <c r="A948" s="55"/>
      <c r="B948" s="55"/>
      <c r="C948" s="55"/>
      <c r="D948" s="55"/>
      <c r="E948" s="55"/>
      <c r="F948" s="10"/>
      <c r="G948" s="10"/>
      <c r="H948" s="10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10"/>
      <c r="X948" s="10"/>
      <c r="Y948" s="10"/>
      <c r="AB948" s="55"/>
      <c r="AD948" s="55"/>
    </row>
    <row r="949" spans="1:30" ht="15.75" customHeight="1">
      <c r="A949" s="55"/>
      <c r="B949" s="55"/>
      <c r="C949" s="55"/>
      <c r="D949" s="55"/>
      <c r="E949" s="55"/>
      <c r="F949" s="10"/>
      <c r="G949" s="10"/>
      <c r="H949" s="10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10"/>
      <c r="X949" s="10"/>
      <c r="Y949" s="10"/>
      <c r="AB949" s="55"/>
      <c r="AD949" s="55"/>
    </row>
    <row r="950" spans="1:30" ht="15.75" customHeight="1">
      <c r="A950" s="55"/>
      <c r="B950" s="55"/>
      <c r="C950" s="55"/>
      <c r="D950" s="55"/>
      <c r="E950" s="55"/>
      <c r="F950" s="10"/>
      <c r="G950" s="10"/>
      <c r="H950" s="10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10"/>
      <c r="X950" s="10"/>
      <c r="Y950" s="10"/>
      <c r="AB950" s="55"/>
      <c r="AD950" s="55"/>
    </row>
    <row r="951" spans="1:30" ht="15.75" customHeight="1">
      <c r="A951" s="55"/>
      <c r="B951" s="55"/>
      <c r="C951" s="55"/>
      <c r="D951" s="55"/>
      <c r="E951" s="55"/>
      <c r="F951" s="10"/>
      <c r="G951" s="10"/>
      <c r="H951" s="10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10"/>
      <c r="X951" s="10"/>
      <c r="Y951" s="10"/>
      <c r="AB951" s="55"/>
      <c r="AD951" s="55"/>
    </row>
    <row r="952" spans="1:30" ht="15.75" customHeight="1">
      <c r="A952" s="55"/>
      <c r="B952" s="55"/>
      <c r="C952" s="55"/>
      <c r="D952" s="55"/>
      <c r="E952" s="55"/>
      <c r="F952" s="10"/>
      <c r="G952" s="10"/>
      <c r="H952" s="10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10"/>
      <c r="X952" s="10"/>
      <c r="Y952" s="10"/>
      <c r="AB952" s="55"/>
      <c r="AD952" s="55"/>
    </row>
    <row r="953" spans="1:30" ht="15.75" customHeight="1">
      <c r="A953" s="55"/>
      <c r="B953" s="55"/>
      <c r="C953" s="55"/>
      <c r="D953" s="55"/>
      <c r="E953" s="55"/>
      <c r="F953" s="10"/>
      <c r="G953" s="10"/>
      <c r="H953" s="10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10"/>
      <c r="X953" s="10"/>
      <c r="Y953" s="10"/>
      <c r="AB953" s="55"/>
      <c r="AD953" s="55"/>
    </row>
    <row r="954" spans="1:30" ht="15.75" customHeight="1">
      <c r="A954" s="55"/>
      <c r="B954" s="55"/>
      <c r="C954" s="55"/>
      <c r="D954" s="55"/>
      <c r="E954" s="55"/>
      <c r="F954" s="10"/>
      <c r="G954" s="10"/>
      <c r="H954" s="10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10"/>
      <c r="X954" s="10"/>
      <c r="Y954" s="10"/>
      <c r="AB954" s="55"/>
      <c r="AD954" s="55"/>
    </row>
    <row r="955" spans="1:30" ht="15.75" customHeight="1">
      <c r="A955" s="55"/>
      <c r="B955" s="55"/>
      <c r="C955" s="55"/>
      <c r="D955" s="55"/>
      <c r="E955" s="55"/>
      <c r="F955" s="10"/>
      <c r="G955" s="10"/>
      <c r="H955" s="10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10"/>
      <c r="X955" s="10"/>
      <c r="Y955" s="10"/>
      <c r="AB955" s="55"/>
      <c r="AD955" s="55"/>
    </row>
    <row r="956" spans="1:30" ht="15.75" customHeight="1">
      <c r="A956" s="55"/>
      <c r="B956" s="55"/>
      <c r="C956" s="55"/>
      <c r="D956" s="55"/>
      <c r="E956" s="55"/>
      <c r="F956" s="10"/>
      <c r="G956" s="10"/>
      <c r="H956" s="10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10"/>
      <c r="X956" s="10"/>
      <c r="Y956" s="10"/>
      <c r="AB956" s="55"/>
      <c r="AD956" s="55"/>
    </row>
    <row r="957" spans="1:30" ht="15.75" customHeight="1">
      <c r="A957" s="55"/>
      <c r="B957" s="55"/>
      <c r="C957" s="55"/>
      <c r="D957" s="55"/>
      <c r="E957" s="55"/>
      <c r="F957" s="10"/>
      <c r="G957" s="10"/>
      <c r="H957" s="10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10"/>
      <c r="X957" s="10"/>
      <c r="Y957" s="10"/>
      <c r="AB957" s="55"/>
      <c r="AD957" s="55"/>
    </row>
    <row r="958" spans="1:30" ht="15.75" customHeight="1">
      <c r="A958" s="55"/>
      <c r="B958" s="55"/>
      <c r="C958" s="55"/>
      <c r="D958" s="55"/>
      <c r="E958" s="55"/>
      <c r="F958" s="10"/>
      <c r="G958" s="10"/>
      <c r="H958" s="10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10"/>
      <c r="X958" s="10"/>
      <c r="Y958" s="10"/>
      <c r="AB958" s="55"/>
      <c r="AD958" s="55"/>
    </row>
    <row r="959" spans="1:30" ht="15.75" customHeight="1">
      <c r="A959" s="55"/>
      <c r="B959" s="55"/>
      <c r="C959" s="55"/>
      <c r="D959" s="55"/>
      <c r="E959" s="55"/>
      <c r="F959" s="10"/>
      <c r="G959" s="10"/>
      <c r="H959" s="10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10"/>
      <c r="X959" s="10"/>
      <c r="Y959" s="10"/>
      <c r="AB959" s="55"/>
      <c r="AD959" s="55"/>
    </row>
    <row r="960" spans="1:30" ht="15.75" customHeight="1">
      <c r="A960" s="55"/>
      <c r="B960" s="55"/>
      <c r="C960" s="55"/>
      <c r="D960" s="55"/>
      <c r="E960" s="55"/>
      <c r="F960" s="10"/>
      <c r="G960" s="10"/>
      <c r="H960" s="10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10"/>
      <c r="X960" s="10"/>
      <c r="Y960" s="10"/>
      <c r="AB960" s="55"/>
      <c r="AD960" s="55"/>
    </row>
    <row r="961" spans="1:30" ht="15.75" customHeight="1">
      <c r="A961" s="55"/>
      <c r="B961" s="55"/>
      <c r="C961" s="55"/>
      <c r="D961" s="55"/>
      <c r="E961" s="55"/>
      <c r="F961" s="10"/>
      <c r="G961" s="10"/>
      <c r="H961" s="10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10"/>
      <c r="X961" s="10"/>
      <c r="Y961" s="10"/>
      <c r="AB961" s="55"/>
      <c r="AD961" s="55"/>
    </row>
    <row r="962" spans="1:30" ht="15.75" customHeight="1">
      <c r="A962" s="55"/>
      <c r="B962" s="55"/>
      <c r="C962" s="55"/>
      <c r="D962" s="55"/>
      <c r="E962" s="55"/>
      <c r="F962" s="10"/>
      <c r="G962" s="10"/>
      <c r="H962" s="10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10"/>
      <c r="X962" s="10"/>
      <c r="Y962" s="10"/>
      <c r="AB962" s="55"/>
      <c r="AD962" s="55"/>
    </row>
    <row r="963" spans="1:30" ht="15.75" customHeight="1">
      <c r="A963" s="55"/>
      <c r="B963" s="55"/>
      <c r="C963" s="55"/>
      <c r="D963" s="55"/>
      <c r="E963" s="55"/>
      <c r="F963" s="10"/>
      <c r="G963" s="10"/>
      <c r="H963" s="10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10"/>
      <c r="X963" s="10"/>
      <c r="Y963" s="10"/>
      <c r="AB963" s="55"/>
      <c r="AD963" s="55"/>
    </row>
    <row r="964" spans="1:30" ht="15.75" customHeight="1">
      <c r="A964" s="55"/>
      <c r="B964" s="55"/>
      <c r="C964" s="55"/>
      <c r="D964" s="55"/>
      <c r="E964" s="55"/>
      <c r="F964" s="10"/>
      <c r="G964" s="10"/>
      <c r="H964" s="10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10"/>
      <c r="X964" s="10"/>
      <c r="Y964" s="10"/>
      <c r="AB964" s="55"/>
      <c r="AD964" s="55"/>
    </row>
    <row r="965" spans="1:30" ht="15.75" customHeight="1">
      <c r="A965" s="55"/>
      <c r="B965" s="55"/>
      <c r="C965" s="55"/>
      <c r="D965" s="55"/>
      <c r="E965" s="55"/>
      <c r="F965" s="10"/>
      <c r="G965" s="10"/>
      <c r="H965" s="10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10"/>
      <c r="X965" s="10"/>
      <c r="Y965" s="10"/>
      <c r="AB965" s="55"/>
      <c r="AD965" s="55"/>
    </row>
    <row r="966" spans="1:30" ht="15.75" customHeight="1">
      <c r="A966" s="55"/>
      <c r="B966" s="55"/>
      <c r="C966" s="55"/>
      <c r="D966" s="55"/>
      <c r="E966" s="55"/>
      <c r="F966" s="10"/>
      <c r="G966" s="10"/>
      <c r="H966" s="10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10"/>
      <c r="X966" s="10"/>
      <c r="Y966" s="10"/>
      <c r="AB966" s="55"/>
      <c r="AD966" s="55"/>
    </row>
    <row r="967" spans="1:30" ht="15.75" customHeight="1">
      <c r="A967" s="55"/>
      <c r="B967" s="55"/>
      <c r="C967" s="55"/>
      <c r="D967" s="55"/>
      <c r="E967" s="55"/>
      <c r="F967" s="10"/>
      <c r="G967" s="10"/>
      <c r="H967" s="10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10"/>
      <c r="X967" s="10"/>
      <c r="Y967" s="10"/>
      <c r="AB967" s="55"/>
      <c r="AD967" s="55"/>
    </row>
    <row r="968" spans="1:30" ht="15.75" customHeight="1">
      <c r="A968" s="55"/>
      <c r="B968" s="55"/>
      <c r="C968" s="55"/>
      <c r="D968" s="55"/>
      <c r="E968" s="55"/>
      <c r="F968" s="10"/>
      <c r="G968" s="10"/>
      <c r="H968" s="10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10"/>
      <c r="X968" s="10"/>
      <c r="Y968" s="10"/>
      <c r="AB968" s="55"/>
      <c r="AD968" s="55"/>
    </row>
    <row r="969" spans="1:30" ht="15.75" customHeight="1">
      <c r="A969" s="55"/>
      <c r="B969" s="55"/>
      <c r="C969" s="55"/>
      <c r="D969" s="55"/>
      <c r="E969" s="55"/>
      <c r="F969" s="10"/>
      <c r="G969" s="10"/>
      <c r="H969" s="10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10"/>
      <c r="X969" s="10"/>
      <c r="Y969" s="10"/>
      <c r="AB969" s="55"/>
      <c r="AD969" s="55"/>
    </row>
    <row r="970" spans="1:30" ht="15.75" customHeight="1">
      <c r="A970" s="55"/>
      <c r="B970" s="55"/>
      <c r="C970" s="55"/>
      <c r="D970" s="55"/>
      <c r="E970" s="55"/>
      <c r="F970" s="10"/>
      <c r="G970" s="10"/>
      <c r="H970" s="10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10"/>
      <c r="X970" s="10"/>
      <c r="Y970" s="10"/>
      <c r="AB970" s="55"/>
      <c r="AD970" s="55"/>
    </row>
    <row r="971" spans="1:30" ht="15.75" customHeight="1">
      <c r="A971" s="55"/>
      <c r="B971" s="55"/>
      <c r="C971" s="55"/>
      <c r="D971" s="55"/>
      <c r="E971" s="55"/>
      <c r="F971" s="10"/>
      <c r="G971" s="10"/>
      <c r="H971" s="10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10"/>
      <c r="X971" s="10"/>
      <c r="Y971" s="10"/>
      <c r="AB971" s="55"/>
      <c r="AD971" s="55"/>
    </row>
    <row r="972" spans="1:30" ht="15.75" customHeight="1">
      <c r="A972" s="55"/>
      <c r="B972" s="55"/>
      <c r="C972" s="55"/>
      <c r="D972" s="55"/>
      <c r="E972" s="55"/>
      <c r="F972" s="10"/>
      <c r="G972" s="10"/>
      <c r="H972" s="10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10"/>
      <c r="X972" s="10"/>
      <c r="Y972" s="10"/>
      <c r="AB972" s="55"/>
      <c r="AD972" s="55"/>
    </row>
    <row r="973" spans="1:30" ht="15.75" customHeight="1">
      <c r="A973" s="55"/>
      <c r="B973" s="55"/>
      <c r="C973" s="55"/>
      <c r="D973" s="55"/>
      <c r="E973" s="55"/>
      <c r="F973" s="10"/>
      <c r="G973" s="10"/>
      <c r="H973" s="10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10"/>
      <c r="X973" s="10"/>
      <c r="Y973" s="10"/>
      <c r="AB973" s="55"/>
      <c r="AD973" s="55"/>
    </row>
    <row r="974" spans="1:30" ht="15.75" customHeight="1">
      <c r="A974" s="55"/>
      <c r="B974" s="55"/>
      <c r="C974" s="55"/>
      <c r="D974" s="55"/>
      <c r="E974" s="55"/>
      <c r="F974" s="10"/>
      <c r="G974" s="10"/>
      <c r="H974" s="10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10"/>
      <c r="X974" s="10"/>
      <c r="Y974" s="10"/>
      <c r="AB974" s="55"/>
      <c r="AD974" s="55"/>
    </row>
    <row r="975" spans="1:30" ht="15.75" customHeight="1">
      <c r="A975" s="55"/>
      <c r="B975" s="55"/>
      <c r="C975" s="55"/>
      <c r="D975" s="55"/>
      <c r="E975" s="55"/>
      <c r="F975" s="10"/>
      <c r="G975" s="10"/>
      <c r="H975" s="10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10"/>
      <c r="X975" s="10"/>
      <c r="Y975" s="10"/>
      <c r="AB975" s="55"/>
      <c r="AD975" s="55"/>
    </row>
    <row r="976" spans="1:30" ht="15.75" customHeight="1">
      <c r="A976" s="55"/>
      <c r="B976" s="55"/>
      <c r="C976" s="55"/>
      <c r="D976" s="55"/>
      <c r="E976" s="55"/>
      <c r="F976" s="10"/>
      <c r="G976" s="10"/>
      <c r="H976" s="10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10"/>
      <c r="X976" s="10"/>
      <c r="Y976" s="10"/>
      <c r="AB976" s="55"/>
      <c r="AD976" s="55"/>
    </row>
    <row r="977" spans="1:30" ht="15.75" customHeight="1">
      <c r="A977" s="55"/>
      <c r="B977" s="55"/>
      <c r="C977" s="55"/>
      <c r="D977" s="55"/>
      <c r="E977" s="55"/>
      <c r="F977" s="10"/>
      <c r="G977" s="10"/>
      <c r="H977" s="10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10"/>
      <c r="X977" s="10"/>
      <c r="Y977" s="10"/>
      <c r="AB977" s="55"/>
      <c r="AD977" s="55"/>
    </row>
    <row r="978" spans="1:30" ht="15.75" customHeight="1">
      <c r="A978" s="55"/>
      <c r="B978" s="55"/>
      <c r="C978" s="55"/>
      <c r="D978" s="55"/>
      <c r="E978" s="55"/>
      <c r="F978" s="10"/>
      <c r="G978" s="10"/>
      <c r="H978" s="10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10"/>
      <c r="X978" s="10"/>
      <c r="Y978" s="10"/>
      <c r="AB978" s="55"/>
      <c r="AD978" s="55"/>
    </row>
    <row r="979" spans="1:30" ht="15.75" customHeight="1">
      <c r="A979" s="55"/>
      <c r="B979" s="55"/>
      <c r="C979" s="55"/>
      <c r="D979" s="55"/>
      <c r="E979" s="55"/>
      <c r="F979" s="10"/>
      <c r="G979" s="10"/>
      <c r="H979" s="10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10"/>
      <c r="X979" s="10"/>
      <c r="Y979" s="10"/>
      <c r="AB979" s="55"/>
      <c r="AD979" s="55"/>
    </row>
    <row r="980" spans="1:30" ht="15.75" customHeight="1">
      <c r="A980" s="55"/>
      <c r="B980" s="55"/>
      <c r="C980" s="55"/>
      <c r="D980" s="55"/>
      <c r="E980" s="55"/>
      <c r="F980" s="10"/>
      <c r="G980" s="10"/>
      <c r="H980" s="10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10"/>
      <c r="X980" s="10"/>
      <c r="Y980" s="10"/>
      <c r="AB980" s="55"/>
      <c r="AD980" s="55"/>
    </row>
    <row r="981" spans="1:30" ht="15.75" customHeight="1">
      <c r="A981" s="55"/>
      <c r="B981" s="55"/>
      <c r="C981" s="55"/>
      <c r="D981" s="55"/>
      <c r="E981" s="55"/>
      <c r="F981" s="10"/>
      <c r="G981" s="10"/>
      <c r="H981" s="10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10"/>
      <c r="X981" s="10"/>
      <c r="Y981" s="10"/>
      <c r="AB981" s="55"/>
      <c r="AD981" s="55"/>
    </row>
    <row r="982" spans="1:30" ht="15.75" customHeight="1">
      <c r="A982" s="55"/>
      <c r="B982" s="55"/>
      <c r="C982" s="55"/>
      <c r="D982" s="55"/>
      <c r="E982" s="55"/>
      <c r="F982" s="10"/>
      <c r="G982" s="10"/>
      <c r="H982" s="10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10"/>
      <c r="X982" s="10"/>
      <c r="Y982" s="10"/>
      <c r="AB982" s="55"/>
      <c r="AD982" s="55"/>
    </row>
    <row r="983" spans="1:30" ht="15.75" customHeight="1">
      <c r="A983" s="55"/>
      <c r="B983" s="55"/>
      <c r="C983" s="55"/>
      <c r="D983" s="55"/>
      <c r="E983" s="55"/>
      <c r="F983" s="10"/>
      <c r="G983" s="10"/>
      <c r="H983" s="10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10"/>
      <c r="X983" s="10"/>
      <c r="Y983" s="10"/>
      <c r="AB983" s="55"/>
      <c r="AD983" s="55"/>
    </row>
    <row r="984" spans="1:30" ht="15.75" customHeight="1">
      <c r="A984" s="55"/>
      <c r="B984" s="55"/>
      <c r="C984" s="55"/>
      <c r="D984" s="55"/>
      <c r="E984" s="55"/>
      <c r="F984" s="10"/>
      <c r="G984" s="10"/>
      <c r="H984" s="10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10"/>
      <c r="X984" s="10"/>
      <c r="Y984" s="10"/>
      <c r="AB984" s="55"/>
      <c r="AD984" s="55"/>
    </row>
    <row r="985" spans="1:30" ht="15.75" customHeight="1">
      <c r="A985" s="55"/>
      <c r="B985" s="55"/>
      <c r="C985" s="55"/>
      <c r="D985" s="55"/>
      <c r="E985" s="55"/>
      <c r="F985" s="10"/>
      <c r="G985" s="10"/>
      <c r="H985" s="10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10"/>
      <c r="X985" s="10"/>
      <c r="Y985" s="10"/>
      <c r="AB985" s="55"/>
      <c r="AD985" s="55"/>
    </row>
    <row r="986" spans="1:30" ht="15.75" customHeight="1">
      <c r="A986" s="55"/>
      <c r="B986" s="55"/>
      <c r="C986" s="55"/>
      <c r="D986" s="55"/>
      <c r="E986" s="55"/>
      <c r="F986" s="10"/>
      <c r="G986" s="10"/>
      <c r="H986" s="10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10"/>
      <c r="X986" s="10"/>
      <c r="Y986" s="10"/>
      <c r="AB986" s="55"/>
      <c r="AD986" s="55"/>
    </row>
    <row r="987" spans="1:30" ht="15.75" customHeight="1">
      <c r="A987" s="55"/>
      <c r="B987" s="55"/>
      <c r="C987" s="55"/>
      <c r="D987" s="55"/>
      <c r="E987" s="55"/>
      <c r="F987" s="10"/>
      <c r="G987" s="10"/>
      <c r="H987" s="10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10"/>
      <c r="X987" s="10"/>
      <c r="Y987" s="10"/>
      <c r="AB987" s="55"/>
      <c r="AD987" s="55"/>
    </row>
    <row r="988" spans="1:30" ht="15.75" customHeight="1">
      <c r="A988" s="55"/>
      <c r="B988" s="55"/>
      <c r="C988" s="55"/>
      <c r="D988" s="55"/>
      <c r="E988" s="55"/>
      <c r="F988" s="10"/>
      <c r="G988" s="10"/>
      <c r="H988" s="10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10"/>
      <c r="X988" s="10"/>
      <c r="Y988" s="10"/>
      <c r="AB988" s="55"/>
      <c r="AD988" s="55"/>
    </row>
    <row r="989" spans="1:30" ht="15.75" customHeight="1">
      <c r="A989" s="55"/>
      <c r="B989" s="55"/>
      <c r="C989" s="55"/>
      <c r="D989" s="55"/>
      <c r="E989" s="55"/>
      <c r="F989" s="10"/>
      <c r="G989" s="10"/>
      <c r="H989" s="10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10"/>
      <c r="X989" s="10"/>
      <c r="Y989" s="10"/>
      <c r="AB989" s="55"/>
      <c r="AD989" s="55"/>
    </row>
    <row r="990" spans="1:30" ht="15.75" customHeight="1">
      <c r="A990" s="55"/>
      <c r="B990" s="55"/>
      <c r="C990" s="55"/>
      <c r="D990" s="55"/>
      <c r="E990" s="55"/>
      <c r="F990" s="10"/>
      <c r="G990" s="10"/>
      <c r="H990" s="10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10"/>
      <c r="X990" s="10"/>
      <c r="Y990" s="10"/>
      <c r="AB990" s="55"/>
      <c r="AD990" s="55"/>
    </row>
    <row r="991" spans="1:30" ht="15.75" customHeight="1">
      <c r="A991" s="55"/>
      <c r="B991" s="55"/>
      <c r="C991" s="55"/>
      <c r="D991" s="55"/>
      <c r="E991" s="55"/>
      <c r="F991" s="10"/>
      <c r="G991" s="10"/>
      <c r="H991" s="10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10"/>
      <c r="X991" s="10"/>
      <c r="Y991" s="10"/>
      <c r="AB991" s="55"/>
      <c r="AD991" s="55"/>
    </row>
    <row r="992" spans="1:30" ht="15.75" customHeight="1">
      <c r="A992" s="55"/>
      <c r="B992" s="55"/>
      <c r="C992" s="55"/>
      <c r="D992" s="55"/>
      <c r="E992" s="55"/>
      <c r="F992" s="10"/>
      <c r="G992" s="10"/>
      <c r="H992" s="10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10"/>
      <c r="X992" s="10"/>
      <c r="Y992" s="10"/>
      <c r="AB992" s="55"/>
      <c r="AD992" s="55"/>
    </row>
    <row r="993" spans="1:30" ht="15.75" customHeight="1">
      <c r="A993" s="55"/>
      <c r="B993" s="55"/>
      <c r="C993" s="55"/>
      <c r="D993" s="55"/>
      <c r="E993" s="55"/>
      <c r="F993" s="10"/>
      <c r="G993" s="10"/>
      <c r="H993" s="10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10"/>
      <c r="X993" s="10"/>
      <c r="Y993" s="10"/>
      <c r="AB993" s="55"/>
      <c r="AD993" s="55"/>
    </row>
    <row r="994" spans="1:30" ht="15.75" customHeight="1">
      <c r="A994" s="55"/>
      <c r="B994" s="55"/>
      <c r="C994" s="55"/>
      <c r="D994" s="55"/>
      <c r="E994" s="55"/>
      <c r="F994" s="10"/>
      <c r="G994" s="10"/>
      <c r="H994" s="10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10"/>
      <c r="X994" s="10"/>
      <c r="Y994" s="10"/>
      <c r="AB994" s="55"/>
      <c r="AD994" s="55"/>
    </row>
    <row r="995" spans="1:30" ht="15.75" customHeight="1">
      <c r="A995" s="55"/>
      <c r="B995" s="55"/>
      <c r="C995" s="55"/>
      <c r="D995" s="55"/>
      <c r="E995" s="55"/>
      <c r="F995" s="10"/>
      <c r="G995" s="10"/>
      <c r="H995" s="10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10"/>
      <c r="X995" s="10"/>
      <c r="Y995" s="10"/>
      <c r="AB995" s="55"/>
      <c r="AD995" s="55"/>
    </row>
    <row r="996" spans="1:30" ht="15.75" customHeight="1">
      <c r="A996" s="55"/>
      <c r="B996" s="55"/>
      <c r="C996" s="55"/>
      <c r="D996" s="55"/>
      <c r="E996" s="55"/>
      <c r="F996" s="10"/>
      <c r="G996" s="10"/>
      <c r="H996" s="10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10"/>
      <c r="X996" s="10"/>
      <c r="Y996" s="10"/>
      <c r="AB996" s="55"/>
      <c r="AD996" s="55"/>
    </row>
    <row r="997" spans="1:30" ht="15.75" customHeight="1">
      <c r="A997" s="55"/>
      <c r="B997" s="55"/>
      <c r="C997" s="55"/>
      <c r="D997" s="55"/>
      <c r="E997" s="55"/>
      <c r="F997" s="10"/>
      <c r="G997" s="10"/>
      <c r="H997" s="10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10"/>
      <c r="X997" s="10"/>
      <c r="Y997" s="10"/>
      <c r="AB997" s="55"/>
      <c r="AD997" s="55"/>
    </row>
    <row r="998" spans="1:30" ht="15.75" customHeight="1">
      <c r="A998" s="55"/>
      <c r="B998" s="55"/>
      <c r="C998" s="55"/>
      <c r="D998" s="55"/>
      <c r="E998" s="55"/>
      <c r="F998" s="10"/>
      <c r="G998" s="10"/>
      <c r="H998" s="10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10"/>
      <c r="X998" s="10"/>
      <c r="Y998" s="10"/>
      <c r="AB998" s="55"/>
      <c r="AD998" s="55"/>
    </row>
    <row r="999" spans="1:30" ht="15.75" customHeight="1">
      <c r="A999" s="55"/>
      <c r="B999" s="55"/>
      <c r="C999" s="55"/>
      <c r="D999" s="55"/>
      <c r="E999" s="55"/>
      <c r="F999" s="10"/>
      <c r="G999" s="10"/>
      <c r="H999" s="10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10"/>
      <c r="X999" s="10"/>
      <c r="Y999" s="10"/>
      <c r="AB999" s="55"/>
      <c r="AD999" s="55"/>
    </row>
    <row r="1000" spans="1:30" ht="15.75" customHeight="1">
      <c r="A1000" s="55"/>
      <c r="B1000" s="55"/>
      <c r="C1000" s="55"/>
      <c r="D1000" s="55"/>
      <c r="E1000" s="55"/>
      <c r="F1000" s="10"/>
      <c r="G1000" s="10"/>
      <c r="H1000" s="10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10"/>
      <c r="X1000" s="10"/>
      <c r="Y1000" s="10"/>
      <c r="AB1000" s="55"/>
      <c r="AD1000" s="55"/>
    </row>
  </sheetData>
  <autoFilter ref="A1:V849"/>
  <conditionalFormatting sqref="V2:X845 N2:N845">
    <cfRule type="cellIs" dxfId="0" priority="1" operator="greaterThan">
      <formula>#REF!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pane ySplit="1" topLeftCell="A2" activePane="bottomLeft" state="frozen"/>
      <selection pane="bottomLeft" activeCell="B3" sqref="B3"/>
    </sheetView>
  </sheetViews>
  <sheetFormatPr defaultColWidth="17.28515625" defaultRowHeight="15" customHeight="1"/>
  <cols>
    <col min="1" max="1" width="11.28515625" customWidth="1"/>
    <col min="2" max="2" width="10.42578125" customWidth="1"/>
    <col min="3" max="3" width="8.42578125" customWidth="1"/>
    <col min="4" max="4" width="11.28515625" customWidth="1"/>
    <col min="5" max="5" width="12.7109375" customWidth="1"/>
    <col min="6" max="7" width="10.140625" customWidth="1"/>
    <col min="8" max="26" width="14.42578125" customWidth="1"/>
  </cols>
  <sheetData>
    <row r="1" spans="1:8" ht="15.75" customHeight="1">
      <c r="A1" s="14" t="s">
        <v>2</v>
      </c>
      <c r="B1" s="14" t="s">
        <v>9</v>
      </c>
      <c r="C1" s="1" t="s">
        <v>323</v>
      </c>
      <c r="D1" s="1" t="s">
        <v>324</v>
      </c>
      <c r="E1" s="14" t="s">
        <v>325</v>
      </c>
      <c r="F1" s="12" t="s">
        <v>326</v>
      </c>
      <c r="G1" s="14" t="s">
        <v>327</v>
      </c>
      <c r="H1" s="14"/>
    </row>
    <row r="2" spans="1:8" ht="15.75" customHeight="1">
      <c r="A2" s="10" t="s">
        <v>195</v>
      </c>
      <c r="B2" s="10">
        <v>63</v>
      </c>
      <c r="C2" s="10">
        <v>50</v>
      </c>
      <c r="D2" s="10">
        <v>110</v>
      </c>
      <c r="E2" s="10">
        <v>76</v>
      </c>
      <c r="F2" s="59">
        <f>C2^0.5*D2*E2^0.5*0.7903001^2/10</f>
        <v>423.51476646984395</v>
      </c>
      <c r="G2" s="59">
        <f>(C2+15)^0.5*(D2+15)*(E2+15)^0.5*0.7903001^2/10</f>
        <v>600.44255082377617</v>
      </c>
      <c r="H2" s="10"/>
    </row>
    <row r="3" spans="1:8" ht="15.75" customHeight="1">
      <c r="A3" s="10" t="s">
        <v>306</v>
      </c>
      <c r="B3" s="10">
        <v>142</v>
      </c>
      <c r="C3" s="10">
        <v>160</v>
      </c>
      <c r="D3" s="10">
        <v>182</v>
      </c>
      <c r="E3" s="10">
        <v>162</v>
      </c>
      <c r="F3" s="59">
        <f>C3^0.5*D3*E3^0.5*0.7903001^2/10</f>
        <v>1830.0921593022413</v>
      </c>
      <c r="G3" s="59">
        <f>(C3+15)^0.5*(D3+15)*(E3+15)^0.5*0.7903001^2/10</f>
        <v>2165.4888777259621</v>
      </c>
      <c r="H3" s="10"/>
    </row>
    <row r="4" spans="1:8" ht="15.75" customHeight="1">
      <c r="A4" s="10" t="s">
        <v>200</v>
      </c>
      <c r="B4" s="10">
        <v>65</v>
      </c>
      <c r="C4" s="10">
        <v>110</v>
      </c>
      <c r="D4" s="10">
        <v>186</v>
      </c>
      <c r="E4" s="10">
        <v>152</v>
      </c>
      <c r="F4" s="59">
        <f>C4^0.5*D4*E4^0.5*0.7903001^2/10</f>
        <v>1502.1564072581364</v>
      </c>
      <c r="G4" s="59">
        <f>(C4+15)^0.5*(D4+15)*(E4+15)^0.5*0.7903001^2/10</f>
        <v>1813.8166043940412</v>
      </c>
      <c r="H4" s="10"/>
    </row>
    <row r="5" spans="1:8" ht="15.75" customHeight="1">
      <c r="A5" s="10" t="s">
        <v>107</v>
      </c>
      <c r="B5" s="10">
        <v>24</v>
      </c>
      <c r="C5" s="10">
        <v>120</v>
      </c>
      <c r="D5" s="10">
        <v>166</v>
      </c>
      <c r="E5" s="10">
        <v>166</v>
      </c>
      <c r="F5" s="59">
        <f>C5^0.5*D5*E5^0.5*0.7903001^2/10</f>
        <v>1463.3116455137013</v>
      </c>
      <c r="G5" s="59">
        <f>(C5+15)^0.5*(D5+15)*(E5+15)^0.5*0.7903001^2/10</f>
        <v>1767.1313041638307</v>
      </c>
      <c r="H5" s="10"/>
    </row>
    <row r="6" spans="1:8" ht="15.75" customHeight="1">
      <c r="A6" s="10" t="s">
        <v>186</v>
      </c>
      <c r="B6" s="10">
        <v>59</v>
      </c>
      <c r="C6" s="10">
        <v>180</v>
      </c>
      <c r="D6" s="10">
        <v>230</v>
      </c>
      <c r="E6" s="10">
        <v>180</v>
      </c>
      <c r="F6" s="59">
        <f>C6^0.5*D6*E6^0.5*0.7903001^2/10</f>
        <v>2585.7373869684411</v>
      </c>
      <c r="G6" s="59">
        <f>(C6+15)^0.5*(D6+15)*(E6+15)^0.5*0.7903001^2/10</f>
        <v>2983.9034701066976</v>
      </c>
      <c r="H6" s="10"/>
    </row>
    <row r="7" spans="1:8" ht="15.75" customHeight="1">
      <c r="A7" s="10" t="s">
        <v>308</v>
      </c>
      <c r="B7" s="10">
        <v>144</v>
      </c>
      <c r="C7" s="10">
        <v>180</v>
      </c>
      <c r="D7" s="10">
        <v>198</v>
      </c>
      <c r="E7" s="10">
        <v>242</v>
      </c>
      <c r="F7" s="59">
        <f>C7^0.5*D7*E7^0.5*0.7903001^2/10</f>
        <v>2581.0308741875683</v>
      </c>
      <c r="G7" s="59">
        <f>(C7+15)^0.5*(D7+15)*(E7+15)^0.5*0.7903001^2/10</f>
        <v>2978.1566967352037</v>
      </c>
      <c r="H7" s="10"/>
    </row>
    <row r="8" spans="1:8" ht="15.75" customHeight="1">
      <c r="A8" s="10" t="s">
        <v>79</v>
      </c>
      <c r="B8" s="10">
        <v>15</v>
      </c>
      <c r="C8" s="10">
        <v>130</v>
      </c>
      <c r="D8" s="10">
        <v>144</v>
      </c>
      <c r="E8" s="10">
        <v>130</v>
      </c>
      <c r="F8" s="59">
        <f>C8^0.5*D8*E8^0.5*0.7903001^2/10</f>
        <v>1169.2029923683383</v>
      </c>
      <c r="G8" s="59">
        <f>(C8+15)^0.5*(D8+15)*(E8+15)^0.5*0.7903001^2/10</f>
        <v>1439.955928902353</v>
      </c>
      <c r="H8" s="10"/>
    </row>
    <row r="9" spans="1:8" ht="15.75" customHeight="1">
      <c r="A9" s="10" t="s">
        <v>205</v>
      </c>
      <c r="B9" s="10">
        <v>69</v>
      </c>
      <c r="C9" s="10">
        <v>100</v>
      </c>
      <c r="D9" s="10">
        <v>158</v>
      </c>
      <c r="E9" s="10">
        <v>78</v>
      </c>
      <c r="F9" s="59">
        <f>C9^0.5*D9*E9^0.5*0.7903001^2/10</f>
        <v>871.54228353694089</v>
      </c>
      <c r="G9" s="59">
        <f>(C9+15)^0.5*(D9+15)*(E9+15)^0.5*0.7903001^2/10</f>
        <v>1117.4306292063168</v>
      </c>
      <c r="H9" s="10"/>
    </row>
    <row r="10" spans="1:8" ht="15.75" customHeight="1">
      <c r="A10" s="10" t="s">
        <v>64</v>
      </c>
      <c r="B10" s="10">
        <v>9</v>
      </c>
      <c r="C10" s="10">
        <v>158</v>
      </c>
      <c r="D10" s="10">
        <v>186</v>
      </c>
      <c r="E10" s="10">
        <v>222</v>
      </c>
      <c r="F10" s="59">
        <f>C10^0.5*D10*E10^0.5*0.7903001^2/10</f>
        <v>2175.715214441861</v>
      </c>
      <c r="G10" s="59">
        <f>(C10+15)^0.5*(D10+15)*(E10+15)^0.5*0.7903001^2/10</f>
        <v>2542.0105916669809</v>
      </c>
      <c r="H10" s="10"/>
    </row>
    <row r="11" spans="1:8" ht="15.75" customHeight="1">
      <c r="A11" s="10" t="s">
        <v>23</v>
      </c>
      <c r="B11" s="10">
        <v>1</v>
      </c>
      <c r="C11" s="10">
        <v>90</v>
      </c>
      <c r="D11" s="10">
        <v>126</v>
      </c>
      <c r="E11" s="10">
        <v>126</v>
      </c>
      <c r="F11" s="59">
        <f>C11^0.5*D11*E11^0.5*0.7903001^2/10</f>
        <v>838.03304939589214</v>
      </c>
      <c r="G11" s="59">
        <f>(C11+15)^0.5*(D11+15)*(E11+15)^0.5*0.7903001^2/10</f>
        <v>1071.5375441579997</v>
      </c>
      <c r="H11" s="10"/>
    </row>
    <row r="12" spans="1:8" ht="15.75" customHeight="1">
      <c r="A12" s="10" t="s">
        <v>71</v>
      </c>
      <c r="B12" s="10">
        <v>12</v>
      </c>
      <c r="C12" s="10">
        <v>120</v>
      </c>
      <c r="D12" s="10">
        <v>144</v>
      </c>
      <c r="E12" s="10">
        <v>144</v>
      </c>
      <c r="F12" s="59">
        <f>C12^0.5*D12*E12^0.5*0.7903001^2/10</f>
        <v>1182.2748059495625</v>
      </c>
      <c r="G12" s="59">
        <f>(C12+15)^0.5*(D12+15)*(E12+15)^0.5*0.7903001^2/10</f>
        <v>1454.9452282484383</v>
      </c>
      <c r="H12" s="10"/>
    </row>
    <row r="13" spans="1:8" ht="15.75" customHeight="1">
      <c r="A13" s="10" t="s">
        <v>66</v>
      </c>
      <c r="B13" s="10">
        <v>10</v>
      </c>
      <c r="C13" s="10">
        <v>90</v>
      </c>
      <c r="D13" s="10">
        <v>62</v>
      </c>
      <c r="E13" s="10">
        <v>66</v>
      </c>
      <c r="F13" s="59">
        <f>C13^0.5*D13*E13^0.5*0.7903001^2/10</f>
        <v>298.44821501789664</v>
      </c>
      <c r="G13" s="59">
        <f>(C13+15)^0.5*(D13+15)*(E13+15)^0.5*0.7903001^2/10</f>
        <v>443.51872277031106</v>
      </c>
      <c r="H13" s="10"/>
    </row>
    <row r="14" spans="1:8" ht="15.75" customHeight="1">
      <c r="A14" s="10" t="s">
        <v>272</v>
      </c>
      <c r="B14" s="10">
        <v>113</v>
      </c>
      <c r="C14" s="10">
        <v>500</v>
      </c>
      <c r="D14" s="10">
        <v>40</v>
      </c>
      <c r="E14" s="10">
        <v>60</v>
      </c>
      <c r="F14" s="59">
        <f>C14^0.5*D14*E14^0.5*0.7903001^2/10</f>
        <v>432.71773229562586</v>
      </c>
      <c r="G14" s="59">
        <f>(C14+15)^0.5*(D14+15)*(E14+15)^0.5*0.7903001^2/10</f>
        <v>675.12005536980803</v>
      </c>
      <c r="H14" s="10"/>
    </row>
    <row r="15" spans="1:8" ht="15.75" customHeight="1">
      <c r="A15" s="10" t="s">
        <v>48</v>
      </c>
      <c r="B15" s="10">
        <v>6</v>
      </c>
      <c r="C15" s="10">
        <v>156</v>
      </c>
      <c r="D15" s="10">
        <v>212</v>
      </c>
      <c r="E15" s="10">
        <v>182</v>
      </c>
      <c r="F15" s="59">
        <f>C15^0.5*D15*E15^0.5*0.7903001^2/10</f>
        <v>2231.0943062172923</v>
      </c>
      <c r="G15" s="59">
        <f>(C15+15)^0.5*(D15+15)*(E15+15)^0.5*0.7903001^2/10</f>
        <v>2602.2025568301551</v>
      </c>
      <c r="H15" s="10"/>
    </row>
    <row r="16" spans="1:8" ht="15.75" customHeight="1">
      <c r="A16" s="10" t="s">
        <v>39</v>
      </c>
      <c r="B16" s="10">
        <v>4</v>
      </c>
      <c r="C16" s="10">
        <v>78</v>
      </c>
      <c r="D16" s="10">
        <v>128</v>
      </c>
      <c r="E16" s="10">
        <v>108</v>
      </c>
      <c r="F16" s="59">
        <f>C16^0.5*D16*E16^0.5*0.7903001^2/10</f>
        <v>733.75863057689048</v>
      </c>
      <c r="G16" s="59">
        <f>(C16+15)^0.5*(D16+15)*(E16+15)^0.5*0.7903001^2/10</f>
        <v>955.24361009402003</v>
      </c>
      <c r="H16" s="10"/>
    </row>
    <row r="17" spans="1:7" ht="15.75" customHeight="1">
      <c r="A17" s="10" t="s">
        <v>46</v>
      </c>
      <c r="B17" s="10">
        <v>5</v>
      </c>
      <c r="C17" s="10">
        <v>116</v>
      </c>
      <c r="D17" s="10">
        <v>160</v>
      </c>
      <c r="E17" s="10">
        <v>140</v>
      </c>
      <c r="F17" s="59">
        <f>C17^0.5*D17*E17^0.5*0.7903001^2/10</f>
        <v>1273.4944860168941</v>
      </c>
      <c r="G17" s="59">
        <f>(C17+15)^0.5*(D17+15)*(E17+15)^0.5*0.7903001^2/10</f>
        <v>1557.4840915489806</v>
      </c>
    </row>
    <row r="18" spans="1:7" ht="15.75" customHeight="1">
      <c r="A18" s="10" t="s">
        <v>146</v>
      </c>
      <c r="B18" s="10">
        <v>36</v>
      </c>
      <c r="C18" s="10">
        <v>190</v>
      </c>
      <c r="D18" s="10">
        <v>178</v>
      </c>
      <c r="E18" s="10">
        <v>178</v>
      </c>
      <c r="F18" s="59">
        <f>C18^0.5*D18*E18^0.5*0.7903001^2/10</f>
        <v>2044.5177141269755</v>
      </c>
      <c r="G18" s="59">
        <f>(C18+15)^0.5*(D18+15)*(E18+15)^0.5*0.7903001^2/10</f>
        <v>2397.7117294590889</v>
      </c>
    </row>
    <row r="19" spans="1:7" ht="15.75" customHeight="1">
      <c r="A19" s="10" t="s">
        <v>140</v>
      </c>
      <c r="B19" s="10">
        <v>35</v>
      </c>
      <c r="C19" s="10">
        <v>140</v>
      </c>
      <c r="D19" s="10">
        <v>116</v>
      </c>
      <c r="E19" s="10">
        <v>124</v>
      </c>
      <c r="F19" s="59">
        <f>C19^0.5*D19*E19^0.5*0.7903001^2/10</f>
        <v>954.59009433302549</v>
      </c>
      <c r="G19" s="59">
        <f>(C19+15)^0.5*(D19+15)*(E19+15)^0.5*0.7903001^2/10</f>
        <v>1200.960209941569</v>
      </c>
    </row>
    <row r="20" spans="1:7" ht="15.75" customHeight="1">
      <c r="A20" s="10" t="s">
        <v>242</v>
      </c>
      <c r="B20" s="10">
        <v>91</v>
      </c>
      <c r="C20" s="10">
        <v>100</v>
      </c>
      <c r="D20" s="10">
        <v>196</v>
      </c>
      <c r="E20" s="10">
        <v>196</v>
      </c>
      <c r="F20" s="59">
        <f>C20^0.5*D20*E20^0.5*0.7903001^2/10</f>
        <v>1713.8317366766673</v>
      </c>
      <c r="G20" s="59">
        <f>(C20+15)^0.5*(D20+15)*(E20+15)^0.5*0.7903001^2/10</f>
        <v>2052.8474470508859</v>
      </c>
    </row>
    <row r="21" spans="1:7" ht="15.75" customHeight="1">
      <c r="A21" s="10" t="s">
        <v>260</v>
      </c>
      <c r="B21" s="10">
        <v>104</v>
      </c>
      <c r="C21" s="10">
        <v>100</v>
      </c>
      <c r="D21" s="10">
        <v>102</v>
      </c>
      <c r="E21" s="10">
        <v>150</v>
      </c>
      <c r="F21" s="59">
        <f>C21^0.5*D21*E21^0.5*0.7903001^2/10</f>
        <v>780.24298925705045</v>
      </c>
      <c r="G21" s="59">
        <f>(C21+15)^0.5*(D21+15)*(E21+15)^0.5*0.7903001^2/10</f>
        <v>1006.6090434552018</v>
      </c>
    </row>
    <row r="22" spans="1:7" ht="15.75" customHeight="1">
      <c r="A22" s="10" t="s">
        <v>234</v>
      </c>
      <c r="B22" s="10">
        <v>87</v>
      </c>
      <c r="C22" s="10">
        <v>180</v>
      </c>
      <c r="D22" s="10">
        <v>156</v>
      </c>
      <c r="E22" s="10">
        <v>192</v>
      </c>
      <c r="F22" s="59">
        <f>C22^0.5*D22*E22^0.5*0.7903001^2/10</f>
        <v>1811.3214871113814</v>
      </c>
      <c r="G22" s="59">
        <f>(C22+15)^0.5*(D22+15)*(E22+15)^0.5*0.7903001^2/10</f>
        <v>2145.7674972697123</v>
      </c>
    </row>
    <row r="23" spans="1:7" ht="15.75" customHeight="1">
      <c r="A23" s="10" t="s">
        <v>167</v>
      </c>
      <c r="B23" s="10">
        <v>50</v>
      </c>
      <c r="C23" s="10">
        <v>20</v>
      </c>
      <c r="D23" s="10">
        <v>108</v>
      </c>
      <c r="E23" s="10">
        <v>86</v>
      </c>
      <c r="F23" s="59">
        <f>C23^0.5*D23*E23^0.5*0.7903001^2/10</f>
        <v>279.75126093901542</v>
      </c>
      <c r="G23" s="59">
        <f>(C23+15)^0.5*(D23+15)*(E23+15)^0.5*0.7903001^2/10</f>
        <v>456.75561431946073</v>
      </c>
    </row>
    <row r="24" spans="1:7" ht="15.75" customHeight="1">
      <c r="A24" s="10" t="s">
        <v>295</v>
      </c>
      <c r="B24" s="10">
        <v>132</v>
      </c>
      <c r="C24" s="10">
        <v>96</v>
      </c>
      <c r="D24" s="10">
        <v>110</v>
      </c>
      <c r="E24" s="10">
        <v>110</v>
      </c>
      <c r="F24" s="59">
        <f>C24^0.5*D24*E24^0.5*0.7903001^2/10</f>
        <v>706.00653014986301</v>
      </c>
      <c r="G24" s="59">
        <f>(C24+15)^0.5*(D24+15)*(E24+15)^0.5*0.7903001^2/10</f>
        <v>919.62460537903644</v>
      </c>
    </row>
    <row r="25" spans="1:7" ht="15.75" customHeight="1">
      <c r="A25" s="10" t="s">
        <v>230</v>
      </c>
      <c r="B25" s="10">
        <v>85</v>
      </c>
      <c r="C25" s="10">
        <v>120</v>
      </c>
      <c r="D25" s="10">
        <v>182</v>
      </c>
      <c r="E25" s="10">
        <v>150</v>
      </c>
      <c r="F25" s="59">
        <f>C25^0.5*D25*E25^0.5*0.7903001^2/10</f>
        <v>1525.0767994185339</v>
      </c>
      <c r="G25" s="59">
        <f>(C25+15)^0.5*(D25+15)*(E25+15)^0.5*0.7903001^2/10</f>
        <v>1836.3656322138697</v>
      </c>
    </row>
    <row r="26" spans="1:7" ht="15.75" customHeight="1">
      <c r="A26" s="10" t="s">
        <v>228</v>
      </c>
      <c r="B26" s="10">
        <v>84</v>
      </c>
      <c r="C26" s="10">
        <v>70</v>
      </c>
      <c r="D26" s="10">
        <v>126</v>
      </c>
      <c r="E26" s="10">
        <v>96</v>
      </c>
      <c r="F26" s="59">
        <f>C26^0.5*D26*E26^0.5*0.7903001^2/10</f>
        <v>645.1181422113616</v>
      </c>
      <c r="G26" s="59">
        <f>(C26+15)^0.5*(D26+15)*(E26+15)^0.5*0.7903001^2/10</f>
        <v>855.4096370066502</v>
      </c>
    </row>
    <row r="27" spans="1:7" ht="15.75" customHeight="1">
      <c r="A27" s="10" t="s">
        <v>313</v>
      </c>
      <c r="B27" s="10">
        <v>148</v>
      </c>
      <c r="C27" s="10">
        <v>122</v>
      </c>
      <c r="D27" s="10">
        <v>170</v>
      </c>
      <c r="E27" s="10">
        <v>152</v>
      </c>
      <c r="F27" s="59">
        <f>C27^0.5*D27*E27^0.5*0.7903001^2/10</f>
        <v>1445.8881701832011</v>
      </c>
      <c r="G27" s="59">
        <f>(C27+15)^0.5*(D27+15)*(E27+15)^0.5*0.7903001^2/10</f>
        <v>1747.7299208109605</v>
      </c>
    </row>
    <row r="28" spans="1:7" ht="15.75" customHeight="1">
      <c r="A28" s="10" t="s">
        <v>314</v>
      </c>
      <c r="B28" s="10">
        <v>149</v>
      </c>
      <c r="C28" s="10">
        <v>182</v>
      </c>
      <c r="D28" s="10">
        <v>250</v>
      </c>
      <c r="E28" s="10">
        <v>212</v>
      </c>
      <c r="F28" s="59">
        <f>C28^0.5*D28*E28^0.5*0.7903001^2/10</f>
        <v>3067.0983822103767</v>
      </c>
      <c r="G28" s="59">
        <f>(C28+15)^0.5*(D28+15)*(E28+15)^0.5*0.7903001^2/10</f>
        <v>3500.0640301120557</v>
      </c>
    </row>
    <row r="29" spans="1:7" ht="15.75" customHeight="1">
      <c r="A29" s="10" t="s">
        <v>311</v>
      </c>
      <c r="B29" s="10">
        <v>147</v>
      </c>
      <c r="C29" s="10">
        <v>82</v>
      </c>
      <c r="D29" s="10">
        <v>128</v>
      </c>
      <c r="E29" s="10">
        <v>110</v>
      </c>
      <c r="F29" s="59">
        <f>C29^0.5*D29*E29^0.5*0.7903001^2/10</f>
        <v>759.27187358938147</v>
      </c>
      <c r="G29" s="59">
        <f>(C29+15)^0.5*(D29+15)*(E29+15)^0.5*0.7903001^2/10</f>
        <v>983.4697016500362</v>
      </c>
    </row>
    <row r="30" spans="1:7" ht="15.75" customHeight="1">
      <c r="A30" s="10" t="s">
        <v>251</v>
      </c>
      <c r="B30" s="10">
        <v>96</v>
      </c>
      <c r="C30" s="10">
        <v>120</v>
      </c>
      <c r="D30" s="10">
        <v>104</v>
      </c>
      <c r="E30" s="10">
        <v>140</v>
      </c>
      <c r="F30" s="59">
        <f>C30^0.5*D30*E30^0.5*0.7903001^2/10</f>
        <v>841.9223797046385</v>
      </c>
      <c r="G30" s="59">
        <f>(C30+15)^0.5*(D30+15)*(E30+15)^0.5*0.7903001^2/10</f>
        <v>1075.1369021841924</v>
      </c>
    </row>
    <row r="31" spans="1:7" ht="15.75" customHeight="1">
      <c r="A31" s="10" t="s">
        <v>169</v>
      </c>
      <c r="B31" s="10">
        <v>51</v>
      </c>
      <c r="C31" s="10">
        <v>70</v>
      </c>
      <c r="D31" s="10">
        <v>148</v>
      </c>
      <c r="E31" s="10">
        <v>140</v>
      </c>
      <c r="F31" s="59">
        <f>C31^0.5*D31*E31^0.5*0.7903001^2/10</f>
        <v>915.07950171879986</v>
      </c>
      <c r="G31" s="59">
        <f>(C31+15)^0.5*(D31+15)*(E31+15)^0.5*0.7903001^2/10</f>
        <v>1168.5491669158641</v>
      </c>
    </row>
    <row r="32" spans="1:7" ht="15.75" customHeight="1">
      <c r="A32" s="10" t="s">
        <v>296</v>
      </c>
      <c r="B32" s="10">
        <v>133</v>
      </c>
      <c r="C32" s="10">
        <v>110</v>
      </c>
      <c r="D32" s="10">
        <v>114</v>
      </c>
      <c r="E32" s="10">
        <v>128</v>
      </c>
      <c r="F32" s="59">
        <f>C32^0.5*D32*E32^0.5*0.7903001^2/10</f>
        <v>844.87070666197997</v>
      </c>
      <c r="G32" s="59">
        <f>(C32+15)^0.5*(D32+15)*(E32+15)^0.5*0.7903001^2/10</f>
        <v>1077.2011523216477</v>
      </c>
    </row>
    <row r="33" spans="1:7" ht="15.75" customHeight="1">
      <c r="A33" s="10" t="s">
        <v>103</v>
      </c>
      <c r="B33" s="10">
        <v>23</v>
      </c>
      <c r="C33" s="10">
        <v>70</v>
      </c>
      <c r="D33" s="10">
        <v>112</v>
      </c>
      <c r="E33" s="10">
        <v>112</v>
      </c>
      <c r="F33" s="59">
        <f>C33^0.5*D33*E33^0.5*0.7903001^2/10</f>
        <v>619.3842073348801</v>
      </c>
      <c r="G33" s="59">
        <f>(C33+15)^0.5*(D33+15)*(E33+15)^0.5*0.7903001^2/10</f>
        <v>824.13644143280487</v>
      </c>
    </row>
    <row r="34" spans="1:7" ht="15.75" customHeight="1">
      <c r="A34" s="10" t="s">
        <v>287</v>
      </c>
      <c r="B34" s="10">
        <v>125</v>
      </c>
      <c r="C34" s="10">
        <v>130</v>
      </c>
      <c r="D34" s="10">
        <v>198</v>
      </c>
      <c r="E34" s="10">
        <v>160</v>
      </c>
      <c r="F34" s="59">
        <f>C34^0.5*D34*E34^0.5*0.7903001^2/10</f>
        <v>1783.5321055580669</v>
      </c>
      <c r="G34" s="59">
        <f>(C34+15)^0.5*(D34+15)*(E34+15)^0.5*0.7903001^2/10</f>
        <v>2119.1744181374879</v>
      </c>
    </row>
    <row r="35" spans="1:7" ht="15.75" customHeight="1">
      <c r="A35" s="10" t="s">
        <v>257</v>
      </c>
      <c r="B35" s="10">
        <v>101</v>
      </c>
      <c r="C35" s="10">
        <v>120</v>
      </c>
      <c r="D35" s="10">
        <v>150</v>
      </c>
      <c r="E35" s="10">
        <v>174</v>
      </c>
      <c r="F35" s="59">
        <f>C35^0.5*D35*E35^0.5*0.7903001^2/10</f>
        <v>1353.7565783086843</v>
      </c>
      <c r="G35" s="59">
        <f>(C35+15)^0.5*(D35+15)*(E35+15)^0.5*0.7903001^2/10</f>
        <v>1646.1363470276451</v>
      </c>
    </row>
    <row r="36" spans="1:7" ht="15.75" customHeight="1">
      <c r="A36" s="10" t="s">
        <v>258</v>
      </c>
      <c r="B36" s="10">
        <v>102</v>
      </c>
      <c r="C36" s="10">
        <v>120</v>
      </c>
      <c r="D36" s="10">
        <v>110</v>
      </c>
      <c r="E36" s="10">
        <v>132</v>
      </c>
      <c r="F36" s="59">
        <f>C36^0.5*D36*E36^0.5*0.7903001^2/10</f>
        <v>864.67787697001609</v>
      </c>
      <c r="G36" s="59">
        <f>(C36+15)^0.5*(D36+15)*(E36+15)^0.5*0.7903001^2/10</f>
        <v>1099.8149995806737</v>
      </c>
    </row>
    <row r="37" spans="1:7" ht="15.75" customHeight="1">
      <c r="A37" s="10" t="s">
        <v>259</v>
      </c>
      <c r="B37" s="10">
        <v>103</v>
      </c>
      <c r="C37" s="10">
        <v>190</v>
      </c>
      <c r="D37" s="10">
        <v>232</v>
      </c>
      <c r="E37" s="10">
        <v>164</v>
      </c>
      <c r="F37" s="59">
        <f>C37^0.5*D37*E37^0.5*0.7903001^2/10</f>
        <v>2557.8247370930094</v>
      </c>
      <c r="G37" s="59">
        <f>(C37+15)^0.5*(D37+15)*(E37+15)^0.5*0.7903001^2/10</f>
        <v>2955.1836347522344</v>
      </c>
    </row>
    <row r="38" spans="1:7" ht="12.75" customHeight="1">
      <c r="A38" s="10" t="s">
        <v>226</v>
      </c>
      <c r="B38" s="10">
        <v>83</v>
      </c>
      <c r="C38" s="10">
        <v>104</v>
      </c>
      <c r="D38" s="10">
        <v>138</v>
      </c>
      <c r="E38" s="10">
        <v>132</v>
      </c>
      <c r="F38" s="59">
        <f>C38^0.5*D38*E38^0.5*0.7903001^2/10</f>
        <v>1009.8730799801949</v>
      </c>
      <c r="G38" s="59">
        <f>(C38+15)^0.5*(D38+15)*(E38+15)^0.5*0.7903001^2/10</f>
        <v>1263.8852708688166</v>
      </c>
    </row>
    <row r="39" spans="1:7" ht="12.75" customHeight="1">
      <c r="A39" s="10" t="s">
        <v>101</v>
      </c>
      <c r="B39" s="10">
        <v>22</v>
      </c>
      <c r="C39" s="10">
        <v>130</v>
      </c>
      <c r="D39" s="10">
        <v>168</v>
      </c>
      <c r="E39" s="10">
        <v>146</v>
      </c>
      <c r="F39" s="59">
        <f>C39^0.5*D39*E39^0.5*0.7903001^2/10</f>
        <v>1445.577765020357</v>
      </c>
      <c r="G39" s="59">
        <f>(C39+15)^0.5*(D39+15)*(E39+15)^0.5*0.7903001^2/10</f>
        <v>1746.3532736676086</v>
      </c>
    </row>
    <row r="40" spans="1:7" ht="12.75" customHeight="1">
      <c r="A40" s="10" t="s">
        <v>299</v>
      </c>
      <c r="B40" s="10">
        <v>136</v>
      </c>
      <c r="C40" s="10">
        <v>130</v>
      </c>
      <c r="D40" s="10">
        <v>238</v>
      </c>
      <c r="E40" s="10">
        <v>178</v>
      </c>
      <c r="F40" s="59">
        <f>C40^0.5*D40*E40^0.5*0.7903001^2/10</f>
        <v>2261.2194278076922</v>
      </c>
      <c r="G40" s="59">
        <f>(C40+15)^0.5*(D40+15)*(E40+15)^0.5*0.7903001^2/10</f>
        <v>2643.4265678856455</v>
      </c>
    </row>
    <row r="41" spans="1:7" ht="12.75" customHeight="1">
      <c r="A41" s="10" t="s">
        <v>243</v>
      </c>
      <c r="B41" s="10">
        <v>92</v>
      </c>
      <c r="C41" s="10">
        <v>60</v>
      </c>
      <c r="D41" s="10">
        <v>136</v>
      </c>
      <c r="E41" s="10">
        <v>82</v>
      </c>
      <c r="F41" s="59">
        <f>C41^0.5*D41*E41^0.5*0.7903001^2/10</f>
        <v>595.80690698977617</v>
      </c>
      <c r="G41" s="59">
        <f>(C41+15)^0.5*(D41+15)*(E41+15)^0.5*0.7903001^2/10</f>
        <v>804.41010933498649</v>
      </c>
    </row>
    <row r="42" spans="1:7" ht="12.75" customHeight="1">
      <c r="A42" s="10" t="s">
        <v>248</v>
      </c>
      <c r="B42" s="10">
        <v>94</v>
      </c>
      <c r="C42" s="10">
        <v>120</v>
      </c>
      <c r="D42" s="10">
        <v>204</v>
      </c>
      <c r="E42" s="10">
        <v>156</v>
      </c>
      <c r="F42" s="59">
        <f>C42^0.5*D42*E42^0.5*0.7903001^2/10</f>
        <v>1743.2800631125253</v>
      </c>
      <c r="G42" s="59">
        <f>(C42+15)^0.5*(D42+15)*(E42+15)^0.5*0.7903001^2/10</f>
        <v>2078.2276951100102</v>
      </c>
    </row>
    <row r="43" spans="1:7" ht="12.75" customHeight="1">
      <c r="A43" s="10" t="s">
        <v>212</v>
      </c>
      <c r="B43" s="10">
        <v>74</v>
      </c>
      <c r="C43" s="10">
        <v>80</v>
      </c>
      <c r="D43" s="10">
        <v>106</v>
      </c>
      <c r="E43" s="10">
        <v>118</v>
      </c>
      <c r="F43" s="59">
        <f>C43^0.5*D43*E43^0.5*0.7903001^2/10</f>
        <v>643.2442847825663</v>
      </c>
      <c r="G43" s="59">
        <f>(C43+15)^0.5*(D43+15)*(E43+15)^0.5*0.7903001^2/10</f>
        <v>849.48764575006862</v>
      </c>
    </row>
    <row r="44" spans="1:7" ht="12.75" customHeight="1">
      <c r="A44" s="10" t="s">
        <v>159</v>
      </c>
      <c r="B44" s="10">
        <v>44</v>
      </c>
      <c r="C44" s="10">
        <v>120</v>
      </c>
      <c r="D44" s="10">
        <v>162</v>
      </c>
      <c r="E44" s="10">
        <v>158</v>
      </c>
      <c r="F44" s="59">
        <f>C44^0.5*D44*E44^0.5*0.7903001^2/10</f>
        <v>1393.2153631477343</v>
      </c>
      <c r="G44" s="59">
        <f>(C44+15)^0.5*(D44+15)*(E44+15)^0.5*0.7903001^2/10</f>
        <v>1689.457518765447</v>
      </c>
    </row>
    <row r="45" spans="1:7" ht="12.75" customHeight="1">
      <c r="A45" s="10" t="s">
        <v>156</v>
      </c>
      <c r="B45" s="10">
        <v>42</v>
      </c>
      <c r="C45" s="10">
        <v>150</v>
      </c>
      <c r="D45" s="10">
        <v>164</v>
      </c>
      <c r="E45" s="10">
        <v>164</v>
      </c>
      <c r="F45" s="59">
        <f>C45^0.5*D45*E45^0.5*0.7903001^2/10</f>
        <v>1606.5545460357175</v>
      </c>
      <c r="G45" s="59">
        <f>(C45+15)^0.5*(D45+15)*(E45+15)^0.5*0.7903001^2/10</f>
        <v>1921.3460522026496</v>
      </c>
    </row>
    <row r="46" spans="1:7" ht="12.75" customHeight="1">
      <c r="A46" s="10" t="s">
        <v>279</v>
      </c>
      <c r="B46" s="10">
        <v>118</v>
      </c>
      <c r="C46" s="10">
        <v>90</v>
      </c>
      <c r="D46" s="10">
        <v>112</v>
      </c>
      <c r="E46" s="10">
        <v>126</v>
      </c>
      <c r="F46" s="59">
        <f>C46^0.5*D46*E46^0.5*0.7903001^2/10</f>
        <v>744.9182661296818</v>
      </c>
      <c r="G46" s="59">
        <f>(C46+15)^0.5*(D46+15)*(E46+15)^0.5*0.7903001^2/10</f>
        <v>965.14374544727639</v>
      </c>
    </row>
    <row r="47" spans="1:7" ht="12.75" customHeight="1">
      <c r="A47" s="10" t="s">
        <v>177</v>
      </c>
      <c r="B47" s="10">
        <v>55</v>
      </c>
      <c r="C47" s="10">
        <v>160</v>
      </c>
      <c r="D47" s="10">
        <v>194</v>
      </c>
      <c r="E47" s="10">
        <v>176</v>
      </c>
      <c r="F47" s="59">
        <f>C47^0.5*D47*E47^0.5*0.7903001^2/10</f>
        <v>2033.3031288749467</v>
      </c>
      <c r="G47" s="59">
        <f>(C47+15)^0.5*(D47+15)*(E47+15)^0.5*0.7903001^2/10</f>
        <v>2386.5254379247708</v>
      </c>
    </row>
    <row r="48" spans="1:7" ht="12.75" customHeight="1">
      <c r="A48" s="10" t="s">
        <v>216</v>
      </c>
      <c r="B48" s="10">
        <v>76</v>
      </c>
      <c r="C48" s="10">
        <v>160</v>
      </c>
      <c r="D48" s="10">
        <v>176</v>
      </c>
      <c r="E48" s="10">
        <v>198</v>
      </c>
      <c r="F48" s="59">
        <f>C48^0.5*D48*E48^0.5*0.7903001^2/10</f>
        <v>1956.5426891119537</v>
      </c>
      <c r="G48" s="59">
        <f>(C48+15)^0.5*(D48+15)*(E48+15)^0.5*0.7903001^2/10</f>
        <v>2303.1714430239058</v>
      </c>
    </row>
    <row r="49" spans="1:7" ht="12.75" customHeight="1">
      <c r="A49" s="10" t="s">
        <v>215</v>
      </c>
      <c r="B49" s="10">
        <v>75</v>
      </c>
      <c r="C49" s="10">
        <v>110</v>
      </c>
      <c r="D49" s="10">
        <v>142</v>
      </c>
      <c r="E49" s="10">
        <v>156</v>
      </c>
      <c r="F49" s="59">
        <f>C49^0.5*D49*E49^0.5*0.7903001^2/10</f>
        <v>1161.7991647773817</v>
      </c>
      <c r="G49" s="59">
        <f>(C49+15)^0.5*(D49+15)*(E49+15)^0.5*0.7903001^2/10</f>
        <v>1433.6290343670371</v>
      </c>
    </row>
    <row r="50" spans="1:7" ht="12.75" customHeight="1">
      <c r="A50" s="10" t="s">
        <v>237</v>
      </c>
      <c r="B50" s="10">
        <v>88</v>
      </c>
      <c r="C50" s="10">
        <v>160</v>
      </c>
      <c r="D50" s="10">
        <v>124</v>
      </c>
      <c r="E50" s="10">
        <v>110</v>
      </c>
      <c r="F50" s="59">
        <f>C50^0.5*D50*E50^0.5*0.7903001^2/10</f>
        <v>1027.4533035285724</v>
      </c>
      <c r="G50" s="59">
        <f>(C50+15)^0.5*(D50+15)*(E50+15)^0.5*0.7903001^2/10</f>
        <v>1284.0233009923832</v>
      </c>
    </row>
    <row r="51" spans="1:7" ht="12.75" customHeight="1">
      <c r="A51" s="10" t="s">
        <v>184</v>
      </c>
      <c r="B51" s="10">
        <v>58</v>
      </c>
      <c r="C51" s="10">
        <v>110</v>
      </c>
      <c r="D51" s="10">
        <v>156</v>
      </c>
      <c r="E51" s="10">
        <v>110</v>
      </c>
      <c r="F51" s="59">
        <f>C51^0.5*D51*E51^0.5*0.7903001^2/10</f>
        <v>1071.769409670977</v>
      </c>
      <c r="G51" s="59">
        <f>(C51+15)^0.5*(D51+15)*(E51+15)^0.5*0.7903001^2/10</f>
        <v>1335.0274552282715</v>
      </c>
    </row>
    <row r="52" spans="1:7" ht="12.75" customHeight="1">
      <c r="A52" s="10" t="s">
        <v>293</v>
      </c>
      <c r="B52" s="10">
        <v>130</v>
      </c>
      <c r="C52" s="10">
        <v>190</v>
      </c>
      <c r="D52" s="10">
        <v>192</v>
      </c>
      <c r="E52" s="10">
        <v>196</v>
      </c>
      <c r="F52" s="59">
        <f>C52^0.5*D52*E52^0.5*0.7903001^2/10</f>
        <v>2314.1427145695316</v>
      </c>
      <c r="G52" s="59">
        <f>(C52+15)^0.5*(D52+15)*(E52+15)^0.5*0.7903001^2/10</f>
        <v>2688.8871607298711</v>
      </c>
    </row>
    <row r="53" spans="1:7" ht="12.75" customHeight="1">
      <c r="A53" s="10" t="s">
        <v>246</v>
      </c>
      <c r="B53" s="10">
        <v>93</v>
      </c>
      <c r="C53" s="10">
        <v>90</v>
      </c>
      <c r="D53" s="10">
        <v>172</v>
      </c>
      <c r="E53" s="10">
        <v>118</v>
      </c>
      <c r="F53" s="59">
        <f>C53^0.5*D53*E53^0.5*0.7903001^2/10</f>
        <v>1107.0692273409884</v>
      </c>
      <c r="G53" s="59">
        <f>(C53+15)^0.5*(D53+15)*(E53+15)^0.5*0.7903001^2/10</f>
        <v>1380.213116640793</v>
      </c>
    </row>
    <row r="54" spans="1:7" ht="12.75" customHeight="1">
      <c r="A54" s="10" t="s">
        <v>266</v>
      </c>
      <c r="B54" s="10">
        <v>107</v>
      </c>
      <c r="C54" s="10">
        <v>100</v>
      </c>
      <c r="D54" s="10">
        <v>138</v>
      </c>
      <c r="E54" s="10">
        <v>204</v>
      </c>
      <c r="F54" s="59">
        <f>C54^0.5*D54*E54^0.5*0.7903001^2/10</f>
        <v>1231.057232269502</v>
      </c>
      <c r="G54" s="59">
        <f>(C54+15)^0.5*(D54+15)*(E54+15)^0.5*0.7903001^2/10</f>
        <v>1516.514203432107</v>
      </c>
    </row>
    <row r="55" spans="1:7" ht="12.75" customHeight="1">
      <c r="A55" s="10" t="s">
        <v>264</v>
      </c>
      <c r="B55" s="10">
        <v>106</v>
      </c>
      <c r="C55" s="10">
        <v>100</v>
      </c>
      <c r="D55" s="10">
        <v>148</v>
      </c>
      <c r="E55" s="10">
        <v>172</v>
      </c>
      <c r="F55" s="59">
        <f>C55^0.5*D55*E55^0.5*0.7903001^2/10</f>
        <v>1212.2997417126362</v>
      </c>
      <c r="G55" s="59">
        <f>(C55+15)^0.5*(D55+15)*(E55+15)^0.5*0.7903001^2/10</f>
        <v>1492.9367256246874</v>
      </c>
    </row>
    <row r="56" spans="1:7" ht="12.75" customHeight="1">
      <c r="A56" s="10" t="s">
        <v>275</v>
      </c>
      <c r="B56" s="10">
        <v>116</v>
      </c>
      <c r="C56" s="10">
        <v>60</v>
      </c>
      <c r="D56" s="10">
        <v>122</v>
      </c>
      <c r="E56" s="10">
        <v>100</v>
      </c>
      <c r="F56" s="59">
        <f>C56^0.5*D56*E56^0.5*0.7903001^2/10</f>
        <v>590.22762133437107</v>
      </c>
      <c r="G56" s="59">
        <f>(C56+15)^0.5*(D56+15)*(E56+15)^0.5*0.7903001^2/10</f>
        <v>794.66519637000124</v>
      </c>
    </row>
    <row r="57" spans="1:7" ht="12.75" customHeight="1">
      <c r="A57" s="10" t="s">
        <v>252</v>
      </c>
      <c r="B57" s="10">
        <v>97</v>
      </c>
      <c r="C57" s="10">
        <v>170</v>
      </c>
      <c r="D57" s="10">
        <v>162</v>
      </c>
      <c r="E57" s="10">
        <v>196</v>
      </c>
      <c r="F57" s="59">
        <f>C57^0.5*D57*E57^0.5*0.7903001^2/10</f>
        <v>1846.9348864658532</v>
      </c>
      <c r="G57" s="59">
        <f>(C57+15)^0.5*(D57+15)*(E57+15)^0.5*0.7903001^2/10</f>
        <v>2184.1599129139067</v>
      </c>
    </row>
    <row r="58" spans="1:7" ht="12.75" customHeight="1">
      <c r="A58" s="10" t="s">
        <v>34</v>
      </c>
      <c r="B58" s="10">
        <v>2</v>
      </c>
      <c r="C58" s="10">
        <v>120</v>
      </c>
      <c r="D58" s="10">
        <v>156</v>
      </c>
      <c r="E58" s="10">
        <v>158</v>
      </c>
      <c r="F58" s="59">
        <f>C58^0.5*D58*E58^0.5*0.7903001^2/10</f>
        <v>1341.6147941422626</v>
      </c>
      <c r="G58" s="59">
        <f>(C58+15)^0.5*(D58+15)*(E58+15)^0.5*0.7903001^2/10</f>
        <v>1632.1877723666184</v>
      </c>
    </row>
    <row r="59" spans="1:7" ht="12.75" customHeight="1">
      <c r="A59" s="10" t="s">
        <v>152</v>
      </c>
      <c r="B59" s="10">
        <v>39</v>
      </c>
      <c r="C59" s="10">
        <v>230</v>
      </c>
      <c r="D59" s="10">
        <v>98</v>
      </c>
      <c r="E59" s="10">
        <v>54</v>
      </c>
      <c r="F59" s="59">
        <f>C59^0.5*D59*E59^0.5*0.7903001^2/10</f>
        <v>682.1359641833003</v>
      </c>
      <c r="G59" s="59">
        <f>(C59+15)^0.5*(D59+15)*(E59+15)^0.5*0.7903001^2/10</f>
        <v>917.63528515134442</v>
      </c>
    </row>
    <row r="60" spans="1:7" ht="12.75" customHeight="1">
      <c r="A60" s="10" t="s">
        <v>298</v>
      </c>
      <c r="B60" s="10">
        <v>135</v>
      </c>
      <c r="C60" s="10">
        <v>130</v>
      </c>
      <c r="D60" s="10">
        <v>192</v>
      </c>
      <c r="E60" s="10">
        <v>174</v>
      </c>
      <c r="F60" s="59">
        <f>C60^0.5*D60*E60^0.5*0.7903001^2/10</f>
        <v>1803.5641859960313</v>
      </c>
      <c r="G60" s="59">
        <f>(C60+15)^0.5*(D60+15)*(E60+15)^0.5*0.7903001^2/10</f>
        <v>2140.2737374621656</v>
      </c>
    </row>
    <row r="61" spans="1:7" ht="12.75" customHeight="1">
      <c r="A61" s="10" t="s">
        <v>285</v>
      </c>
      <c r="B61" s="10">
        <v>124</v>
      </c>
      <c r="C61" s="10">
        <v>130</v>
      </c>
      <c r="D61" s="10">
        <v>172</v>
      </c>
      <c r="E61" s="10">
        <v>134</v>
      </c>
      <c r="F61" s="59">
        <f>C61^0.5*D61*E61^0.5*0.7903001^2/10</f>
        <v>1417.8705956184428</v>
      </c>
      <c r="G61" s="59">
        <f>(C61+15)^0.5*(D61+15)*(E61+15)^0.5*0.7903001^2/10</f>
        <v>1716.7332378529379</v>
      </c>
    </row>
    <row r="62" spans="1:7" ht="12.75" customHeight="1">
      <c r="A62" s="10" t="s">
        <v>304</v>
      </c>
      <c r="B62" s="10">
        <v>140</v>
      </c>
      <c r="C62" s="10">
        <v>60</v>
      </c>
      <c r="D62" s="10">
        <v>148</v>
      </c>
      <c r="E62" s="10">
        <v>142</v>
      </c>
      <c r="F62" s="59">
        <f>C62^0.5*D62*E62^0.5*0.7903001^2/10</f>
        <v>853.22895776715063</v>
      </c>
      <c r="G62" s="59">
        <f>(C62+15)^0.5*(D62+15)*(E62+15)^0.5*0.7903001^2/10</f>
        <v>1104.7197951892995</v>
      </c>
    </row>
    <row r="63" spans="1:7" ht="12.75" customHeight="1">
      <c r="A63" s="10" t="s">
        <v>305</v>
      </c>
      <c r="B63" s="10">
        <v>141</v>
      </c>
      <c r="C63" s="10">
        <v>120</v>
      </c>
      <c r="D63" s="10">
        <v>190</v>
      </c>
      <c r="E63" s="10">
        <v>190</v>
      </c>
      <c r="F63" s="59">
        <f>C63^0.5*D63*E63^0.5*0.7903001^2/10</f>
        <v>1791.864222846983</v>
      </c>
      <c r="G63" s="59">
        <f>(C63+15)^0.5*(D63+15)*(E63+15)^0.5*0.7903001^2/10</f>
        <v>2130.0105259648708</v>
      </c>
    </row>
    <row r="64" spans="1:7" ht="12.75" customHeight="1">
      <c r="A64" s="10" t="s">
        <v>198</v>
      </c>
      <c r="B64" s="10">
        <v>64</v>
      </c>
      <c r="C64" s="10">
        <v>80</v>
      </c>
      <c r="D64" s="10">
        <v>150</v>
      </c>
      <c r="E64" s="10">
        <v>112</v>
      </c>
      <c r="F64" s="59">
        <f>C64^0.5*D64*E64^0.5*0.7903001^2/10</f>
        <v>886.8074596781928</v>
      </c>
      <c r="G64" s="59">
        <f>(C64+15)^0.5*(D64+15)*(E64+15)^0.5*0.7903001^2/10</f>
        <v>1131.9615655157568</v>
      </c>
    </row>
    <row r="65" spans="1:7" ht="12.75" customHeight="1">
      <c r="A65" s="10" t="s">
        <v>78</v>
      </c>
      <c r="B65" s="10">
        <v>14</v>
      </c>
      <c r="C65" s="10">
        <v>90</v>
      </c>
      <c r="D65" s="10">
        <v>62</v>
      </c>
      <c r="E65" s="10">
        <v>82</v>
      </c>
      <c r="F65" s="59">
        <f>C65^0.5*D65*E65^0.5*0.7903001^2/10</f>
        <v>332.66257446967398</v>
      </c>
      <c r="G65" s="59">
        <f>(C65+15)^0.5*(D65+15)*(E65+15)^0.5*0.7903001^2/10</f>
        <v>485.35031477766915</v>
      </c>
    </row>
    <row r="66" spans="1:7" ht="12.75" customHeight="1">
      <c r="A66" s="10" t="s">
        <v>274</v>
      </c>
      <c r="B66" s="10">
        <v>115</v>
      </c>
      <c r="C66" s="10">
        <v>210</v>
      </c>
      <c r="D66" s="10">
        <v>142</v>
      </c>
      <c r="E66" s="10">
        <v>178</v>
      </c>
      <c r="F66" s="59">
        <f>C66^0.5*D66*E66^0.5*0.7903001^2/10</f>
        <v>1714.715472585028</v>
      </c>
      <c r="G66" s="59">
        <f>(C66+15)^0.5*(D66+15)*(E66+15)^0.5*0.7903001^2/10</f>
        <v>2043.4011796094212</v>
      </c>
    </row>
    <row r="67" spans="1:7" ht="12.75" customHeight="1">
      <c r="A67" s="10" t="s">
        <v>255</v>
      </c>
      <c r="B67" s="10">
        <v>99</v>
      </c>
      <c r="C67" s="10">
        <v>110</v>
      </c>
      <c r="D67" s="10">
        <v>178</v>
      </c>
      <c r="E67" s="10">
        <v>168</v>
      </c>
      <c r="F67" s="59">
        <f>C67^0.5*D67*E67^0.5*0.7903001^2/10</f>
        <v>1511.3152322364588</v>
      </c>
      <c r="G67" s="59">
        <f>(C67+15)^0.5*(D67+15)*(E67+15)^0.5*0.7903001^2/10</f>
        <v>1823.1480369465571</v>
      </c>
    </row>
    <row r="68" spans="1:7" ht="12.75" customHeight="1">
      <c r="A68" s="10" t="s">
        <v>268</v>
      </c>
      <c r="B68" s="10">
        <v>109</v>
      </c>
      <c r="C68" s="10">
        <v>80</v>
      </c>
      <c r="D68" s="10">
        <v>136</v>
      </c>
      <c r="E68" s="10">
        <v>142</v>
      </c>
      <c r="F68" s="59">
        <f>C68^0.5*D68*E68^0.5*0.7903001^2/10</f>
        <v>905.34091498413181</v>
      </c>
      <c r="G68" s="59">
        <f>(C68+15)^0.5*(D68+15)*(E68+15)^0.5*0.7903001^2/10</f>
        <v>1151.7882663837829</v>
      </c>
    </row>
    <row r="69" spans="1:7" ht="12.75" customHeight="1">
      <c r="A69" s="10" t="s">
        <v>253</v>
      </c>
      <c r="B69" s="10">
        <v>98</v>
      </c>
      <c r="C69" s="10">
        <v>60</v>
      </c>
      <c r="D69" s="10">
        <v>116</v>
      </c>
      <c r="E69" s="10">
        <v>110</v>
      </c>
      <c r="F69" s="59">
        <f>C69^0.5*D69*E69^0.5*0.7903001^2/10</f>
        <v>588.59156062319323</v>
      </c>
      <c r="G69" s="59">
        <f>(C69+15)^0.5*(D69+15)*(E69+15)^0.5*0.7903001^2/10</f>
        <v>792.21125404510872</v>
      </c>
    </row>
    <row r="70" spans="1:7" ht="12.75" customHeight="1">
      <c r="A70" s="10" t="s">
        <v>294</v>
      </c>
      <c r="B70" s="10">
        <v>131</v>
      </c>
      <c r="C70" s="10">
        <v>260</v>
      </c>
      <c r="D70" s="10">
        <v>186</v>
      </c>
      <c r="E70" s="10">
        <v>190</v>
      </c>
      <c r="F70" s="59">
        <f>C70^0.5*D70*E70^0.5*0.7903001^2/10</f>
        <v>2582.0252944973754</v>
      </c>
      <c r="G70" s="59">
        <f>(C70+15)^0.5*(D70+15)*(E70+15)^0.5*0.7903001^2/10</f>
        <v>2980.7352849895642</v>
      </c>
    </row>
    <row r="71" spans="1:7" ht="12.75" customHeight="1">
      <c r="A71" s="10" t="s">
        <v>267</v>
      </c>
      <c r="B71" s="10">
        <v>108</v>
      </c>
      <c r="C71" s="10">
        <v>180</v>
      </c>
      <c r="D71" s="10">
        <v>126</v>
      </c>
      <c r="E71" s="10">
        <v>160</v>
      </c>
      <c r="F71" s="59">
        <f>C71^0.5*D71*E71^0.5*0.7903001^2/10</f>
        <v>1335.5214349409512</v>
      </c>
      <c r="G71" s="59">
        <f>(C71+15)^0.5*(D71+15)*(E71+15)^0.5*0.7903001^2/10</f>
        <v>1626.8200506299302</v>
      </c>
    </row>
    <row r="72" spans="1:7" ht="12.75" customHeight="1">
      <c r="A72" s="10" t="s">
        <v>203</v>
      </c>
      <c r="B72" s="10">
        <v>68</v>
      </c>
      <c r="C72" s="10">
        <v>180</v>
      </c>
      <c r="D72" s="10">
        <v>198</v>
      </c>
      <c r="E72" s="10">
        <v>180</v>
      </c>
      <c r="F72" s="59">
        <f>C72^0.5*D72*E72^0.5*0.7903001^2/10</f>
        <v>2225.9826200858761</v>
      </c>
      <c r="G72" s="59">
        <f>(C72+15)^0.5*(D72+15)*(E72+15)^0.5*0.7903001^2/10</f>
        <v>2594.1691393172514</v>
      </c>
    </row>
    <row r="73" spans="1:7" ht="12.75" customHeight="1">
      <c r="A73" s="10" t="s">
        <v>202</v>
      </c>
      <c r="B73" s="10">
        <v>67</v>
      </c>
      <c r="C73" s="10">
        <v>160</v>
      </c>
      <c r="D73" s="10">
        <v>154</v>
      </c>
      <c r="E73" s="10">
        <v>144</v>
      </c>
      <c r="F73" s="59">
        <f>C73^0.5*D73*E73^0.5*0.7903001^2/10</f>
        <v>1459.9770601465034</v>
      </c>
      <c r="G73" s="59">
        <f>(C73+15)^0.5*(D73+15)*(E73+15)^0.5*0.7903001^2/10</f>
        <v>1760.7121652368987</v>
      </c>
    </row>
    <row r="74" spans="1:7" ht="12.75" customHeight="1">
      <c r="A74" s="10" t="s">
        <v>201</v>
      </c>
      <c r="B74" s="10">
        <v>66</v>
      </c>
      <c r="C74" s="10">
        <v>140</v>
      </c>
      <c r="D74" s="10">
        <v>118</v>
      </c>
      <c r="E74" s="10">
        <v>96</v>
      </c>
      <c r="F74" s="59">
        <f>C74^0.5*D74*E74^0.5*0.7903001^2/10</f>
        <v>854.40880534676671</v>
      </c>
      <c r="G74" s="59">
        <f>(C74+15)^0.5*(D74+15)*(E74+15)^0.5*0.7903001^2/10</f>
        <v>1089.5898607463453</v>
      </c>
    </row>
    <row r="75" spans="1:7" ht="12.75" customHeight="1">
      <c r="A75" s="10" t="s">
        <v>291</v>
      </c>
      <c r="B75" s="10">
        <v>129</v>
      </c>
      <c r="C75" s="10">
        <v>40</v>
      </c>
      <c r="D75" s="10">
        <v>42</v>
      </c>
      <c r="E75" s="10">
        <v>84</v>
      </c>
      <c r="F75" s="59">
        <f>C75^0.5*D75*E75^0.5*0.7903001^2/10</f>
        <v>152.05580434137377</v>
      </c>
      <c r="G75" s="59">
        <f>(C75+15)^0.5*(D75+15)*(E75+15)^0.5*0.7903001^2/10</f>
        <v>262.69866847126946</v>
      </c>
    </row>
    <row r="76" spans="1:7" ht="12.75" customHeight="1">
      <c r="A76" s="10" t="s">
        <v>288</v>
      </c>
      <c r="B76" s="10">
        <v>126</v>
      </c>
      <c r="C76" s="10">
        <v>130</v>
      </c>
      <c r="D76" s="10">
        <v>214</v>
      </c>
      <c r="E76" s="10">
        <v>158</v>
      </c>
      <c r="F76" s="59">
        <f>C76^0.5*D76*E76^0.5*0.7903001^2/10</f>
        <v>1915.5701759236995</v>
      </c>
      <c r="G76" s="59">
        <f>(C76+15)^0.5*(D76+15)*(E76+15)^0.5*0.7903001^2/10</f>
        <v>2265.304610044016</v>
      </c>
    </row>
    <row r="77" spans="1:7" ht="12.75" customHeight="1">
      <c r="A77" s="10" t="s">
        <v>222</v>
      </c>
      <c r="B77" s="10">
        <v>81</v>
      </c>
      <c r="C77" s="10">
        <v>50</v>
      </c>
      <c r="D77" s="10">
        <v>128</v>
      </c>
      <c r="E77" s="10">
        <v>138</v>
      </c>
      <c r="F77" s="59">
        <f>C77^0.5*D77*E77^0.5*0.7903001^2/10</f>
        <v>664.0772291967221</v>
      </c>
      <c r="G77" s="59">
        <f>(C77+15)^0.5*(D77+15)*(E77+15)^0.5*0.7903001^2/10</f>
        <v>890.68164998592999</v>
      </c>
    </row>
    <row r="78" spans="1:7" ht="12.75" customHeight="1">
      <c r="A78" s="10" t="s">
        <v>225</v>
      </c>
      <c r="B78" s="10">
        <v>82</v>
      </c>
      <c r="C78" s="10">
        <v>100</v>
      </c>
      <c r="D78" s="10">
        <v>186</v>
      </c>
      <c r="E78" s="10">
        <v>180</v>
      </c>
      <c r="F78" s="59">
        <f>C78^0.5*D78*E78^0.5*0.7903001^2/10</f>
        <v>1558.5949708343264</v>
      </c>
      <c r="G78" s="59">
        <f>(C78+15)^0.5*(D78+15)*(E78+15)^0.5*0.7903001^2/10</f>
        <v>1879.9502525316543</v>
      </c>
    </row>
    <row r="79" spans="1:7" ht="12.75" customHeight="1">
      <c r="A79" s="10" t="s">
        <v>178</v>
      </c>
      <c r="B79" s="10">
        <v>56</v>
      </c>
      <c r="C79" s="10">
        <v>80</v>
      </c>
      <c r="D79" s="10">
        <v>122</v>
      </c>
      <c r="E79" s="10">
        <v>96</v>
      </c>
      <c r="F79" s="59">
        <f>C79^0.5*D79*E79^0.5*0.7903001^2/10</f>
        <v>667.76632558262315</v>
      </c>
      <c r="G79" s="59">
        <f>(C79+15)^0.5*(D79+15)*(E79+15)^0.5*0.7903001^2/10</f>
        <v>878.67431800827922</v>
      </c>
    </row>
    <row r="80" spans="1:7" ht="12.75" customHeight="1">
      <c r="A80" s="10" t="s">
        <v>263</v>
      </c>
      <c r="B80" s="10">
        <v>105</v>
      </c>
      <c r="C80" s="10">
        <v>120</v>
      </c>
      <c r="D80" s="10">
        <v>140</v>
      </c>
      <c r="E80" s="10">
        <v>202</v>
      </c>
      <c r="F80" s="59">
        <f>C80^0.5*D80*E80^0.5*0.7903001^2/10</f>
        <v>1361.3770255056811</v>
      </c>
      <c r="G80" s="59">
        <f>(C80+15)^0.5*(D80+15)*(E80+15)^0.5*0.7903001^2/10</f>
        <v>1656.9619027173424</v>
      </c>
    </row>
    <row r="81" spans="1:7" ht="12.75" customHeight="1">
      <c r="A81" s="10" t="s">
        <v>171</v>
      </c>
      <c r="B81" s="10">
        <v>52</v>
      </c>
      <c r="C81" s="10">
        <v>80</v>
      </c>
      <c r="D81" s="10">
        <v>104</v>
      </c>
      <c r="E81" s="10">
        <v>94</v>
      </c>
      <c r="F81" s="59">
        <f>C81^0.5*D81*E81^0.5*0.7903001^2/10</f>
        <v>563.28259668984322</v>
      </c>
      <c r="G81" s="59">
        <f>(C81+15)^0.5*(D81+15)*(E81+15)^0.5*0.7903001^2/10</f>
        <v>756.32087393841766</v>
      </c>
    </row>
    <row r="82" spans="1:7" ht="12.75" customHeight="1">
      <c r="A82" s="10" t="s">
        <v>70</v>
      </c>
      <c r="B82" s="10">
        <v>11</v>
      </c>
      <c r="C82" s="10">
        <v>100</v>
      </c>
      <c r="D82" s="10">
        <v>56</v>
      </c>
      <c r="E82" s="10">
        <v>86</v>
      </c>
      <c r="F82" s="59">
        <f>C82^0.5*D82*E82^0.5*0.7903001^2/10</f>
        <v>324.35554472269928</v>
      </c>
      <c r="G82" s="59">
        <f>(C82+15)^0.5*(D82+15)*(E82+15)^0.5*0.7903001^2/10</f>
        <v>477.91650532206438</v>
      </c>
    </row>
    <row r="83" spans="1:7" ht="12.75" customHeight="1">
      <c r="A83" s="10" t="s">
        <v>1</v>
      </c>
      <c r="B83" s="10">
        <v>151</v>
      </c>
      <c r="C83" s="10">
        <v>200</v>
      </c>
      <c r="D83" s="10">
        <v>220</v>
      </c>
      <c r="E83" s="10">
        <v>220</v>
      </c>
      <c r="F83" s="59">
        <f>C83^0.5*D83*E83^0.5*0.7903001^2/10</f>
        <v>2882.2595899000535</v>
      </c>
      <c r="G83" s="59">
        <f>(C83+15)^0.5*(D83+15)*(E83+15)^0.5*0.7903001^2/10</f>
        <v>3299.1730588078544</v>
      </c>
    </row>
    <row r="84" spans="1:7" ht="12.75" customHeight="1">
      <c r="A84" s="10" t="s">
        <v>315</v>
      </c>
      <c r="B84" s="10">
        <v>150</v>
      </c>
      <c r="C84" s="10">
        <v>212</v>
      </c>
      <c r="D84" s="10">
        <v>284</v>
      </c>
      <c r="E84" s="10">
        <v>202</v>
      </c>
      <c r="F84" s="59">
        <f>C84^0.5*D84*E84^0.5*0.7903001^2/10</f>
        <v>3670.6758034643963</v>
      </c>
      <c r="G84" s="59">
        <f>(C84+15)^0.5*(D84+15)*(E84+15)^0.5*0.7903001^2/10</f>
        <v>4144.7473030701676</v>
      </c>
    </row>
    <row r="85" spans="1:7" ht="12.75" customHeight="1">
      <c r="A85" s="10" t="s">
        <v>310</v>
      </c>
      <c r="B85" s="10">
        <v>146</v>
      </c>
      <c r="C85" s="10">
        <v>180</v>
      </c>
      <c r="D85" s="10">
        <v>242</v>
      </c>
      <c r="E85" s="10">
        <v>194</v>
      </c>
      <c r="F85" s="59">
        <f>C85^0.5*D85*E85^0.5*0.7903001^2/10</f>
        <v>2824.4673402132057</v>
      </c>
      <c r="G85" s="59">
        <f>(C85+15)^0.5*(D85+15)*(E85+15)^0.5*0.7903001^2/10</f>
        <v>3240.4673191510169</v>
      </c>
    </row>
    <row r="86" spans="1:7" ht="12.75" customHeight="1">
      <c r="A86" s="10" t="s">
        <v>283</v>
      </c>
      <c r="B86" s="10">
        <v>122</v>
      </c>
      <c r="C86" s="10">
        <v>80</v>
      </c>
      <c r="D86" s="10">
        <v>154</v>
      </c>
      <c r="E86" s="10">
        <v>196</v>
      </c>
      <c r="F86" s="59">
        <f>C86^0.5*D86*E86^0.5*0.7903001^2/10</f>
        <v>1204.4196262074579</v>
      </c>
      <c r="G86" s="59">
        <f>(C86+15)^0.5*(D86+15)*(E86+15)^0.5*0.7903001^2/10</f>
        <v>1494.4239143554055</v>
      </c>
    </row>
    <row r="87" spans="1:7" ht="12.75" customHeight="1">
      <c r="A87" s="10" t="s">
        <v>240</v>
      </c>
      <c r="B87" s="10">
        <v>89</v>
      </c>
      <c r="C87" s="10">
        <v>210</v>
      </c>
      <c r="D87" s="10">
        <v>180</v>
      </c>
      <c r="E87" s="10">
        <v>188</v>
      </c>
      <c r="F87" s="59">
        <f>C87^0.5*D87*E87^0.5*0.7903001^2/10</f>
        <v>2233.8044454656147</v>
      </c>
      <c r="G87" s="59">
        <f>(C87+15)^0.5*(D87+15)*(E87+15)^0.5*0.7903001^2/10</f>
        <v>2602.9028753552884</v>
      </c>
    </row>
    <row r="88" spans="1:7" ht="12.75" customHeight="1">
      <c r="A88" s="10" t="s">
        <v>137</v>
      </c>
      <c r="B88" s="10">
        <v>34</v>
      </c>
      <c r="C88" s="10">
        <v>162</v>
      </c>
      <c r="D88" s="10">
        <v>204</v>
      </c>
      <c r="E88" s="10">
        <v>170</v>
      </c>
      <c r="F88" s="59">
        <f>C88^0.5*D88*E88^0.5*0.7903001^2/10</f>
        <v>2114.4441052104949</v>
      </c>
      <c r="G88" s="59">
        <f>(C88+15)^0.5*(D88+15)*(E88+15)^0.5*0.7903001^2/10</f>
        <v>2475.1452277857834</v>
      </c>
    </row>
    <row r="89" spans="1:7" ht="12.75" customHeight="1">
      <c r="A89" s="10" t="s">
        <v>132</v>
      </c>
      <c r="B89" s="10">
        <v>31</v>
      </c>
      <c r="C89" s="10">
        <v>180</v>
      </c>
      <c r="D89" s="10">
        <v>184</v>
      </c>
      <c r="E89" s="10">
        <v>190</v>
      </c>
      <c r="F89" s="59">
        <f>C89^0.5*D89*E89^0.5*0.7903001^2/10</f>
        <v>2125.2741008304893</v>
      </c>
      <c r="G89" s="59">
        <f>(C89+15)^0.5*(D89+15)*(E89+15)^0.5*0.7903001^2/10</f>
        <v>2485.0285716426474</v>
      </c>
    </row>
    <row r="90" spans="1:7" ht="12.75" customHeight="1">
      <c r="A90" s="10" t="s">
        <v>129</v>
      </c>
      <c r="B90" s="10">
        <v>29</v>
      </c>
      <c r="C90" s="10">
        <v>110</v>
      </c>
      <c r="D90" s="10">
        <v>100</v>
      </c>
      <c r="E90" s="10">
        <v>104</v>
      </c>
      <c r="F90" s="59">
        <f>C90^0.5*D90*E90^0.5*0.7903001^2/10</f>
        <v>668.03172237001399</v>
      </c>
      <c r="G90" s="59">
        <f>(C90+15)^0.5*(D90+15)*(E90+15)^0.5*0.7903001^2/10</f>
        <v>876.01269785722764</v>
      </c>
    </row>
    <row r="91" spans="1:7" ht="12.75" customHeight="1">
      <c r="A91" s="10" t="s">
        <v>134</v>
      </c>
      <c r="B91" s="10">
        <v>32</v>
      </c>
      <c r="C91" s="10">
        <v>92</v>
      </c>
      <c r="D91" s="10">
        <v>110</v>
      </c>
      <c r="E91" s="10">
        <v>94</v>
      </c>
      <c r="F91" s="59">
        <f>C91^0.5*D91*E91^0.5*0.7903001^2/10</f>
        <v>638.90251751094297</v>
      </c>
      <c r="G91" s="59">
        <f>(C91+15)^0.5*(D91+15)*(E91+15)^0.5*0.7903001^2/10</f>
        <v>843.1390897632225</v>
      </c>
    </row>
    <row r="92" spans="1:7" ht="12.75" customHeight="1">
      <c r="A92" s="10" t="s">
        <v>131</v>
      </c>
      <c r="B92" s="10">
        <v>30</v>
      </c>
      <c r="C92" s="10">
        <v>140</v>
      </c>
      <c r="D92" s="10">
        <v>132</v>
      </c>
      <c r="E92" s="10">
        <v>136</v>
      </c>
      <c r="F92" s="59">
        <f>C92^0.5*D92*E92^0.5*0.7903001^2/10</f>
        <v>1137.604960222171</v>
      </c>
      <c r="G92" s="59">
        <f>(C92+15)^0.5*(D92+15)*(E92+15)^0.5*0.7903001^2/10</f>
        <v>1404.6099199563448</v>
      </c>
    </row>
    <row r="93" spans="1:7" ht="12.75" customHeight="1">
      <c r="A93" s="10" t="s">
        <v>136</v>
      </c>
      <c r="B93" s="10">
        <v>33</v>
      </c>
      <c r="C93" s="10">
        <v>122</v>
      </c>
      <c r="D93" s="10">
        <v>142</v>
      </c>
      <c r="E93" s="10">
        <v>128</v>
      </c>
      <c r="F93" s="59">
        <f>C93^0.5*D93*E93^0.5*0.7903001^2/10</f>
        <v>1108.2999619610043</v>
      </c>
      <c r="G93" s="59">
        <f>(C93+15)^0.5*(D93+15)*(E93+15)^0.5*0.7903001^2/10</f>
        <v>1372.4989741123802</v>
      </c>
    </row>
    <row r="94" spans="1:7" ht="12.75" customHeight="1">
      <c r="A94" s="10" t="s">
        <v>149</v>
      </c>
      <c r="B94" s="10">
        <v>38</v>
      </c>
      <c r="C94" s="10">
        <v>146</v>
      </c>
      <c r="D94" s="10">
        <v>176</v>
      </c>
      <c r="E94" s="10">
        <v>194</v>
      </c>
      <c r="F94" s="59">
        <f>C94^0.5*D94*E94^0.5*0.7903001^2/10</f>
        <v>1850.0098233107251</v>
      </c>
      <c r="G94" s="59">
        <f>(C94+15)^0.5*(D94+15)*(E94+15)^0.5*0.7903001^2/10</f>
        <v>2188.2831794623976</v>
      </c>
    </row>
    <row r="95" spans="1:7" ht="12.75" customHeight="1">
      <c r="A95" s="10" t="s">
        <v>158</v>
      </c>
      <c r="B95" s="10">
        <v>43</v>
      </c>
      <c r="C95" s="10">
        <v>90</v>
      </c>
      <c r="D95" s="10">
        <v>134</v>
      </c>
      <c r="E95" s="10">
        <v>130</v>
      </c>
      <c r="F95" s="59">
        <f>C95^0.5*D95*E95^0.5*0.7903001^2/10</f>
        <v>905.27765963932177</v>
      </c>
      <c r="G95" s="59">
        <f>(C95+15)^0.5*(D95+15)*(E95+15)^0.5*0.7903001^2/10</f>
        <v>1148.2831522480162</v>
      </c>
    </row>
    <row r="96" spans="1:7" ht="12.75" customHeight="1">
      <c r="A96" s="10" t="s">
        <v>301</v>
      </c>
      <c r="B96" s="10">
        <v>138</v>
      </c>
      <c r="C96" s="10">
        <v>70</v>
      </c>
      <c r="D96" s="10">
        <v>132</v>
      </c>
      <c r="E96" s="10">
        <v>160</v>
      </c>
      <c r="F96" s="59">
        <f>C96^0.5*D96*E96^0.5*0.7903001^2/10</f>
        <v>872.50317562951079</v>
      </c>
      <c r="G96" s="59">
        <f>(C96+15)^0.5*(D96+15)*(E96+15)^0.5*0.7903001^2/10</f>
        <v>1119.7727529131516</v>
      </c>
    </row>
    <row r="97" spans="1:7" ht="12.75" customHeight="1">
      <c r="A97" s="10" t="s">
        <v>303</v>
      </c>
      <c r="B97" s="10">
        <v>139</v>
      </c>
      <c r="C97" s="10">
        <v>140</v>
      </c>
      <c r="D97" s="10">
        <v>180</v>
      </c>
      <c r="E97" s="10">
        <v>202</v>
      </c>
      <c r="F97" s="59">
        <f>C97^0.5*D97*E97^0.5*0.7903001^2/10</f>
        <v>1890.5853203725935</v>
      </c>
      <c r="G97" s="59">
        <f>(C97+15)^0.5*(D97+15)*(E97+15)^0.5*0.7903001^2/10</f>
        <v>2233.646289064448</v>
      </c>
    </row>
    <row r="98" spans="1:7" ht="12.75" customHeight="1">
      <c r="A98" s="10" t="s">
        <v>249</v>
      </c>
      <c r="B98" s="10">
        <v>95</v>
      </c>
      <c r="C98" s="10">
        <v>70</v>
      </c>
      <c r="D98" s="10">
        <v>90</v>
      </c>
      <c r="E98" s="10">
        <v>186</v>
      </c>
      <c r="F98" s="59">
        <f>C98^0.5*D98*E98^0.5*0.7903001^2/10</f>
        <v>641.40460750348734</v>
      </c>
      <c r="G98" s="59">
        <f>(C98+15)^0.5*(D98+15)*(E98+15)^0.5*0.7903001^2/10</f>
        <v>857.19743814571416</v>
      </c>
    </row>
    <row r="99" spans="1:7" ht="12.75" customHeight="1">
      <c r="A99" s="10" t="s">
        <v>161</v>
      </c>
      <c r="B99" s="10">
        <v>46</v>
      </c>
      <c r="C99" s="10">
        <v>70</v>
      </c>
      <c r="D99" s="10">
        <v>122</v>
      </c>
      <c r="E99" s="10">
        <v>120</v>
      </c>
      <c r="F99" s="59">
        <f>C99^0.5*D99*E99^0.5*0.7903001^2/10</f>
        <v>698.36673960064968</v>
      </c>
      <c r="G99" s="59">
        <f>(C99+15)^0.5*(D99+15)*(E99+15)^0.5*0.7903001^2/10</f>
        <v>916.60239576587924</v>
      </c>
    </row>
    <row r="100" spans="1:7" ht="12.75" customHeight="1">
      <c r="A100" s="10" t="s">
        <v>163</v>
      </c>
      <c r="B100" s="10">
        <v>47</v>
      </c>
      <c r="C100" s="10">
        <v>120</v>
      </c>
      <c r="D100" s="10">
        <v>162</v>
      </c>
      <c r="E100" s="10">
        <v>170</v>
      </c>
      <c r="F100" s="59">
        <f>C100^0.5*D100*E100^0.5*0.7903001^2/10</f>
        <v>1445.1541422294156</v>
      </c>
      <c r="G100" s="59">
        <f>(C100+15)^0.5*(D100+15)*(E100+15)^0.5*0.7903001^2/10</f>
        <v>1747.0691244450391</v>
      </c>
    </row>
    <row r="101" spans="1:7" ht="12.75" customHeight="1">
      <c r="A101" s="10" t="s">
        <v>173</v>
      </c>
      <c r="B101" s="10">
        <v>53</v>
      </c>
      <c r="C101" s="10">
        <v>130</v>
      </c>
      <c r="D101" s="10">
        <v>156</v>
      </c>
      <c r="E101" s="10">
        <v>146</v>
      </c>
      <c r="F101" s="59">
        <f>C101^0.5*D101*E101^0.5*0.7903001^2/10</f>
        <v>1342.3222103760459</v>
      </c>
      <c r="G101" s="59">
        <f>(C101+15)^0.5*(D101+15)*(E101+15)^0.5*0.7903001^2/10</f>
        <v>1631.8383049025192</v>
      </c>
    </row>
    <row r="102" spans="1:7" ht="12.75" customHeight="1">
      <c r="A102" s="10" t="s">
        <v>90</v>
      </c>
      <c r="B102" s="10">
        <v>18</v>
      </c>
      <c r="C102" s="10">
        <v>166</v>
      </c>
      <c r="D102" s="10">
        <v>170</v>
      </c>
      <c r="E102" s="10">
        <v>166</v>
      </c>
      <c r="F102" s="59">
        <f>C102^0.5*D102*E102^0.5*0.7903001^2/10</f>
        <v>1762.5485280253483</v>
      </c>
      <c r="G102" s="59">
        <f>(C102+15)^0.5*(D102+15)*(E102+15)^0.5*0.7903001^2/10</f>
        <v>2091.3868696289433</v>
      </c>
    </row>
    <row r="103" spans="1:7" ht="12.75" customHeight="1">
      <c r="A103" s="10" t="s">
        <v>88</v>
      </c>
      <c r="B103" s="10">
        <v>17</v>
      </c>
      <c r="C103" s="10">
        <v>126</v>
      </c>
      <c r="D103" s="10">
        <v>126</v>
      </c>
      <c r="E103" s="10">
        <v>122</v>
      </c>
      <c r="F103" s="59">
        <f>C103^0.5*D103*E103^0.5*0.7903001^2/10</f>
        <v>975.70786730758755</v>
      </c>
      <c r="G103" s="59">
        <f>(C103+15)^0.5*(D103+15)*(E103+15)^0.5*0.7903001^2/10</f>
        <v>1223.9763500282947</v>
      </c>
    </row>
    <row r="104" spans="1:7" ht="12.75" customHeight="1">
      <c r="A104" s="10" t="s">
        <v>83</v>
      </c>
      <c r="B104" s="10">
        <v>16</v>
      </c>
      <c r="C104" s="10">
        <v>80</v>
      </c>
      <c r="D104" s="10">
        <v>94</v>
      </c>
      <c r="E104" s="10">
        <v>90</v>
      </c>
      <c r="F104" s="59">
        <f>C104^0.5*D104*E104^0.5*0.7903001^2/10</f>
        <v>498.17069398591036</v>
      </c>
      <c r="G104" s="59">
        <f>(C104+15)^0.5*(D104+15)*(E104+15)^0.5*0.7903001^2/10</f>
        <v>679.93441544255018</v>
      </c>
    </row>
    <row r="105" spans="1:7" ht="12.75" customHeight="1">
      <c r="A105" s="10" t="s">
        <v>110</v>
      </c>
      <c r="B105" s="10">
        <v>25</v>
      </c>
      <c r="C105" s="10">
        <v>70</v>
      </c>
      <c r="D105" s="10">
        <v>124</v>
      </c>
      <c r="E105" s="10">
        <v>108</v>
      </c>
      <c r="F105" s="59">
        <f>C105^0.5*D105*E105^0.5*0.7903001^2/10</f>
        <v>673.38999065465532</v>
      </c>
      <c r="G105" s="59">
        <f>(C105+15)^0.5*(D105+15)*(E105+15)^0.5*0.7903001^2/10</f>
        <v>887.68911111227828</v>
      </c>
    </row>
    <row r="106" spans="1:7" ht="12.75" customHeight="1">
      <c r="A106" s="10" t="s">
        <v>289</v>
      </c>
      <c r="B106" s="10">
        <v>127</v>
      </c>
      <c r="C106" s="10">
        <v>130</v>
      </c>
      <c r="D106" s="10">
        <v>184</v>
      </c>
      <c r="E106" s="10">
        <v>186</v>
      </c>
      <c r="F106" s="59">
        <f>C106^0.5*D106*E106^0.5*0.7903001^2/10</f>
        <v>1787.0226004497272</v>
      </c>
      <c r="G106" s="59">
        <f>(C106+15)^0.5*(D106+15)*(E106+15)^0.5*0.7903001^2/10</f>
        <v>2121.8719906512924</v>
      </c>
    </row>
    <row r="107" spans="1:7" ht="12.75" customHeight="1">
      <c r="A107" s="10" t="s">
        <v>188</v>
      </c>
      <c r="B107" s="10">
        <v>60</v>
      </c>
      <c r="C107" s="10">
        <v>80</v>
      </c>
      <c r="D107" s="10">
        <v>108</v>
      </c>
      <c r="E107" s="10">
        <v>98</v>
      </c>
      <c r="F107" s="59">
        <f>C107^0.5*D107*E107^0.5*0.7903001^2/10</f>
        <v>597.26334278720594</v>
      </c>
      <c r="G107" s="59">
        <f>(C107+15)^0.5*(D107+15)*(E107+15)^0.5*0.7903001^2/10</f>
        <v>795.95810540682135</v>
      </c>
    </row>
    <row r="108" spans="1:7" ht="12.75" customHeight="1">
      <c r="A108" s="10" t="s">
        <v>190</v>
      </c>
      <c r="B108" s="10">
        <v>61</v>
      </c>
      <c r="C108" s="10">
        <v>130</v>
      </c>
      <c r="D108" s="10">
        <v>132</v>
      </c>
      <c r="E108" s="10">
        <v>132</v>
      </c>
      <c r="F108" s="59">
        <f>C108^0.5*D108*E108^0.5*0.7903001^2/10</f>
        <v>1079.9823221874251</v>
      </c>
      <c r="G108" s="59">
        <f>(C108+15)^0.5*(D108+15)*(E108+15)^0.5*0.7903001^2/10</f>
        <v>1340.4298082099235</v>
      </c>
    </row>
    <row r="109" spans="1:7" ht="12.75" customHeight="1">
      <c r="A109" s="10" t="s">
        <v>192</v>
      </c>
      <c r="B109" s="10">
        <v>62</v>
      </c>
      <c r="C109" s="10">
        <v>180</v>
      </c>
      <c r="D109" s="10">
        <v>180</v>
      </c>
      <c r="E109" s="10">
        <v>202</v>
      </c>
      <c r="F109" s="59">
        <f>C109^0.5*D109*E109^0.5*0.7903001^2/10</f>
        <v>2143.7222528808247</v>
      </c>
      <c r="G109" s="59">
        <f>(C109+15)^0.5*(D109+15)*(E109+15)^0.5*0.7903001^2/10</f>
        <v>2505.3353007287351</v>
      </c>
    </row>
    <row r="110" spans="1:7" ht="12.75" customHeight="1">
      <c r="A110" s="10" t="s">
        <v>218</v>
      </c>
      <c r="B110" s="10">
        <v>77</v>
      </c>
      <c r="C110" s="10">
        <v>100</v>
      </c>
      <c r="D110" s="10">
        <v>168</v>
      </c>
      <c r="E110" s="10">
        <v>138</v>
      </c>
      <c r="F110" s="59">
        <f>C110^0.5*D110*E110^0.5*0.7903001^2/10</f>
        <v>1232.6304689910103</v>
      </c>
      <c r="G110" s="59">
        <f>(C110+15)^0.5*(D110+15)*(E110+15)^0.5*0.7903001^2/10</f>
        <v>1516.1068121007986</v>
      </c>
    </row>
    <row r="111" spans="1:7" ht="12.75" customHeight="1">
      <c r="A111" s="10" t="s">
        <v>300</v>
      </c>
      <c r="B111" s="10">
        <v>137</v>
      </c>
      <c r="C111" s="10">
        <v>130</v>
      </c>
      <c r="D111" s="10">
        <v>156</v>
      </c>
      <c r="E111" s="10">
        <v>158</v>
      </c>
      <c r="F111" s="59">
        <f>C111^0.5*D111*E111^0.5*0.7903001^2/10</f>
        <v>1396.3969506733511</v>
      </c>
      <c r="G111" s="59">
        <f>(C111+15)^0.5*(D111+15)*(E111+15)^0.5*0.7903001^2/10</f>
        <v>1691.5593376311215</v>
      </c>
    </row>
    <row r="112" spans="1:7" ht="12.75" customHeight="1">
      <c r="A112" s="10" t="s">
        <v>182</v>
      </c>
      <c r="B112" s="10">
        <v>57</v>
      </c>
      <c r="C112" s="10">
        <v>130</v>
      </c>
      <c r="D112" s="10">
        <v>178</v>
      </c>
      <c r="E112" s="10">
        <v>150</v>
      </c>
      <c r="F112" s="59">
        <f>C112^0.5*D112*E112^0.5*0.7903001^2/10</f>
        <v>1552.463441061831</v>
      </c>
      <c r="G112" s="59">
        <f>(C112+15)^0.5*(D112+15)*(E112+15)^0.5*0.7903001^2/10</f>
        <v>1864.5213299620434</v>
      </c>
    </row>
    <row r="113" spans="1:7" ht="12.75" customHeight="1">
      <c r="A113" s="10" t="s">
        <v>175</v>
      </c>
      <c r="B113" s="10">
        <v>54</v>
      </c>
      <c r="C113" s="10">
        <v>100</v>
      </c>
      <c r="D113" s="10">
        <v>132</v>
      </c>
      <c r="E113" s="10">
        <v>112</v>
      </c>
      <c r="F113" s="59">
        <f>C113^0.5*D113*E113^0.5*0.7903001^2/10</f>
        <v>872.50317562951079</v>
      </c>
      <c r="G113" s="59">
        <f>(C113+15)^0.5*(D113+15)*(E113+15)^0.5*0.7903001^2/10</f>
        <v>1109.5635699012814</v>
      </c>
    </row>
    <row r="114" spans="1:7" ht="12.75" customHeight="1">
      <c r="A114" s="10" t="s">
        <v>116</v>
      </c>
      <c r="B114" s="10">
        <v>26</v>
      </c>
      <c r="C114" s="10">
        <v>120</v>
      </c>
      <c r="D114" s="10">
        <v>200</v>
      </c>
      <c r="E114" s="10">
        <v>154</v>
      </c>
      <c r="F114" s="59">
        <f>C114^0.5*D114*E114^0.5*0.7903001^2/10</f>
        <v>1698.1070025128752</v>
      </c>
      <c r="G114" s="59">
        <f>(C114+15)^0.5*(D114+15)*(E114+15)^0.5*0.7903001^2/10</f>
        <v>2028.3027069215982</v>
      </c>
    </row>
    <row r="115" spans="1:7" ht="12.75" customHeight="1">
      <c r="A115" s="10" t="s">
        <v>219</v>
      </c>
      <c r="B115" s="10">
        <v>78</v>
      </c>
      <c r="C115" s="10">
        <v>130</v>
      </c>
      <c r="D115" s="10">
        <v>200</v>
      </c>
      <c r="E115" s="10">
        <v>170</v>
      </c>
      <c r="F115" s="59">
        <f>C115^0.5*D115*E115^0.5*0.7903001^2/10</f>
        <v>1856.992741892974</v>
      </c>
      <c r="G115" s="59">
        <f>(C115+15)^0.5*(D115+15)*(E115+15)^0.5*0.7903001^2/10</f>
        <v>2199.3401321180654</v>
      </c>
    </row>
    <row r="116" spans="1:7" ht="12.75" customHeight="1">
      <c r="A116" s="10" t="s">
        <v>96</v>
      </c>
      <c r="B116" s="10">
        <v>20</v>
      </c>
      <c r="C116" s="10">
        <v>110</v>
      </c>
      <c r="D116" s="10">
        <v>146</v>
      </c>
      <c r="E116" s="10">
        <v>150</v>
      </c>
      <c r="F116" s="59">
        <f>C116^0.5*D116*E116^0.5*0.7903001^2/10</f>
        <v>1171.3290159304543</v>
      </c>
      <c r="G116" s="59">
        <f>(C116+15)^0.5*(D116+15)*(E116+15)^0.5*0.7903001^2/10</f>
        <v>1444.1321228965319</v>
      </c>
    </row>
    <row r="117" spans="1:7" ht="12.75" customHeight="1">
      <c r="A117" s="10" t="s">
        <v>92</v>
      </c>
      <c r="B117" s="10">
        <v>19</v>
      </c>
      <c r="C117" s="10">
        <v>60</v>
      </c>
      <c r="D117" s="10">
        <v>92</v>
      </c>
      <c r="E117" s="10">
        <v>86</v>
      </c>
      <c r="F117" s="59">
        <f>C117^0.5*D117*E117^0.5*0.7903001^2/10</f>
        <v>412.75919040148767</v>
      </c>
      <c r="G117" s="59">
        <f>(C117+15)^0.5*(D117+15)*(E117+15)^0.5*0.7903001^2/10</f>
        <v>581.64656822853033</v>
      </c>
    </row>
    <row r="118" spans="1:7" ht="12.75" customHeight="1">
      <c r="A118" s="10" t="s">
        <v>271</v>
      </c>
      <c r="B118" s="10">
        <v>112</v>
      </c>
      <c r="C118" s="10">
        <v>210</v>
      </c>
      <c r="D118" s="10">
        <v>166</v>
      </c>
      <c r="E118" s="10">
        <v>160</v>
      </c>
      <c r="F118" s="59">
        <f>C118^0.5*D118*E118^0.5*0.7903001^2/10</f>
        <v>1900.4734225198004</v>
      </c>
      <c r="G118" s="59">
        <f>(C118+15)^0.5*(D118+15)*(E118+15)^0.5*0.7903001^2/10</f>
        <v>2243.2254941611</v>
      </c>
    </row>
    <row r="119" spans="1:7" ht="12.75" customHeight="1">
      <c r="A119" s="10" t="s">
        <v>270</v>
      </c>
      <c r="B119" s="10">
        <v>111</v>
      </c>
      <c r="C119" s="10">
        <v>160</v>
      </c>
      <c r="D119" s="10">
        <v>110</v>
      </c>
      <c r="E119" s="10">
        <v>116</v>
      </c>
      <c r="F119" s="59">
        <f>C119^0.5*D119*E119^0.5*0.7903001^2/10</f>
        <v>935.97822422912429</v>
      </c>
      <c r="G119" s="59">
        <f>(C119+15)^0.5*(D119+15)*(E119+15)^0.5*0.7903001^2/10</f>
        <v>1182.0851430353403</v>
      </c>
    </row>
    <row r="120" spans="1:7" ht="12.75" customHeight="1">
      <c r="A120" s="10" t="s">
        <v>120</v>
      </c>
      <c r="B120" s="10">
        <v>27</v>
      </c>
      <c r="C120" s="10">
        <v>100</v>
      </c>
      <c r="D120" s="10">
        <v>90</v>
      </c>
      <c r="E120" s="10">
        <v>114</v>
      </c>
      <c r="F120" s="59">
        <f>C120^0.5*D120*E120^0.5*0.7903001^2/10</f>
        <v>600.17653086663074</v>
      </c>
      <c r="G120" s="59">
        <f>(C120+15)^0.5*(D120+15)*(E120+15)^0.5*0.7903001^2/10</f>
        <v>798.76154470490405</v>
      </c>
    </row>
    <row r="121" spans="1:7" ht="12.75" customHeight="1">
      <c r="A121" s="10" t="s">
        <v>125</v>
      </c>
      <c r="B121" s="10">
        <v>28</v>
      </c>
      <c r="C121" s="10">
        <v>150</v>
      </c>
      <c r="D121" s="10">
        <v>150</v>
      </c>
      <c r="E121" s="10">
        <v>172</v>
      </c>
      <c r="F121" s="59">
        <f>C121^0.5*D121*E121^0.5*0.7903001^2/10</f>
        <v>1504.8221870796276</v>
      </c>
      <c r="G121" s="59">
        <f>(C121+15)^0.5*(D121+15)*(E121+15)^0.5*0.7903001^2/10</f>
        <v>1810.2176430501627</v>
      </c>
    </row>
    <row r="122" spans="1:7" ht="12.75" customHeight="1">
      <c r="A122" s="10" t="s">
        <v>284</v>
      </c>
      <c r="B122" s="10">
        <v>123</v>
      </c>
      <c r="C122" s="10">
        <v>140</v>
      </c>
      <c r="D122" s="10">
        <v>176</v>
      </c>
      <c r="E122" s="10">
        <v>180</v>
      </c>
      <c r="F122" s="59">
        <f>C122^0.5*D122*E122^0.5*0.7903001^2/10</f>
        <v>1745.0063512590216</v>
      </c>
      <c r="G122" s="59">
        <f>(C122+15)^0.5*(D122+15)*(E122+15)^0.5*0.7903001^2/10</f>
        <v>2073.9610496722853</v>
      </c>
    </row>
    <row r="123" spans="1:7" ht="12.75" customHeight="1">
      <c r="A123" s="10" t="s">
        <v>277</v>
      </c>
      <c r="B123" s="10">
        <v>117</v>
      </c>
      <c r="C123" s="10">
        <v>110</v>
      </c>
      <c r="D123" s="10">
        <v>176</v>
      </c>
      <c r="E123" s="10">
        <v>150</v>
      </c>
      <c r="F123" s="59">
        <f>C123^0.5*D123*E123^0.5*0.7903001^2/10</f>
        <v>1412.013060299726</v>
      </c>
      <c r="G123" s="59">
        <f>(C123+15)^0.5*(D123+15)*(E123+15)^0.5*0.7903001^2/10</f>
        <v>1713.2250650511651</v>
      </c>
    </row>
    <row r="124" spans="1:7" ht="12.75" customHeight="1">
      <c r="A124" s="10" t="s">
        <v>280</v>
      </c>
      <c r="B124" s="10">
        <v>119</v>
      </c>
      <c r="C124" s="10">
        <v>160</v>
      </c>
      <c r="D124" s="10">
        <v>172</v>
      </c>
      <c r="E124" s="10">
        <v>160</v>
      </c>
      <c r="F124" s="59">
        <f>C124^0.5*D124*E124^0.5*0.7903001^2/10</f>
        <v>1718.8283306611477</v>
      </c>
      <c r="G124" s="59">
        <f>(C124+15)^0.5*(D124+15)*(E124+15)^0.5*0.7903001^2/10</f>
        <v>2043.9192267763822</v>
      </c>
    </row>
    <row r="125" spans="1:7" ht="12.75" customHeight="1">
      <c r="A125" s="10" t="s">
        <v>231</v>
      </c>
      <c r="B125" s="10">
        <v>86</v>
      </c>
      <c r="C125" s="10">
        <v>130</v>
      </c>
      <c r="D125" s="10">
        <v>104</v>
      </c>
      <c r="E125" s="10">
        <v>138</v>
      </c>
      <c r="F125" s="59">
        <f>C125^0.5*D125*E125^0.5*0.7903001^2/10</f>
        <v>870.01879031598457</v>
      </c>
      <c r="G125" s="59">
        <f>(C125+15)^0.5*(D125+15)*(E125+15)^0.5*0.7903001^2/10</f>
        <v>1107.0334704753877</v>
      </c>
    </row>
    <row r="126" spans="1:7" ht="12.75" customHeight="1">
      <c r="A126" s="10" t="s">
        <v>241</v>
      </c>
      <c r="B126" s="10">
        <v>90</v>
      </c>
      <c r="C126" s="10">
        <v>60</v>
      </c>
      <c r="D126" s="10">
        <v>120</v>
      </c>
      <c r="E126" s="10">
        <v>112</v>
      </c>
      <c r="F126" s="59">
        <f>C126^0.5*D126*E126^0.5*0.7903001^2/10</f>
        <v>614.39823067748728</v>
      </c>
      <c r="G126" s="59">
        <f>(C126+15)^0.5*(D126+15)*(E126+15)^0.5*0.7903001^2/10</f>
        <v>822.90620004506673</v>
      </c>
    </row>
    <row r="127" spans="1:7" ht="12.75" customHeight="1">
      <c r="A127" s="10" t="s">
        <v>221</v>
      </c>
      <c r="B127" s="10">
        <v>80</v>
      </c>
      <c r="C127" s="10">
        <v>190</v>
      </c>
      <c r="D127" s="10">
        <v>184</v>
      </c>
      <c r="E127" s="10">
        <v>198</v>
      </c>
      <c r="F127" s="59">
        <f>C127^0.5*D127*E127^0.5*0.7903001^2/10</f>
        <v>2229.0062817378803</v>
      </c>
      <c r="G127" s="59">
        <f>(C127+15)^0.5*(D127+15)*(E127+15)^0.5*0.7903001^2/10</f>
        <v>2597.1909592821512</v>
      </c>
    </row>
    <row r="128" spans="1:7" ht="12.75" customHeight="1">
      <c r="A128" s="10" t="s">
        <v>220</v>
      </c>
      <c r="B128" s="10">
        <v>79</v>
      </c>
      <c r="C128" s="10">
        <v>180</v>
      </c>
      <c r="D128" s="10">
        <v>110</v>
      </c>
      <c r="E128" s="10">
        <v>110</v>
      </c>
      <c r="F128" s="59">
        <f>C128^0.5*D128*E128^0.5*0.7903001^2/10</f>
        <v>966.73925577257796</v>
      </c>
      <c r="G128" s="59">
        <f>(C128+15)^0.5*(D128+15)*(E128+15)^0.5*0.7903001^2/10</f>
        <v>1218.8952903081083</v>
      </c>
    </row>
    <row r="129" spans="1:7" ht="12.75" customHeight="1">
      <c r="A129" s="10" t="s">
        <v>307</v>
      </c>
      <c r="B129" s="10">
        <v>143</v>
      </c>
      <c r="C129" s="10">
        <v>320</v>
      </c>
      <c r="D129" s="10">
        <v>180</v>
      </c>
      <c r="E129" s="10">
        <v>180</v>
      </c>
      <c r="F129" s="59">
        <f>C129^0.5*D129*E129^0.5*0.7903001^2/10</f>
        <v>2698.160751619243</v>
      </c>
      <c r="G129" s="59">
        <f>(C129+15)^0.5*(D129+15)*(E129+15)^0.5*0.7903001^2/10</f>
        <v>3112.8514382614735</v>
      </c>
    </row>
    <row r="130" spans="1:7" ht="12.75" customHeight="1">
      <c r="A130" s="10" t="s">
        <v>98</v>
      </c>
      <c r="B130" s="10">
        <v>21</v>
      </c>
      <c r="C130" s="10">
        <v>80</v>
      </c>
      <c r="D130" s="10">
        <v>102</v>
      </c>
      <c r="E130" s="10">
        <v>78</v>
      </c>
      <c r="F130" s="59">
        <f>C130^0.5*D130*E130^0.5*0.7903001^2/10</f>
        <v>503.24160685546224</v>
      </c>
      <c r="G130" s="59">
        <f>(C130+15)^0.5*(D130+15)*(E130+15)^0.5*0.7903001^2/10</f>
        <v>686.86788713624901</v>
      </c>
    </row>
    <row r="131" spans="1:7" ht="12.75" customHeight="1">
      <c r="A131" s="10" t="s">
        <v>53</v>
      </c>
      <c r="B131" s="10">
        <v>7</v>
      </c>
      <c r="C131" s="10">
        <v>88</v>
      </c>
      <c r="D131" s="10">
        <v>112</v>
      </c>
      <c r="E131" s="10">
        <v>142</v>
      </c>
      <c r="F131" s="59">
        <f>C131^0.5*D131*E131^0.5*0.7903001^2/10</f>
        <v>781.96552184949758</v>
      </c>
      <c r="G131" s="59">
        <f>(C131+15)^0.5*(D131+15)*(E131+15)^0.5*0.7903001^2/10</f>
        <v>1008.6865578696719</v>
      </c>
    </row>
    <row r="132" spans="1:7" ht="12.75" customHeight="1">
      <c r="A132" s="10" t="s">
        <v>282</v>
      </c>
      <c r="B132" s="10">
        <v>121</v>
      </c>
      <c r="C132" s="10">
        <v>120</v>
      </c>
      <c r="D132" s="10">
        <v>194</v>
      </c>
      <c r="E132" s="10">
        <v>192</v>
      </c>
      <c r="F132" s="59">
        <f>C132^0.5*D132*E132^0.5*0.7903001^2/10</f>
        <v>1839.1918809637766</v>
      </c>
      <c r="G132" s="59">
        <f>(C132+15)^0.5*(D132+15)*(E132+15)^0.5*0.7903001^2/10</f>
        <v>2182.1390282802518</v>
      </c>
    </row>
    <row r="133" spans="1:7" ht="12.75" customHeight="1">
      <c r="A133" s="10" t="s">
        <v>281</v>
      </c>
      <c r="B133" s="10">
        <v>120</v>
      </c>
      <c r="C133" s="10">
        <v>60</v>
      </c>
      <c r="D133" s="10">
        <v>130</v>
      </c>
      <c r="E133" s="10">
        <v>128</v>
      </c>
      <c r="F133" s="59">
        <f>C133^0.5*D133*E133^0.5*0.7903001^2/10</f>
        <v>711.55428135853299</v>
      </c>
      <c r="G133" s="59">
        <f>(C133+15)^0.5*(D133+15)*(E133+15)^0.5*0.7903001^2/10</f>
        <v>937.88745411052901</v>
      </c>
    </row>
    <row r="134" spans="1:7" ht="12.75" customHeight="1">
      <c r="A134" s="10" t="s">
        <v>273</v>
      </c>
      <c r="B134" s="10">
        <v>114</v>
      </c>
      <c r="C134" s="10">
        <v>130</v>
      </c>
      <c r="D134" s="10">
        <v>164</v>
      </c>
      <c r="E134" s="10">
        <v>152</v>
      </c>
      <c r="F134" s="59">
        <f>C134^0.5*D134*E134^0.5*0.7903001^2/10</f>
        <v>1439.8637297975397</v>
      </c>
      <c r="G134" s="59">
        <f>(C134+15)^0.5*(D134+15)*(E134+15)^0.5*0.7903001^2/10</f>
        <v>1739.7199409747668</v>
      </c>
    </row>
    <row r="135" spans="1:7" ht="12.75" customHeight="1">
      <c r="A135" s="10" t="s">
        <v>290</v>
      </c>
      <c r="B135" s="10">
        <v>128</v>
      </c>
      <c r="C135" s="10">
        <v>150</v>
      </c>
      <c r="D135" s="10">
        <v>148</v>
      </c>
      <c r="E135" s="10">
        <v>184</v>
      </c>
      <c r="F135" s="59">
        <f>C135^0.5*D135*E135^0.5*0.7903001^2/10</f>
        <v>1535.6785925174199</v>
      </c>
      <c r="G135" s="59">
        <f>(C135+15)^0.5*(D135+15)*(E135+15)^0.5*0.7903001^2/10</f>
        <v>1844.7613391832892</v>
      </c>
    </row>
    <row r="136" spans="1:7" ht="12.75" customHeight="1">
      <c r="A136" s="10" t="s">
        <v>209</v>
      </c>
      <c r="B136" s="10">
        <v>72</v>
      </c>
      <c r="C136" s="10">
        <v>80</v>
      </c>
      <c r="D136" s="10">
        <v>106</v>
      </c>
      <c r="E136" s="10">
        <v>136</v>
      </c>
      <c r="F136" s="59">
        <f>C136^0.5*D136*E136^0.5*0.7903001^2/10</f>
        <v>690.56471945460476</v>
      </c>
      <c r="G136" s="59">
        <f>(C136+15)^0.5*(D136+15)*(E136+15)^0.5*0.7903001^2/10</f>
        <v>905.14825895877334</v>
      </c>
    </row>
    <row r="137" spans="1:7" ht="12.75" customHeight="1">
      <c r="A137" s="10" t="s">
        <v>210</v>
      </c>
      <c r="B137" s="10">
        <v>73</v>
      </c>
      <c r="C137" s="10">
        <v>160</v>
      </c>
      <c r="D137" s="10">
        <v>170</v>
      </c>
      <c r="E137" s="10">
        <v>196</v>
      </c>
      <c r="F137" s="59">
        <f>C137^0.5*D137*E137^0.5*0.7903001^2/10</f>
        <v>1880.273486552315</v>
      </c>
      <c r="G137" s="59">
        <f>(C137+15)^0.5*(D137+15)*(E137+15)^0.5*0.7903001^2/10</f>
        <v>2220.322470523447</v>
      </c>
    </row>
    <row r="138" spans="1:7" ht="12.75" customHeight="1">
      <c r="A138" s="10" t="s">
        <v>297</v>
      </c>
      <c r="B138" s="10">
        <v>134</v>
      </c>
      <c r="C138" s="10">
        <v>260</v>
      </c>
      <c r="D138" s="10">
        <v>186</v>
      </c>
      <c r="E138" s="10">
        <v>168</v>
      </c>
      <c r="F138" s="59">
        <f>C138^0.5*D138*E138^0.5*0.7903001^2/10</f>
        <v>2427.9421396895764</v>
      </c>
      <c r="G138" s="59">
        <f>(C138+15)^0.5*(D138+15)*(E138+15)^0.5*0.7903001^2/10</f>
        <v>2816.2553060976702</v>
      </c>
    </row>
    <row r="139" spans="1:7" ht="12.75" customHeight="1">
      <c r="A139" s="10" t="s">
        <v>166</v>
      </c>
      <c r="B139" s="10">
        <v>49</v>
      </c>
      <c r="C139" s="10">
        <v>140</v>
      </c>
      <c r="D139" s="10">
        <v>172</v>
      </c>
      <c r="E139" s="10">
        <v>154</v>
      </c>
      <c r="F139" s="59">
        <f>C139^0.5*D139*E139^0.5*0.7903001^2/10</f>
        <v>1577.3820664725745</v>
      </c>
      <c r="G139" s="59">
        <f>(C139+15)^0.5*(D139+15)*(E139+15)^0.5*0.7903001^2/10</f>
        <v>1890.3180518682366</v>
      </c>
    </row>
    <row r="140" spans="1:7" ht="12.75" customHeight="1">
      <c r="A140" s="10" t="s">
        <v>164</v>
      </c>
      <c r="B140" s="10">
        <v>48</v>
      </c>
      <c r="C140" s="10">
        <v>120</v>
      </c>
      <c r="D140" s="10">
        <v>108</v>
      </c>
      <c r="E140" s="10">
        <v>118</v>
      </c>
      <c r="F140" s="59">
        <f>C140^0.5*D140*E140^0.5*0.7903001^2/10</f>
        <v>802.67448108165172</v>
      </c>
      <c r="G140" s="59">
        <f>(C140+15)^0.5*(D140+15)*(E140+15)^0.5*0.7903001^2/10</f>
        <v>1029.3946100920098</v>
      </c>
    </row>
    <row r="141" spans="1:7" ht="12.75" customHeight="1">
      <c r="A141" s="10" t="s">
        <v>37</v>
      </c>
      <c r="B141" s="10">
        <v>3</v>
      </c>
      <c r="C141" s="10">
        <v>160</v>
      </c>
      <c r="D141" s="10">
        <v>198</v>
      </c>
      <c r="E141" s="10">
        <v>200</v>
      </c>
      <c r="F141" s="59">
        <f>C141^0.5*D141*E141^0.5*0.7903001^2/10</f>
        <v>2212.1993134422692</v>
      </c>
      <c r="G141" s="59">
        <f>(C141+15)^0.5*(D141+15)*(E141+15)^0.5*0.7903001^2/10</f>
        <v>2580.4885211311516</v>
      </c>
    </row>
    <row r="142" spans="1:7" ht="12.75" customHeight="1">
      <c r="A142" s="10" t="s">
        <v>207</v>
      </c>
      <c r="B142" s="10">
        <v>71</v>
      </c>
      <c r="C142" s="10">
        <v>160</v>
      </c>
      <c r="D142" s="10">
        <v>222</v>
      </c>
      <c r="E142" s="10">
        <v>152</v>
      </c>
      <c r="F142" s="59">
        <f>C142^0.5*D142*E142^0.5*0.7903001^2/10</f>
        <v>2162.3143652109197</v>
      </c>
      <c r="G142" s="59">
        <f>(C142+15)^0.5*(D142+15)*(E142+15)^0.5*0.7903001^2/10</f>
        <v>2530.5194499611116</v>
      </c>
    </row>
    <row r="143" spans="1:7" ht="12.75" customHeight="1">
      <c r="A143" s="10" t="s">
        <v>160</v>
      </c>
      <c r="B143" s="10">
        <v>45</v>
      </c>
      <c r="C143" s="10">
        <v>150</v>
      </c>
      <c r="D143" s="10">
        <v>202</v>
      </c>
      <c r="E143" s="10">
        <v>190</v>
      </c>
      <c r="F143" s="59">
        <f>C143^0.5*D143*E143^0.5*0.7903001^2/10</f>
        <v>2129.8934267489703</v>
      </c>
      <c r="G143" s="59">
        <f>(C143+15)^0.5*(D143+15)*(E143+15)^0.5*0.7903001^2/10</f>
        <v>2492.658081246941</v>
      </c>
    </row>
    <row r="144" spans="1:7" ht="12.75" customHeight="1">
      <c r="A144" s="10" t="s">
        <v>256</v>
      </c>
      <c r="B144" s="10">
        <v>100</v>
      </c>
      <c r="C144" s="10">
        <v>80</v>
      </c>
      <c r="D144" s="10">
        <v>102</v>
      </c>
      <c r="E144" s="10">
        <v>124</v>
      </c>
      <c r="F144" s="59">
        <f>C144^0.5*D144*E144^0.5*0.7903001^2/10</f>
        <v>634.51235307465299</v>
      </c>
      <c r="G144" s="59">
        <f>(C144+15)^0.5*(D144+15)*(E144+15)^0.5*0.7903001^2/10</f>
        <v>839.72897393341077</v>
      </c>
    </row>
    <row r="145" spans="1:7" ht="12.75" customHeight="1">
      <c r="A145" s="10" t="s">
        <v>148</v>
      </c>
      <c r="B145" s="10">
        <v>37</v>
      </c>
      <c r="C145" s="10">
        <v>76</v>
      </c>
      <c r="D145" s="10">
        <v>106</v>
      </c>
      <c r="E145" s="10">
        <v>118</v>
      </c>
      <c r="F145" s="59">
        <f>C145^0.5*D145*E145^0.5*0.7903001^2/10</f>
        <v>626.95697572494043</v>
      </c>
      <c r="G145" s="59">
        <f>(C145+15)^0.5*(D145+15)*(E145+15)^0.5*0.7903001^2/10</f>
        <v>831.41137253190368</v>
      </c>
    </row>
    <row r="146" spans="1:7" ht="12.75" customHeight="1">
      <c r="A146" s="10" t="s">
        <v>59</v>
      </c>
      <c r="B146" s="10">
        <v>8</v>
      </c>
      <c r="C146" s="10">
        <v>118</v>
      </c>
      <c r="D146" s="10">
        <v>144</v>
      </c>
      <c r="E146" s="10">
        <v>176</v>
      </c>
      <c r="F146" s="59">
        <f>C146^0.5*D146*E146^0.5*0.7903001^2/10</f>
        <v>1296.1160943316711</v>
      </c>
      <c r="G146" s="59">
        <f>(C146+15)^0.5*(D146+15)*(E146+15)^0.5*0.7903001^2/10</f>
        <v>1582.7914740731228</v>
      </c>
    </row>
    <row r="147" spans="1:7" ht="12.75" customHeight="1">
      <c r="A147" s="10" t="s">
        <v>76</v>
      </c>
      <c r="B147" s="10">
        <v>13</v>
      </c>
      <c r="C147" s="10">
        <v>80</v>
      </c>
      <c r="D147" s="10">
        <v>68</v>
      </c>
      <c r="E147" s="10">
        <v>64</v>
      </c>
      <c r="F147" s="59">
        <f>C147^0.5*D147*E147^0.5*0.7903001^2/10</f>
        <v>303.89808750318042</v>
      </c>
      <c r="G147" s="59">
        <f>(C147+15)^0.5*(D147+15)*(E147+15)^0.5*0.7903001^2/10</f>
        <v>449.09427053940499</v>
      </c>
    </row>
    <row r="148" spans="1:7" ht="12.75" customHeight="1">
      <c r="A148" s="10" t="s">
        <v>206</v>
      </c>
      <c r="B148" s="10">
        <v>70</v>
      </c>
      <c r="C148" s="10">
        <v>130</v>
      </c>
      <c r="D148" s="10">
        <v>190</v>
      </c>
      <c r="E148" s="10">
        <v>110</v>
      </c>
      <c r="F148" s="59">
        <f>C148^0.5*D148*E148^0.5*0.7903001^2/10</f>
        <v>1419.0761252283371</v>
      </c>
      <c r="G148" s="59">
        <f>(C148+15)^0.5*(D148+15)*(E148+15)^0.5*0.7903001^2/10</f>
        <v>1723.7605707988212</v>
      </c>
    </row>
    <row r="149" spans="1:7" ht="12.75" customHeight="1">
      <c r="A149" s="10" t="s">
        <v>269</v>
      </c>
      <c r="B149" s="10">
        <v>110</v>
      </c>
      <c r="C149" s="10">
        <v>130</v>
      </c>
      <c r="D149" s="10">
        <v>190</v>
      </c>
      <c r="E149" s="10">
        <v>198</v>
      </c>
      <c r="F149" s="59">
        <f>C149^0.5*D149*E149^0.5*0.7903001^2/10</f>
        <v>1903.8904087545397</v>
      </c>
      <c r="G149" s="59">
        <f>(C149+15)^0.5*(D149+15)*(E149+15)^0.5*0.7903001^2/10</f>
        <v>2250.1513863006899</v>
      </c>
    </row>
    <row r="150" spans="1:7" ht="12.75" customHeight="1">
      <c r="A150" s="10" t="s">
        <v>154</v>
      </c>
      <c r="B150" s="10">
        <v>40</v>
      </c>
      <c r="C150" s="10">
        <v>280</v>
      </c>
      <c r="D150" s="10">
        <v>168</v>
      </c>
      <c r="E150" s="10">
        <v>108</v>
      </c>
      <c r="F150" s="59">
        <f>C150^0.5*D150*E150^0.5*0.7903001^2/10</f>
        <v>1824.6696520964852</v>
      </c>
      <c r="G150" s="59">
        <f>(C150+15)^0.5*(D150+15)*(E150+15)^0.5*0.7903001^2/10</f>
        <v>2177.2020131913073</v>
      </c>
    </row>
    <row r="151" spans="1:7" ht="12.75" customHeight="1">
      <c r="A151" s="10" t="s">
        <v>309</v>
      </c>
      <c r="B151" s="10">
        <v>145</v>
      </c>
      <c r="C151" s="10">
        <v>180</v>
      </c>
      <c r="D151" s="10">
        <v>232</v>
      </c>
      <c r="E151" s="10">
        <v>194</v>
      </c>
      <c r="F151" s="59">
        <f>C151^0.5*D151*E151^0.5*0.7903001^2/10</f>
        <v>2707.753813758115</v>
      </c>
      <c r="G151" s="59">
        <f>(C151+15)^0.5*(D151+15)*(E151+15)^0.5*0.7903001^2/10</f>
        <v>3114.3790966159581</v>
      </c>
    </row>
    <row r="152" spans="1:7" ht="12.75" customHeight="1">
      <c r="A152" s="10" t="s">
        <v>155</v>
      </c>
      <c r="B152" s="10">
        <v>41</v>
      </c>
      <c r="C152" s="10">
        <v>80</v>
      </c>
      <c r="D152" s="10">
        <v>88</v>
      </c>
      <c r="E152" s="10">
        <v>90</v>
      </c>
      <c r="F152" s="59">
        <f>C152^0.5*D152*E152^0.5*0.7903001^2/10</f>
        <v>466.37256458255433</v>
      </c>
      <c r="G152" s="59">
        <f>(C152+15)^0.5*(D152+15)*(E152+15)^0.5*0.7903001^2/10</f>
        <v>642.50683294112548</v>
      </c>
    </row>
    <row r="153" spans="1:7" ht="12.75" customHeight="1">
      <c r="A153" s="10"/>
      <c r="B153" s="10"/>
      <c r="C153" s="10"/>
      <c r="D153" s="10"/>
      <c r="E153" s="10"/>
      <c r="F153" s="59"/>
      <c r="G153" s="10"/>
    </row>
    <row r="154" spans="1:7" ht="12.75" customHeight="1">
      <c r="A154" s="10"/>
      <c r="B154" s="10"/>
      <c r="C154" s="10"/>
      <c r="D154" s="10"/>
      <c r="E154" s="10"/>
      <c r="F154" s="59"/>
      <c r="G154" s="10"/>
    </row>
    <row r="155" spans="1:7" ht="12.75" customHeight="1">
      <c r="A155" s="10"/>
      <c r="B155" s="10"/>
      <c r="C155" s="10"/>
      <c r="D155" s="10"/>
      <c r="E155" s="10"/>
      <c r="F155" s="59"/>
      <c r="G155" s="10"/>
    </row>
    <row r="156" spans="1:7" ht="12.75" customHeight="1">
      <c r="A156" s="10"/>
      <c r="B156" s="10"/>
      <c r="C156" s="10"/>
      <c r="D156" s="10"/>
      <c r="E156" s="10"/>
      <c r="F156" s="59"/>
      <c r="G156" s="10"/>
    </row>
    <row r="157" spans="1:7" ht="12.75" customHeight="1">
      <c r="A157" s="10"/>
      <c r="B157" s="10"/>
      <c r="C157" s="10"/>
      <c r="D157" s="10"/>
      <c r="E157" s="10"/>
      <c r="F157" s="59"/>
      <c r="G157" s="10"/>
    </row>
    <row r="158" spans="1:7" ht="12.75" customHeight="1">
      <c r="A158" s="10"/>
      <c r="B158" s="10"/>
      <c r="C158" s="10"/>
      <c r="D158" s="10"/>
      <c r="E158" s="10"/>
      <c r="F158" s="59"/>
      <c r="G158" s="10"/>
    </row>
    <row r="159" spans="1:7" ht="12.75" customHeight="1">
      <c r="A159" s="10"/>
      <c r="B159" s="10"/>
      <c r="C159" s="10"/>
      <c r="D159" s="10"/>
      <c r="E159" s="10"/>
      <c r="F159" s="59"/>
      <c r="G159" s="10"/>
    </row>
    <row r="160" spans="1:7" ht="12.75" customHeight="1">
      <c r="A160" s="10"/>
      <c r="B160" s="10"/>
      <c r="C160" s="10"/>
      <c r="D160" s="10"/>
      <c r="E160" s="10"/>
      <c r="F160" s="59"/>
      <c r="G160" s="10"/>
    </row>
    <row r="161" spans="1:7" ht="12.75" customHeight="1">
      <c r="A161" s="55"/>
      <c r="B161" s="55"/>
      <c r="C161" s="55"/>
      <c r="D161" s="55"/>
      <c r="E161" s="55"/>
      <c r="F161" s="59"/>
      <c r="G161" s="55"/>
    </row>
    <row r="162" spans="1:7" ht="15.75" customHeight="1">
      <c r="A162" s="55"/>
      <c r="B162" s="55"/>
      <c r="C162" s="55"/>
      <c r="D162" s="55"/>
      <c r="E162" s="55"/>
      <c r="F162" s="55"/>
      <c r="G162" s="55"/>
    </row>
    <row r="163" spans="1:7" ht="15.75" customHeight="1">
      <c r="A163" s="55"/>
      <c r="B163" s="55"/>
      <c r="C163" s="55"/>
      <c r="D163" s="55"/>
      <c r="E163" s="55"/>
      <c r="F163" s="55"/>
      <c r="G163" s="55"/>
    </row>
    <row r="164" spans="1:7" ht="15.75" customHeight="1">
      <c r="A164" s="55"/>
      <c r="B164" s="55"/>
      <c r="C164" s="55"/>
      <c r="D164" s="55"/>
      <c r="E164" s="55"/>
      <c r="F164" s="55"/>
      <c r="G164" s="55"/>
    </row>
    <row r="165" spans="1:7" ht="15.75" customHeight="1">
      <c r="A165" s="55"/>
      <c r="B165" s="55"/>
      <c r="C165" s="55"/>
      <c r="D165" s="55"/>
      <c r="E165" s="55"/>
      <c r="F165" s="55"/>
      <c r="G165" s="55"/>
    </row>
    <row r="166" spans="1:7" ht="15.75" customHeight="1">
      <c r="A166" s="55"/>
      <c r="B166" s="55"/>
      <c r="C166" s="55"/>
      <c r="D166" s="55"/>
      <c r="E166" s="55"/>
      <c r="F166" s="55"/>
      <c r="G166" s="55"/>
    </row>
    <row r="167" spans="1:7" ht="15.75" customHeight="1">
      <c r="A167" s="55"/>
      <c r="B167" s="55"/>
      <c r="C167" s="55"/>
      <c r="D167" s="55"/>
      <c r="E167" s="55"/>
      <c r="F167" s="55"/>
      <c r="G167" s="55"/>
    </row>
    <row r="168" spans="1:7" ht="15.75" customHeight="1">
      <c r="A168" s="55"/>
      <c r="B168" s="55"/>
      <c r="C168" s="55"/>
      <c r="D168" s="55"/>
      <c r="E168" s="55"/>
      <c r="F168" s="55"/>
      <c r="G168" s="55"/>
    </row>
    <row r="169" spans="1:7" ht="15.75" customHeight="1">
      <c r="A169" s="55"/>
      <c r="B169" s="55"/>
      <c r="C169" s="55"/>
      <c r="D169" s="55"/>
      <c r="E169" s="55"/>
      <c r="F169" s="55"/>
      <c r="G169" s="55"/>
    </row>
    <row r="170" spans="1:7" ht="15.75" customHeight="1">
      <c r="A170" s="55"/>
      <c r="B170" s="55"/>
      <c r="C170" s="55"/>
      <c r="D170" s="55"/>
      <c r="E170" s="55"/>
      <c r="F170" s="55"/>
      <c r="G170" s="55"/>
    </row>
    <row r="171" spans="1:7" ht="15.75" customHeight="1">
      <c r="A171" s="55"/>
      <c r="B171" s="55"/>
      <c r="C171" s="55"/>
      <c r="D171" s="55"/>
      <c r="E171" s="55"/>
      <c r="F171" s="55"/>
      <c r="G171" s="55"/>
    </row>
    <row r="172" spans="1:7" ht="15.75" customHeight="1">
      <c r="A172" s="55"/>
      <c r="B172" s="55"/>
      <c r="C172" s="55"/>
      <c r="D172" s="55"/>
      <c r="E172" s="55"/>
      <c r="F172" s="55"/>
      <c r="G172" s="55"/>
    </row>
    <row r="173" spans="1:7" ht="15.75" customHeight="1">
      <c r="A173" s="55"/>
      <c r="B173" s="55"/>
      <c r="C173" s="55"/>
      <c r="D173" s="55"/>
      <c r="E173" s="55"/>
      <c r="F173" s="55"/>
      <c r="G173" s="55"/>
    </row>
    <row r="174" spans="1:7" ht="15.75" customHeight="1">
      <c r="A174" s="55"/>
      <c r="B174" s="55"/>
      <c r="C174" s="55"/>
      <c r="D174" s="55"/>
      <c r="E174" s="55"/>
      <c r="F174" s="55"/>
      <c r="G174" s="55"/>
    </row>
    <row r="175" spans="1:7" ht="15.75" customHeight="1">
      <c r="A175" s="55"/>
      <c r="B175" s="55"/>
      <c r="C175" s="55"/>
      <c r="D175" s="55"/>
      <c r="E175" s="55"/>
      <c r="F175" s="55"/>
      <c r="G175" s="55"/>
    </row>
    <row r="176" spans="1:7" ht="15.75" customHeight="1">
      <c r="A176" s="55"/>
      <c r="B176" s="55"/>
      <c r="C176" s="55"/>
      <c r="D176" s="55"/>
      <c r="E176" s="55"/>
      <c r="F176" s="55"/>
      <c r="G176" s="55"/>
    </row>
    <row r="177" spans="1:7" ht="15.75" customHeight="1">
      <c r="A177" s="55"/>
      <c r="B177" s="55"/>
      <c r="C177" s="55"/>
      <c r="D177" s="55"/>
      <c r="E177" s="55"/>
      <c r="F177" s="55"/>
      <c r="G177" s="55"/>
    </row>
    <row r="178" spans="1:7" ht="15.75" customHeight="1">
      <c r="A178" s="55"/>
      <c r="B178" s="55"/>
      <c r="C178" s="55"/>
      <c r="D178" s="55"/>
      <c r="E178" s="55"/>
      <c r="F178" s="55"/>
      <c r="G178" s="55"/>
    </row>
    <row r="179" spans="1:7" ht="15.75" customHeight="1">
      <c r="A179" s="55"/>
      <c r="B179" s="55"/>
      <c r="C179" s="55"/>
      <c r="D179" s="55"/>
      <c r="E179" s="55"/>
      <c r="F179" s="55"/>
      <c r="G179" s="55"/>
    </row>
    <row r="180" spans="1:7" ht="15.75" customHeight="1">
      <c r="A180" s="55"/>
      <c r="B180" s="55"/>
      <c r="C180" s="55"/>
      <c r="D180" s="55"/>
      <c r="E180" s="55"/>
      <c r="F180" s="55"/>
      <c r="G180" s="55"/>
    </row>
    <row r="181" spans="1:7" ht="15.75" customHeight="1">
      <c r="A181" s="55"/>
      <c r="B181" s="55"/>
      <c r="C181" s="55"/>
      <c r="D181" s="55"/>
      <c r="E181" s="55"/>
      <c r="F181" s="55"/>
      <c r="G181" s="55"/>
    </row>
    <row r="182" spans="1:7" ht="15.75" customHeight="1">
      <c r="A182" s="55"/>
      <c r="B182" s="55"/>
      <c r="C182" s="55"/>
      <c r="D182" s="55"/>
      <c r="E182" s="55"/>
      <c r="F182" s="55"/>
      <c r="G182" s="55"/>
    </row>
    <row r="183" spans="1:7" ht="15.75" customHeight="1">
      <c r="A183" s="55"/>
      <c r="B183" s="55"/>
      <c r="C183" s="55"/>
      <c r="D183" s="55"/>
      <c r="E183" s="55"/>
      <c r="F183" s="55"/>
      <c r="G183" s="55"/>
    </row>
    <row r="184" spans="1:7" ht="15.75" customHeight="1">
      <c r="A184" s="55"/>
      <c r="B184" s="55"/>
      <c r="C184" s="55"/>
      <c r="D184" s="55"/>
      <c r="E184" s="55"/>
      <c r="F184" s="55"/>
      <c r="G184" s="55"/>
    </row>
    <row r="185" spans="1:7" ht="15.75" customHeight="1">
      <c r="A185" s="55"/>
      <c r="B185" s="55"/>
      <c r="C185" s="55"/>
      <c r="D185" s="55"/>
      <c r="E185" s="55"/>
      <c r="F185" s="55"/>
      <c r="G185" s="55"/>
    </row>
    <row r="186" spans="1:7" ht="15.75" customHeight="1">
      <c r="A186" s="55"/>
      <c r="B186" s="55"/>
      <c r="C186" s="55"/>
      <c r="D186" s="55"/>
      <c r="E186" s="55"/>
      <c r="F186" s="55"/>
      <c r="G186" s="55"/>
    </row>
    <row r="187" spans="1:7" ht="15.75" customHeight="1">
      <c r="A187" s="55"/>
      <c r="B187" s="55"/>
      <c r="C187" s="55"/>
      <c r="D187" s="55"/>
      <c r="E187" s="55"/>
      <c r="F187" s="55"/>
      <c r="G187" s="55"/>
    </row>
    <row r="188" spans="1:7" ht="15.75" customHeight="1">
      <c r="A188" s="55"/>
      <c r="B188" s="55"/>
      <c r="C188" s="55"/>
      <c r="D188" s="55"/>
      <c r="E188" s="55"/>
      <c r="F188" s="55"/>
      <c r="G188" s="55"/>
    </row>
    <row r="189" spans="1:7" ht="15.75" customHeight="1">
      <c r="A189" s="55"/>
      <c r="B189" s="55"/>
      <c r="C189" s="55"/>
      <c r="D189" s="55"/>
      <c r="E189" s="55"/>
      <c r="F189" s="55"/>
      <c r="G189" s="55"/>
    </row>
    <row r="190" spans="1:7" ht="15.75" customHeight="1">
      <c r="A190" s="55"/>
      <c r="B190" s="55"/>
      <c r="C190" s="55"/>
      <c r="D190" s="55"/>
      <c r="E190" s="55"/>
      <c r="F190" s="55"/>
      <c r="G190" s="55"/>
    </row>
    <row r="191" spans="1:7" ht="15.75" customHeight="1">
      <c r="A191" s="55"/>
      <c r="B191" s="55"/>
      <c r="C191" s="55"/>
      <c r="D191" s="55"/>
      <c r="E191" s="55"/>
      <c r="F191" s="55"/>
      <c r="G191" s="55"/>
    </row>
    <row r="192" spans="1:7" ht="15.75" customHeight="1">
      <c r="A192" s="55"/>
      <c r="B192" s="55"/>
      <c r="C192" s="55"/>
      <c r="D192" s="55"/>
      <c r="E192" s="55"/>
      <c r="F192" s="55"/>
      <c r="G192" s="55"/>
    </row>
    <row r="193" spans="1:7" ht="15.75" customHeight="1">
      <c r="A193" s="55"/>
      <c r="B193" s="55"/>
      <c r="C193" s="55"/>
      <c r="D193" s="55"/>
      <c r="E193" s="55"/>
      <c r="F193" s="55"/>
      <c r="G193" s="55"/>
    </row>
    <row r="194" spans="1:7" ht="15.75" customHeight="1">
      <c r="A194" s="55"/>
      <c r="B194" s="55"/>
      <c r="C194" s="55"/>
      <c r="D194" s="55"/>
      <c r="E194" s="55"/>
      <c r="F194" s="55"/>
      <c r="G194" s="55"/>
    </row>
    <row r="195" spans="1:7" ht="15.75" customHeight="1">
      <c r="A195" s="55"/>
      <c r="B195" s="55"/>
      <c r="C195" s="55"/>
      <c r="D195" s="55"/>
      <c r="E195" s="55"/>
      <c r="F195" s="55"/>
      <c r="G195" s="55"/>
    </row>
    <row r="196" spans="1:7" ht="15.75" customHeight="1">
      <c r="A196" s="55"/>
      <c r="B196" s="55"/>
      <c r="C196" s="55"/>
      <c r="D196" s="55"/>
      <c r="E196" s="55"/>
      <c r="F196" s="55"/>
      <c r="G196" s="55"/>
    </row>
    <row r="197" spans="1:7" ht="15.75" customHeight="1">
      <c r="A197" s="55"/>
      <c r="B197" s="55"/>
      <c r="C197" s="55"/>
      <c r="D197" s="55"/>
      <c r="E197" s="55"/>
      <c r="F197" s="55"/>
      <c r="G197" s="55"/>
    </row>
    <row r="198" spans="1:7" ht="15.75" customHeight="1">
      <c r="A198" s="55"/>
      <c r="B198" s="55"/>
      <c r="C198" s="55"/>
      <c r="D198" s="55"/>
      <c r="E198" s="55"/>
      <c r="F198" s="55"/>
      <c r="G198" s="55"/>
    </row>
    <row r="199" spans="1:7" ht="15.75" customHeight="1">
      <c r="A199" s="55"/>
      <c r="B199" s="55"/>
      <c r="C199" s="55"/>
      <c r="D199" s="55"/>
      <c r="E199" s="55"/>
      <c r="F199" s="55"/>
      <c r="G199" s="55"/>
    </row>
    <row r="200" spans="1:7" ht="15.75" customHeight="1">
      <c r="A200" s="55"/>
      <c r="B200" s="55"/>
      <c r="C200" s="55"/>
      <c r="D200" s="55"/>
      <c r="E200" s="55"/>
      <c r="F200" s="55"/>
      <c r="G200" s="55"/>
    </row>
    <row r="201" spans="1:7" ht="15.75" customHeight="1">
      <c r="A201" s="55"/>
      <c r="B201" s="55"/>
      <c r="C201" s="55"/>
      <c r="D201" s="55"/>
      <c r="E201" s="55"/>
      <c r="F201" s="55"/>
      <c r="G201" s="55"/>
    </row>
    <row r="202" spans="1:7" ht="15.75" customHeight="1">
      <c r="A202" s="55"/>
      <c r="B202" s="55"/>
      <c r="C202" s="55"/>
      <c r="D202" s="55"/>
      <c r="E202" s="55"/>
      <c r="F202" s="55"/>
      <c r="G202" s="55"/>
    </row>
    <row r="203" spans="1:7" ht="15.75" customHeight="1">
      <c r="A203" s="55"/>
      <c r="B203" s="55"/>
      <c r="C203" s="55"/>
      <c r="D203" s="55"/>
      <c r="E203" s="55"/>
      <c r="F203" s="55"/>
      <c r="G203" s="55"/>
    </row>
    <row r="204" spans="1:7" ht="15.75" customHeight="1">
      <c r="A204" s="55"/>
      <c r="B204" s="55"/>
      <c r="C204" s="55"/>
      <c r="D204" s="55"/>
      <c r="E204" s="55"/>
      <c r="F204" s="55"/>
      <c r="G204" s="55"/>
    </row>
    <row r="205" spans="1:7" ht="15.75" customHeight="1">
      <c r="A205" s="55"/>
      <c r="B205" s="55"/>
      <c r="C205" s="55"/>
      <c r="D205" s="55"/>
      <c r="E205" s="55"/>
      <c r="F205" s="55"/>
      <c r="G205" s="55"/>
    </row>
    <row r="206" spans="1:7" ht="15.75" customHeight="1">
      <c r="A206" s="55"/>
      <c r="B206" s="55"/>
      <c r="C206" s="55"/>
      <c r="D206" s="55"/>
      <c r="E206" s="55"/>
      <c r="F206" s="55"/>
      <c r="G206" s="55"/>
    </row>
    <row r="207" spans="1:7" ht="15.75" customHeight="1">
      <c r="A207" s="55"/>
      <c r="B207" s="55"/>
      <c r="C207" s="55"/>
      <c r="D207" s="55"/>
      <c r="E207" s="55"/>
      <c r="F207" s="55"/>
      <c r="G207" s="55"/>
    </row>
    <row r="208" spans="1:7" ht="15.75" customHeight="1">
      <c r="A208" s="55"/>
      <c r="B208" s="55"/>
      <c r="C208" s="55"/>
      <c r="D208" s="55"/>
      <c r="E208" s="55"/>
      <c r="F208" s="55"/>
      <c r="G208" s="55"/>
    </row>
    <row r="209" spans="1:7" ht="15.75" customHeight="1">
      <c r="A209" s="55"/>
      <c r="B209" s="55"/>
      <c r="C209" s="55"/>
      <c r="D209" s="55"/>
      <c r="E209" s="55"/>
      <c r="F209" s="55"/>
      <c r="G209" s="55"/>
    </row>
    <row r="210" spans="1:7" ht="15.75" customHeight="1">
      <c r="A210" s="55"/>
      <c r="B210" s="55"/>
      <c r="C210" s="55"/>
      <c r="D210" s="55"/>
      <c r="E210" s="55"/>
      <c r="F210" s="55"/>
      <c r="G210" s="55"/>
    </row>
    <row r="211" spans="1:7" ht="15.75" customHeight="1">
      <c r="A211" s="55"/>
      <c r="B211" s="55"/>
      <c r="C211" s="55"/>
      <c r="D211" s="55"/>
      <c r="E211" s="55"/>
      <c r="F211" s="55"/>
      <c r="G211" s="55"/>
    </row>
    <row r="212" spans="1:7" ht="15.75" customHeight="1">
      <c r="A212" s="55"/>
      <c r="B212" s="55"/>
      <c r="C212" s="55"/>
      <c r="D212" s="55"/>
      <c r="E212" s="55"/>
      <c r="F212" s="55"/>
      <c r="G212" s="55"/>
    </row>
    <row r="213" spans="1:7" ht="15.75" customHeight="1">
      <c r="A213" s="55"/>
      <c r="B213" s="55"/>
      <c r="C213" s="55"/>
      <c r="D213" s="55"/>
      <c r="E213" s="55"/>
      <c r="F213" s="55"/>
      <c r="G213" s="55"/>
    </row>
    <row r="214" spans="1:7" ht="15.75" customHeight="1">
      <c r="A214" s="55"/>
      <c r="B214" s="55"/>
      <c r="C214" s="55"/>
      <c r="D214" s="55"/>
      <c r="E214" s="55"/>
      <c r="F214" s="55"/>
      <c r="G214" s="55"/>
    </row>
    <row r="215" spans="1:7" ht="15.75" customHeight="1">
      <c r="A215" s="55"/>
      <c r="B215" s="55"/>
      <c r="C215" s="55"/>
      <c r="D215" s="55"/>
      <c r="E215" s="55"/>
      <c r="F215" s="55"/>
      <c r="G215" s="55"/>
    </row>
    <row r="216" spans="1:7" ht="15.75" customHeight="1">
      <c r="A216" s="55"/>
      <c r="B216" s="55"/>
      <c r="C216" s="55"/>
      <c r="D216" s="55"/>
      <c r="E216" s="55"/>
      <c r="F216" s="55"/>
      <c r="G216" s="55"/>
    </row>
    <row r="217" spans="1:7" ht="15.75" customHeight="1">
      <c r="A217" s="55"/>
      <c r="B217" s="55"/>
      <c r="C217" s="55"/>
      <c r="D217" s="55"/>
      <c r="E217" s="55"/>
      <c r="F217" s="55"/>
      <c r="G217" s="55"/>
    </row>
    <row r="218" spans="1:7" ht="15.75" customHeight="1">
      <c r="A218" s="55"/>
      <c r="B218" s="55"/>
      <c r="C218" s="55"/>
      <c r="D218" s="55"/>
      <c r="E218" s="55"/>
      <c r="F218" s="55"/>
      <c r="G218" s="55"/>
    </row>
    <row r="219" spans="1:7" ht="15.75" customHeight="1">
      <c r="A219" s="55"/>
      <c r="B219" s="55"/>
      <c r="C219" s="55"/>
      <c r="D219" s="55"/>
      <c r="E219" s="55"/>
      <c r="F219" s="55"/>
      <c r="G219" s="55"/>
    </row>
    <row r="220" spans="1:7" ht="15.75" customHeight="1">
      <c r="A220" s="55"/>
      <c r="B220" s="55"/>
      <c r="C220" s="55"/>
      <c r="D220" s="55"/>
      <c r="E220" s="55"/>
      <c r="F220" s="55"/>
      <c r="G220" s="55"/>
    </row>
    <row r="221" spans="1:7" ht="15.75" customHeight="1">
      <c r="A221" s="55"/>
      <c r="B221" s="55"/>
      <c r="C221" s="55"/>
      <c r="D221" s="55"/>
      <c r="E221" s="55"/>
      <c r="F221" s="55"/>
      <c r="G221" s="55"/>
    </row>
    <row r="222" spans="1:7" ht="15.75" customHeight="1">
      <c r="A222" s="55"/>
      <c r="B222" s="55"/>
      <c r="C222" s="55"/>
      <c r="D222" s="55"/>
      <c r="E222" s="55"/>
      <c r="F222" s="55"/>
      <c r="G222" s="55"/>
    </row>
    <row r="223" spans="1:7" ht="15.75" customHeight="1">
      <c r="A223" s="55"/>
      <c r="B223" s="55"/>
      <c r="C223" s="55"/>
      <c r="D223" s="55"/>
      <c r="E223" s="55"/>
      <c r="F223" s="55"/>
      <c r="G223" s="55"/>
    </row>
    <row r="224" spans="1:7" ht="15.75" customHeight="1">
      <c r="A224" s="55"/>
      <c r="B224" s="55"/>
      <c r="C224" s="55"/>
      <c r="D224" s="55"/>
      <c r="E224" s="55"/>
      <c r="F224" s="55"/>
      <c r="G224" s="55"/>
    </row>
    <row r="225" spans="1:7" ht="15.75" customHeight="1">
      <c r="A225" s="55"/>
      <c r="B225" s="55"/>
      <c r="C225" s="55"/>
      <c r="D225" s="55"/>
      <c r="E225" s="55"/>
      <c r="F225" s="55"/>
      <c r="G225" s="55"/>
    </row>
    <row r="226" spans="1:7" ht="15.75" customHeight="1">
      <c r="A226" s="55"/>
      <c r="B226" s="55"/>
      <c r="C226" s="55"/>
      <c r="D226" s="55"/>
      <c r="E226" s="55"/>
      <c r="F226" s="55"/>
      <c r="G226" s="55"/>
    </row>
    <row r="227" spans="1:7" ht="15.75" customHeight="1">
      <c r="A227" s="55"/>
      <c r="B227" s="55"/>
      <c r="C227" s="55"/>
      <c r="D227" s="55"/>
      <c r="E227" s="55"/>
      <c r="F227" s="55"/>
      <c r="G227" s="55"/>
    </row>
    <row r="228" spans="1:7" ht="15.75" customHeight="1">
      <c r="A228" s="55"/>
      <c r="B228" s="55"/>
      <c r="C228" s="55"/>
      <c r="D228" s="55"/>
      <c r="E228" s="55"/>
      <c r="F228" s="55"/>
      <c r="G228" s="55"/>
    </row>
    <row r="229" spans="1:7" ht="15.75" customHeight="1">
      <c r="A229" s="55"/>
      <c r="B229" s="55"/>
      <c r="C229" s="55"/>
      <c r="D229" s="55"/>
      <c r="E229" s="55"/>
      <c r="F229" s="55"/>
      <c r="G229" s="55"/>
    </row>
    <row r="230" spans="1:7" ht="15.75" customHeight="1">
      <c r="A230" s="55"/>
      <c r="B230" s="55"/>
      <c r="C230" s="55"/>
      <c r="D230" s="55"/>
      <c r="E230" s="55"/>
      <c r="F230" s="55"/>
      <c r="G230" s="55"/>
    </row>
    <row r="231" spans="1:7" ht="15.75" customHeight="1">
      <c r="A231" s="55"/>
      <c r="B231" s="55"/>
      <c r="C231" s="55"/>
      <c r="D231" s="55"/>
      <c r="E231" s="55"/>
      <c r="F231" s="55"/>
      <c r="G231" s="55"/>
    </row>
    <row r="232" spans="1:7" ht="15.75" customHeight="1">
      <c r="A232" s="55"/>
      <c r="B232" s="55"/>
      <c r="C232" s="55"/>
      <c r="D232" s="55"/>
      <c r="E232" s="55"/>
      <c r="F232" s="55"/>
      <c r="G232" s="55"/>
    </row>
    <row r="233" spans="1:7" ht="15.75" customHeight="1">
      <c r="A233" s="55"/>
      <c r="B233" s="55"/>
      <c r="C233" s="55"/>
      <c r="D233" s="55"/>
      <c r="E233" s="55"/>
      <c r="F233" s="55"/>
      <c r="G233" s="55"/>
    </row>
    <row r="234" spans="1:7" ht="15.75" customHeight="1">
      <c r="A234" s="55"/>
      <c r="B234" s="55"/>
      <c r="C234" s="55"/>
      <c r="D234" s="55"/>
      <c r="E234" s="55"/>
      <c r="F234" s="55"/>
      <c r="G234" s="55"/>
    </row>
    <row r="235" spans="1:7" ht="15.75" customHeight="1">
      <c r="A235" s="55"/>
      <c r="B235" s="55"/>
      <c r="C235" s="55"/>
      <c r="D235" s="55"/>
      <c r="E235" s="55"/>
      <c r="F235" s="55"/>
      <c r="G235" s="55"/>
    </row>
    <row r="236" spans="1:7" ht="15.75" customHeight="1">
      <c r="A236" s="55"/>
      <c r="B236" s="55"/>
      <c r="C236" s="55"/>
      <c r="D236" s="55"/>
      <c r="E236" s="55"/>
      <c r="F236" s="55"/>
      <c r="G236" s="55"/>
    </row>
    <row r="237" spans="1:7" ht="15.75" customHeight="1">
      <c r="A237" s="55"/>
      <c r="B237" s="55"/>
      <c r="C237" s="55"/>
      <c r="D237" s="55"/>
      <c r="E237" s="55"/>
      <c r="F237" s="55"/>
      <c r="G237" s="55"/>
    </row>
    <row r="238" spans="1:7" ht="15.75" customHeight="1">
      <c r="A238" s="55"/>
      <c r="B238" s="55"/>
      <c r="C238" s="55"/>
      <c r="D238" s="55"/>
      <c r="E238" s="55"/>
      <c r="F238" s="55"/>
      <c r="G238" s="55"/>
    </row>
    <row r="239" spans="1:7" ht="15.75" customHeight="1">
      <c r="A239" s="55"/>
      <c r="B239" s="55"/>
      <c r="C239" s="55"/>
      <c r="D239" s="55"/>
      <c r="E239" s="55"/>
      <c r="F239" s="55"/>
      <c r="G239" s="55"/>
    </row>
    <row r="240" spans="1:7" ht="15.75" customHeight="1">
      <c r="A240" s="55"/>
      <c r="B240" s="55"/>
      <c r="C240" s="55"/>
      <c r="D240" s="55"/>
      <c r="E240" s="55"/>
      <c r="F240" s="55"/>
      <c r="G240" s="55"/>
    </row>
    <row r="241" spans="1:7" ht="15.75" customHeight="1">
      <c r="A241" s="55"/>
      <c r="B241" s="55"/>
      <c r="C241" s="55"/>
      <c r="D241" s="55"/>
      <c r="E241" s="55"/>
      <c r="F241" s="55"/>
      <c r="G241" s="55"/>
    </row>
    <row r="242" spans="1:7" ht="15.75" customHeight="1">
      <c r="A242" s="55"/>
      <c r="B242" s="55"/>
      <c r="C242" s="55"/>
      <c r="D242" s="55"/>
      <c r="E242" s="55"/>
      <c r="F242" s="55"/>
      <c r="G242" s="55"/>
    </row>
    <row r="243" spans="1:7" ht="15.75" customHeight="1">
      <c r="A243" s="55"/>
      <c r="B243" s="55"/>
      <c r="C243" s="55"/>
      <c r="D243" s="55"/>
      <c r="E243" s="55"/>
      <c r="F243" s="55"/>
      <c r="G243" s="55"/>
    </row>
    <row r="244" spans="1:7" ht="15.75" customHeight="1">
      <c r="A244" s="55"/>
      <c r="B244" s="55"/>
      <c r="C244" s="55"/>
      <c r="D244" s="55"/>
      <c r="E244" s="55"/>
      <c r="F244" s="55"/>
      <c r="G244" s="55"/>
    </row>
    <row r="245" spans="1:7" ht="15.75" customHeight="1">
      <c r="A245" s="55"/>
      <c r="B245" s="55"/>
      <c r="C245" s="55"/>
      <c r="D245" s="55"/>
      <c r="E245" s="55"/>
      <c r="F245" s="55"/>
      <c r="G245" s="55"/>
    </row>
    <row r="246" spans="1:7" ht="15.75" customHeight="1">
      <c r="A246" s="55"/>
      <c r="B246" s="55"/>
      <c r="C246" s="55"/>
      <c r="D246" s="55"/>
      <c r="E246" s="55"/>
      <c r="F246" s="55"/>
      <c r="G246" s="55"/>
    </row>
    <row r="247" spans="1:7" ht="15.75" customHeight="1">
      <c r="A247" s="55"/>
      <c r="B247" s="55"/>
      <c r="C247" s="55"/>
      <c r="D247" s="55"/>
      <c r="E247" s="55"/>
      <c r="F247" s="55"/>
      <c r="G247" s="55"/>
    </row>
    <row r="248" spans="1:7" ht="15.75" customHeight="1">
      <c r="A248" s="55"/>
      <c r="B248" s="55"/>
      <c r="C248" s="55"/>
      <c r="D248" s="55"/>
      <c r="E248" s="55"/>
      <c r="F248" s="55"/>
      <c r="G248" s="55"/>
    </row>
    <row r="249" spans="1:7" ht="15.75" customHeight="1">
      <c r="A249" s="55"/>
      <c r="B249" s="55"/>
      <c r="C249" s="55"/>
      <c r="D249" s="55"/>
      <c r="E249" s="55"/>
      <c r="F249" s="55"/>
      <c r="G249" s="55"/>
    </row>
    <row r="250" spans="1:7" ht="15.75" customHeight="1">
      <c r="A250" s="55"/>
      <c r="B250" s="55"/>
      <c r="C250" s="55"/>
      <c r="D250" s="55"/>
      <c r="E250" s="55"/>
      <c r="F250" s="55"/>
      <c r="G250" s="55"/>
    </row>
    <row r="251" spans="1:7" ht="15.75" customHeight="1">
      <c r="A251" s="55"/>
      <c r="B251" s="55"/>
      <c r="C251" s="55"/>
      <c r="D251" s="55"/>
      <c r="E251" s="55"/>
      <c r="F251" s="55"/>
      <c r="G251" s="55"/>
    </row>
    <row r="252" spans="1:7" ht="15.75" customHeight="1">
      <c r="A252" s="55"/>
      <c r="B252" s="55"/>
      <c r="C252" s="55"/>
      <c r="D252" s="55"/>
      <c r="E252" s="55"/>
      <c r="F252" s="55"/>
      <c r="G252" s="55"/>
    </row>
    <row r="253" spans="1:7" ht="15.75" customHeight="1">
      <c r="A253" s="55"/>
      <c r="B253" s="55"/>
      <c r="C253" s="55"/>
      <c r="D253" s="55"/>
      <c r="E253" s="55"/>
      <c r="F253" s="55"/>
      <c r="G253" s="55"/>
    </row>
    <row r="254" spans="1:7" ht="15.75" customHeight="1">
      <c r="A254" s="55"/>
      <c r="B254" s="55"/>
      <c r="C254" s="55"/>
      <c r="D254" s="55"/>
      <c r="E254" s="55"/>
      <c r="F254" s="55"/>
      <c r="G254" s="55"/>
    </row>
    <row r="255" spans="1:7" ht="15.75" customHeight="1">
      <c r="A255" s="55"/>
      <c r="B255" s="55"/>
      <c r="C255" s="55"/>
      <c r="D255" s="55"/>
      <c r="E255" s="55"/>
      <c r="F255" s="55"/>
      <c r="G255" s="55"/>
    </row>
    <row r="256" spans="1:7" ht="15.75" customHeight="1">
      <c r="A256" s="55"/>
      <c r="B256" s="55"/>
      <c r="C256" s="55"/>
      <c r="D256" s="55"/>
      <c r="E256" s="55"/>
      <c r="F256" s="55"/>
      <c r="G256" s="55"/>
    </row>
    <row r="257" spans="1:7" ht="15.75" customHeight="1">
      <c r="A257" s="55"/>
      <c r="B257" s="55"/>
      <c r="C257" s="55"/>
      <c r="D257" s="55"/>
      <c r="E257" s="55"/>
      <c r="F257" s="55"/>
      <c r="G257" s="55"/>
    </row>
    <row r="258" spans="1:7" ht="15.75" customHeight="1">
      <c r="A258" s="55"/>
      <c r="B258" s="55"/>
      <c r="C258" s="55"/>
      <c r="D258" s="55"/>
      <c r="E258" s="55"/>
      <c r="F258" s="55"/>
      <c r="G258" s="55"/>
    </row>
    <row r="259" spans="1:7" ht="15.75" customHeight="1">
      <c r="A259" s="55"/>
      <c r="B259" s="55"/>
      <c r="C259" s="55"/>
      <c r="D259" s="55"/>
      <c r="E259" s="55"/>
      <c r="F259" s="55"/>
      <c r="G259" s="55"/>
    </row>
    <row r="260" spans="1:7" ht="15.75" customHeight="1">
      <c r="A260" s="55"/>
      <c r="B260" s="55"/>
      <c r="C260" s="55"/>
      <c r="D260" s="55"/>
      <c r="E260" s="55"/>
      <c r="F260" s="55"/>
      <c r="G260" s="55"/>
    </row>
    <row r="261" spans="1:7" ht="15.75" customHeight="1">
      <c r="A261" s="55"/>
      <c r="B261" s="55"/>
      <c r="C261" s="55"/>
      <c r="D261" s="55"/>
      <c r="E261" s="55"/>
      <c r="F261" s="55"/>
      <c r="G261" s="55"/>
    </row>
    <row r="262" spans="1:7" ht="15.75" customHeight="1">
      <c r="A262" s="55"/>
      <c r="B262" s="55"/>
      <c r="C262" s="55"/>
      <c r="D262" s="55"/>
      <c r="E262" s="55"/>
      <c r="F262" s="55"/>
      <c r="G262" s="55"/>
    </row>
    <row r="263" spans="1:7" ht="15.75" customHeight="1">
      <c r="A263" s="55"/>
      <c r="B263" s="55"/>
      <c r="C263" s="55"/>
      <c r="D263" s="55"/>
      <c r="E263" s="55"/>
      <c r="F263" s="55"/>
      <c r="G263" s="55"/>
    </row>
    <row r="264" spans="1:7" ht="15.75" customHeight="1">
      <c r="A264" s="55"/>
      <c r="B264" s="55"/>
      <c r="C264" s="55"/>
      <c r="D264" s="55"/>
      <c r="E264" s="55"/>
      <c r="F264" s="55"/>
      <c r="G264" s="55"/>
    </row>
    <row r="265" spans="1:7" ht="15.75" customHeight="1">
      <c r="A265" s="55"/>
      <c r="B265" s="55"/>
      <c r="C265" s="55"/>
      <c r="D265" s="55"/>
      <c r="E265" s="55"/>
      <c r="F265" s="55"/>
      <c r="G265" s="55"/>
    </row>
    <row r="266" spans="1:7" ht="15.75" customHeight="1">
      <c r="A266" s="55"/>
      <c r="B266" s="55"/>
      <c r="C266" s="55"/>
      <c r="D266" s="55"/>
      <c r="E266" s="55"/>
      <c r="F266" s="55"/>
      <c r="G266" s="55"/>
    </row>
    <row r="267" spans="1:7" ht="15.75" customHeight="1">
      <c r="A267" s="55"/>
      <c r="B267" s="55"/>
      <c r="C267" s="55"/>
      <c r="D267" s="55"/>
      <c r="E267" s="55"/>
      <c r="F267" s="55"/>
      <c r="G267" s="55"/>
    </row>
    <row r="268" spans="1:7" ht="15.75" customHeight="1">
      <c r="A268" s="55"/>
      <c r="B268" s="55"/>
      <c r="C268" s="55"/>
      <c r="D268" s="55"/>
      <c r="E268" s="55"/>
      <c r="F268" s="55"/>
      <c r="G268" s="55"/>
    </row>
    <row r="269" spans="1:7" ht="15.75" customHeight="1">
      <c r="A269" s="55"/>
      <c r="B269" s="55"/>
      <c r="C269" s="55"/>
      <c r="D269" s="55"/>
      <c r="E269" s="55"/>
      <c r="F269" s="55"/>
      <c r="G269" s="55"/>
    </row>
    <row r="270" spans="1:7" ht="15.75" customHeight="1">
      <c r="A270" s="55"/>
      <c r="B270" s="55"/>
      <c r="C270" s="55"/>
      <c r="D270" s="55"/>
      <c r="E270" s="55"/>
      <c r="F270" s="55"/>
      <c r="G270" s="55"/>
    </row>
    <row r="271" spans="1:7" ht="15.75" customHeight="1">
      <c r="A271" s="55"/>
      <c r="B271" s="55"/>
      <c r="C271" s="55"/>
      <c r="D271" s="55"/>
      <c r="E271" s="55"/>
      <c r="F271" s="55"/>
      <c r="G271" s="55"/>
    </row>
    <row r="272" spans="1:7" ht="15.75" customHeight="1">
      <c r="A272" s="55"/>
      <c r="B272" s="55"/>
      <c r="C272" s="55"/>
      <c r="D272" s="55"/>
      <c r="E272" s="55"/>
      <c r="F272" s="55"/>
      <c r="G272" s="55"/>
    </row>
    <row r="273" spans="1:7" ht="15.75" customHeight="1">
      <c r="A273" s="55"/>
      <c r="B273" s="55"/>
      <c r="C273" s="55"/>
      <c r="D273" s="55"/>
      <c r="E273" s="55"/>
      <c r="F273" s="55"/>
      <c r="G273" s="55"/>
    </row>
    <row r="274" spans="1:7" ht="15.75" customHeight="1">
      <c r="A274" s="55"/>
      <c r="B274" s="55"/>
      <c r="C274" s="55"/>
      <c r="D274" s="55"/>
      <c r="E274" s="55"/>
      <c r="F274" s="55"/>
      <c r="G274" s="55"/>
    </row>
    <row r="275" spans="1:7" ht="15.75" customHeight="1">
      <c r="A275" s="55"/>
      <c r="B275" s="55"/>
      <c r="C275" s="55"/>
      <c r="D275" s="55"/>
      <c r="E275" s="55"/>
      <c r="F275" s="55"/>
      <c r="G275" s="55"/>
    </row>
    <row r="276" spans="1:7" ht="15.75" customHeight="1">
      <c r="A276" s="55"/>
      <c r="B276" s="55"/>
      <c r="C276" s="55"/>
      <c r="D276" s="55"/>
      <c r="E276" s="55"/>
      <c r="F276" s="55"/>
      <c r="G276" s="55"/>
    </row>
    <row r="277" spans="1:7" ht="15.75" customHeight="1">
      <c r="A277" s="55"/>
      <c r="B277" s="55"/>
      <c r="C277" s="55"/>
      <c r="D277" s="55"/>
      <c r="E277" s="55"/>
      <c r="F277" s="55"/>
      <c r="G277" s="55"/>
    </row>
    <row r="278" spans="1:7" ht="15.75" customHeight="1">
      <c r="A278" s="55"/>
      <c r="B278" s="55"/>
      <c r="C278" s="55"/>
      <c r="D278" s="55"/>
      <c r="E278" s="55"/>
      <c r="F278" s="55"/>
      <c r="G278" s="55"/>
    </row>
    <row r="279" spans="1:7" ht="15.75" customHeight="1">
      <c r="A279" s="55"/>
      <c r="B279" s="55"/>
      <c r="C279" s="55"/>
      <c r="D279" s="55"/>
      <c r="E279" s="55"/>
      <c r="F279" s="55"/>
      <c r="G279" s="55"/>
    </row>
    <row r="280" spans="1:7" ht="15.75" customHeight="1">
      <c r="A280" s="55"/>
      <c r="B280" s="55"/>
      <c r="C280" s="55"/>
      <c r="D280" s="55"/>
      <c r="E280" s="55"/>
      <c r="F280" s="55"/>
      <c r="G280" s="55"/>
    </row>
    <row r="281" spans="1:7" ht="15.75" customHeight="1">
      <c r="A281" s="55"/>
      <c r="B281" s="55"/>
      <c r="C281" s="55"/>
      <c r="D281" s="55"/>
      <c r="E281" s="55"/>
      <c r="F281" s="55"/>
      <c r="G281" s="55"/>
    </row>
    <row r="282" spans="1:7" ht="15.75" customHeight="1">
      <c r="A282" s="55"/>
      <c r="B282" s="55"/>
      <c r="C282" s="55"/>
      <c r="D282" s="55"/>
      <c r="E282" s="55"/>
      <c r="F282" s="55"/>
      <c r="G282" s="55"/>
    </row>
    <row r="283" spans="1:7" ht="15.75" customHeight="1">
      <c r="A283" s="55"/>
      <c r="B283" s="55"/>
      <c r="C283" s="55"/>
      <c r="D283" s="55"/>
      <c r="E283" s="55"/>
      <c r="F283" s="55"/>
      <c r="G283" s="55"/>
    </row>
    <row r="284" spans="1:7" ht="15.75" customHeight="1">
      <c r="A284" s="55"/>
      <c r="B284" s="55"/>
      <c r="C284" s="55"/>
      <c r="D284" s="55"/>
      <c r="E284" s="55"/>
      <c r="F284" s="55"/>
      <c r="G284" s="55"/>
    </row>
    <row r="285" spans="1:7" ht="15.75" customHeight="1">
      <c r="A285" s="55"/>
      <c r="B285" s="55"/>
      <c r="C285" s="55"/>
      <c r="D285" s="55"/>
      <c r="E285" s="55"/>
      <c r="F285" s="55"/>
      <c r="G285" s="55"/>
    </row>
    <row r="286" spans="1:7" ht="15.75" customHeight="1">
      <c r="A286" s="55"/>
      <c r="B286" s="55"/>
      <c r="C286" s="55"/>
      <c r="D286" s="55"/>
      <c r="E286" s="55"/>
      <c r="F286" s="55"/>
      <c r="G286" s="55"/>
    </row>
    <row r="287" spans="1:7" ht="15.75" customHeight="1">
      <c r="A287" s="55"/>
      <c r="B287" s="55"/>
      <c r="C287" s="55"/>
      <c r="D287" s="55"/>
      <c r="E287" s="55"/>
      <c r="F287" s="55"/>
      <c r="G287" s="55"/>
    </row>
    <row r="288" spans="1:7" ht="15.75" customHeight="1">
      <c r="A288" s="55"/>
      <c r="B288" s="55"/>
      <c r="C288" s="55"/>
      <c r="D288" s="55"/>
      <c r="E288" s="55"/>
      <c r="F288" s="55"/>
      <c r="G288" s="55"/>
    </row>
    <row r="289" spans="1:7" ht="15.75" customHeight="1">
      <c r="A289" s="55"/>
      <c r="B289" s="55"/>
      <c r="C289" s="55"/>
      <c r="D289" s="55"/>
      <c r="E289" s="55"/>
      <c r="F289" s="55"/>
      <c r="G289" s="55"/>
    </row>
    <row r="290" spans="1:7" ht="15.75" customHeight="1">
      <c r="A290" s="55"/>
      <c r="B290" s="55"/>
      <c r="C290" s="55"/>
      <c r="D290" s="55"/>
      <c r="E290" s="55"/>
      <c r="F290" s="55"/>
      <c r="G290" s="55"/>
    </row>
    <row r="291" spans="1:7" ht="15.75" customHeight="1">
      <c r="A291" s="55"/>
      <c r="B291" s="55"/>
      <c r="C291" s="55"/>
      <c r="D291" s="55"/>
      <c r="E291" s="55"/>
      <c r="F291" s="55"/>
      <c r="G291" s="55"/>
    </row>
    <row r="292" spans="1:7" ht="15.75" customHeight="1">
      <c r="A292" s="55"/>
      <c r="B292" s="55"/>
      <c r="C292" s="55"/>
      <c r="D292" s="55"/>
      <c r="E292" s="55"/>
      <c r="F292" s="55"/>
      <c r="G292" s="55"/>
    </row>
    <row r="293" spans="1:7" ht="15.75" customHeight="1">
      <c r="A293" s="55"/>
      <c r="B293" s="55"/>
      <c r="C293" s="55"/>
      <c r="D293" s="55"/>
      <c r="E293" s="55"/>
      <c r="F293" s="55"/>
      <c r="G293" s="55"/>
    </row>
    <row r="294" spans="1:7" ht="15.75" customHeight="1">
      <c r="A294" s="55"/>
      <c r="B294" s="55"/>
      <c r="C294" s="55"/>
      <c r="D294" s="55"/>
      <c r="E294" s="55"/>
      <c r="F294" s="55"/>
      <c r="G294" s="55"/>
    </row>
    <row r="295" spans="1:7" ht="15.75" customHeight="1">
      <c r="A295" s="55"/>
      <c r="B295" s="55"/>
      <c r="C295" s="55"/>
      <c r="D295" s="55"/>
      <c r="E295" s="55"/>
      <c r="F295" s="55"/>
      <c r="G295" s="55"/>
    </row>
    <row r="296" spans="1:7" ht="15.75" customHeight="1">
      <c r="A296" s="55"/>
      <c r="B296" s="55"/>
      <c r="C296" s="55"/>
      <c r="D296" s="55"/>
      <c r="E296" s="55"/>
      <c r="F296" s="55"/>
      <c r="G296" s="55"/>
    </row>
    <row r="297" spans="1:7" ht="15.75" customHeight="1">
      <c r="A297" s="55"/>
      <c r="B297" s="55"/>
      <c r="C297" s="55"/>
      <c r="D297" s="55"/>
      <c r="E297" s="55"/>
      <c r="F297" s="55"/>
      <c r="G297" s="55"/>
    </row>
    <row r="298" spans="1:7" ht="15.75" customHeight="1">
      <c r="A298" s="55"/>
      <c r="B298" s="55"/>
      <c r="C298" s="55"/>
      <c r="D298" s="55"/>
      <c r="E298" s="55"/>
      <c r="F298" s="55"/>
      <c r="G298" s="55"/>
    </row>
    <row r="299" spans="1:7" ht="15.75" customHeight="1">
      <c r="A299" s="55"/>
      <c r="B299" s="55"/>
      <c r="C299" s="55"/>
      <c r="D299" s="55"/>
      <c r="E299" s="55"/>
      <c r="F299" s="55"/>
      <c r="G299" s="55"/>
    </row>
    <row r="300" spans="1:7" ht="15.75" customHeight="1">
      <c r="A300" s="55"/>
      <c r="B300" s="55"/>
      <c r="C300" s="55"/>
      <c r="D300" s="55"/>
      <c r="E300" s="55"/>
      <c r="F300" s="55"/>
      <c r="G300" s="55"/>
    </row>
    <row r="301" spans="1:7" ht="15.75" customHeight="1">
      <c r="A301" s="55"/>
      <c r="B301" s="55"/>
      <c r="C301" s="55"/>
      <c r="D301" s="55"/>
      <c r="E301" s="55"/>
      <c r="F301" s="55"/>
      <c r="G301" s="55"/>
    </row>
    <row r="302" spans="1:7" ht="15.75" customHeight="1">
      <c r="A302" s="55"/>
      <c r="B302" s="55"/>
      <c r="C302" s="55"/>
      <c r="D302" s="55"/>
      <c r="E302" s="55"/>
      <c r="F302" s="55"/>
      <c r="G302" s="55"/>
    </row>
    <row r="303" spans="1:7" ht="15.75" customHeight="1">
      <c r="A303" s="55"/>
      <c r="B303" s="55"/>
      <c r="C303" s="55"/>
      <c r="D303" s="55"/>
      <c r="E303" s="55"/>
      <c r="F303" s="55"/>
      <c r="G303" s="55"/>
    </row>
    <row r="304" spans="1:7" ht="15.75" customHeight="1">
      <c r="A304" s="55"/>
      <c r="B304" s="55"/>
      <c r="C304" s="55"/>
      <c r="D304" s="55"/>
      <c r="E304" s="55"/>
      <c r="F304" s="55"/>
      <c r="G304" s="55"/>
    </row>
    <row r="305" spans="1:7" ht="15.75" customHeight="1">
      <c r="A305" s="55"/>
      <c r="B305" s="55"/>
      <c r="C305" s="55"/>
      <c r="D305" s="55"/>
      <c r="E305" s="55"/>
      <c r="F305" s="55"/>
      <c r="G305" s="55"/>
    </row>
    <row r="306" spans="1:7" ht="15.75" customHeight="1">
      <c r="A306" s="55"/>
      <c r="B306" s="55"/>
      <c r="C306" s="55"/>
      <c r="D306" s="55"/>
      <c r="E306" s="55"/>
      <c r="F306" s="55"/>
      <c r="G306" s="55"/>
    </row>
    <row r="307" spans="1:7" ht="15.75" customHeight="1">
      <c r="A307" s="55"/>
      <c r="B307" s="55"/>
      <c r="C307" s="55"/>
      <c r="D307" s="55"/>
      <c r="E307" s="55"/>
      <c r="F307" s="55"/>
      <c r="G307" s="55"/>
    </row>
    <row r="308" spans="1:7" ht="15.75" customHeight="1">
      <c r="A308" s="55"/>
      <c r="B308" s="55"/>
      <c r="C308" s="55"/>
      <c r="D308" s="55"/>
      <c r="E308" s="55"/>
      <c r="F308" s="55"/>
      <c r="G308" s="55"/>
    </row>
    <row r="309" spans="1:7" ht="15.75" customHeight="1">
      <c r="A309" s="55"/>
      <c r="B309" s="55"/>
      <c r="C309" s="55"/>
      <c r="D309" s="55"/>
      <c r="E309" s="55"/>
      <c r="F309" s="55"/>
      <c r="G309" s="55"/>
    </row>
    <row r="310" spans="1:7" ht="15.75" customHeight="1">
      <c r="A310" s="55"/>
      <c r="B310" s="55"/>
      <c r="C310" s="55"/>
      <c r="D310" s="55"/>
      <c r="E310" s="55"/>
      <c r="F310" s="55"/>
      <c r="G310" s="55"/>
    </row>
    <row r="311" spans="1:7" ht="15.75" customHeight="1">
      <c r="A311" s="55"/>
      <c r="B311" s="55"/>
      <c r="C311" s="55"/>
      <c r="D311" s="55"/>
      <c r="E311" s="55"/>
      <c r="F311" s="55"/>
      <c r="G311" s="55"/>
    </row>
    <row r="312" spans="1:7" ht="15.75" customHeight="1">
      <c r="A312" s="55"/>
      <c r="B312" s="55"/>
      <c r="C312" s="55"/>
      <c r="D312" s="55"/>
      <c r="E312" s="55"/>
      <c r="F312" s="55"/>
      <c r="G312" s="55"/>
    </row>
    <row r="313" spans="1:7" ht="15.75" customHeight="1">
      <c r="A313" s="55"/>
      <c r="B313" s="55"/>
      <c r="C313" s="55"/>
      <c r="D313" s="55"/>
      <c r="E313" s="55"/>
      <c r="F313" s="55"/>
      <c r="G313" s="55"/>
    </row>
    <row r="314" spans="1:7" ht="15.75" customHeight="1">
      <c r="A314" s="55"/>
      <c r="B314" s="55"/>
      <c r="C314" s="55"/>
      <c r="D314" s="55"/>
      <c r="E314" s="55"/>
      <c r="F314" s="55"/>
      <c r="G314" s="55"/>
    </row>
    <row r="315" spans="1:7" ht="15.75" customHeight="1">
      <c r="A315" s="55"/>
      <c r="B315" s="55"/>
      <c r="C315" s="55"/>
      <c r="D315" s="55"/>
      <c r="E315" s="55"/>
      <c r="F315" s="55"/>
      <c r="G315" s="55"/>
    </row>
    <row r="316" spans="1:7" ht="15.75" customHeight="1">
      <c r="A316" s="55"/>
      <c r="B316" s="55"/>
      <c r="C316" s="55"/>
      <c r="D316" s="55"/>
      <c r="E316" s="55"/>
      <c r="F316" s="55"/>
      <c r="G316" s="55"/>
    </row>
    <row r="317" spans="1:7" ht="15.75" customHeight="1">
      <c r="A317" s="55"/>
      <c r="B317" s="55"/>
      <c r="C317" s="55"/>
      <c r="D317" s="55"/>
      <c r="E317" s="55"/>
      <c r="F317" s="55"/>
      <c r="G317" s="55"/>
    </row>
    <row r="318" spans="1:7" ht="15.75" customHeight="1">
      <c r="A318" s="55"/>
      <c r="B318" s="55"/>
      <c r="C318" s="55"/>
      <c r="D318" s="55"/>
      <c r="E318" s="55"/>
      <c r="F318" s="55"/>
      <c r="G318" s="55"/>
    </row>
    <row r="319" spans="1:7" ht="15.75" customHeight="1">
      <c r="A319" s="55"/>
      <c r="B319" s="55"/>
      <c r="C319" s="55"/>
      <c r="D319" s="55"/>
      <c r="E319" s="55"/>
      <c r="F319" s="55"/>
      <c r="G319" s="55"/>
    </row>
    <row r="320" spans="1:7" ht="15.75" customHeight="1">
      <c r="A320" s="55"/>
      <c r="B320" s="55"/>
      <c r="C320" s="55"/>
      <c r="D320" s="55"/>
      <c r="E320" s="55"/>
      <c r="F320" s="55"/>
      <c r="G320" s="55"/>
    </row>
    <row r="321" spans="1:7" ht="15.75" customHeight="1">
      <c r="A321" s="55"/>
      <c r="B321" s="55"/>
      <c r="C321" s="55"/>
      <c r="D321" s="55"/>
      <c r="E321" s="55"/>
      <c r="F321" s="55"/>
      <c r="G321" s="55"/>
    </row>
    <row r="322" spans="1:7" ht="15.75" customHeight="1">
      <c r="A322" s="55"/>
      <c r="B322" s="55"/>
      <c r="C322" s="55"/>
      <c r="D322" s="55"/>
      <c r="E322" s="55"/>
      <c r="F322" s="55"/>
      <c r="G322" s="55"/>
    </row>
    <row r="323" spans="1:7" ht="15.75" customHeight="1">
      <c r="A323" s="55"/>
      <c r="B323" s="55"/>
      <c r="C323" s="55"/>
      <c r="D323" s="55"/>
      <c r="E323" s="55"/>
      <c r="F323" s="55"/>
      <c r="G323" s="55"/>
    </row>
    <row r="324" spans="1:7" ht="15.75" customHeight="1">
      <c r="A324" s="55"/>
      <c r="B324" s="55"/>
      <c r="C324" s="55"/>
      <c r="D324" s="55"/>
      <c r="E324" s="55"/>
      <c r="F324" s="55"/>
      <c r="G324" s="55"/>
    </row>
    <row r="325" spans="1:7" ht="15.75" customHeight="1">
      <c r="A325" s="55"/>
      <c r="B325" s="55"/>
      <c r="C325" s="55"/>
      <c r="D325" s="55"/>
      <c r="E325" s="55"/>
      <c r="F325" s="55"/>
      <c r="G325" s="55"/>
    </row>
    <row r="326" spans="1:7" ht="15.75" customHeight="1">
      <c r="A326" s="55"/>
      <c r="B326" s="55"/>
      <c r="C326" s="55"/>
      <c r="D326" s="55"/>
      <c r="E326" s="55"/>
      <c r="F326" s="55"/>
      <c r="G326" s="55"/>
    </row>
    <row r="327" spans="1:7" ht="15.75" customHeight="1">
      <c r="A327" s="55"/>
      <c r="B327" s="55"/>
      <c r="C327" s="55"/>
      <c r="D327" s="55"/>
      <c r="E327" s="55"/>
      <c r="F327" s="55"/>
      <c r="G327" s="55"/>
    </row>
    <row r="328" spans="1:7" ht="15.75" customHeight="1">
      <c r="A328" s="55"/>
      <c r="B328" s="55"/>
      <c r="C328" s="55"/>
      <c r="D328" s="55"/>
      <c r="E328" s="55"/>
      <c r="F328" s="55"/>
      <c r="G328" s="55"/>
    </row>
    <row r="329" spans="1:7" ht="15.75" customHeight="1">
      <c r="A329" s="55"/>
      <c r="B329" s="55"/>
      <c r="C329" s="55"/>
      <c r="D329" s="55"/>
      <c r="E329" s="55"/>
      <c r="F329" s="55"/>
      <c r="G329" s="55"/>
    </row>
    <row r="330" spans="1:7" ht="15.75" customHeight="1">
      <c r="A330" s="55"/>
      <c r="B330" s="55"/>
      <c r="C330" s="55"/>
      <c r="D330" s="55"/>
      <c r="E330" s="55"/>
      <c r="F330" s="55"/>
      <c r="G330" s="55"/>
    </row>
    <row r="331" spans="1:7" ht="15.75" customHeight="1">
      <c r="A331" s="55"/>
      <c r="B331" s="55"/>
      <c r="C331" s="55"/>
      <c r="D331" s="55"/>
      <c r="E331" s="55"/>
      <c r="F331" s="55"/>
      <c r="G331" s="55"/>
    </row>
    <row r="332" spans="1:7" ht="15.75" customHeight="1">
      <c r="A332" s="55"/>
      <c r="B332" s="55"/>
      <c r="C332" s="55"/>
      <c r="D332" s="55"/>
      <c r="E332" s="55"/>
      <c r="F332" s="55"/>
      <c r="G332" s="55"/>
    </row>
    <row r="333" spans="1:7" ht="15.75" customHeight="1">
      <c r="A333" s="55"/>
      <c r="B333" s="55"/>
      <c r="C333" s="55"/>
      <c r="D333" s="55"/>
      <c r="E333" s="55"/>
      <c r="F333" s="55"/>
      <c r="G333" s="55"/>
    </row>
    <row r="334" spans="1:7" ht="15.75" customHeight="1">
      <c r="A334" s="55"/>
      <c r="B334" s="55"/>
      <c r="C334" s="55"/>
      <c r="D334" s="55"/>
      <c r="E334" s="55"/>
      <c r="F334" s="55"/>
      <c r="G334" s="55"/>
    </row>
    <row r="335" spans="1:7" ht="15.75" customHeight="1">
      <c r="A335" s="55"/>
      <c r="B335" s="55"/>
      <c r="C335" s="55"/>
      <c r="D335" s="55"/>
      <c r="E335" s="55"/>
      <c r="F335" s="55"/>
      <c r="G335" s="55"/>
    </row>
    <row r="336" spans="1:7" ht="15.75" customHeight="1">
      <c r="A336" s="55"/>
      <c r="B336" s="55"/>
      <c r="C336" s="55"/>
      <c r="D336" s="55"/>
      <c r="E336" s="55"/>
      <c r="F336" s="55"/>
      <c r="G336" s="55"/>
    </row>
    <row r="337" spans="1:7" ht="15.75" customHeight="1">
      <c r="A337" s="55"/>
      <c r="B337" s="55"/>
      <c r="C337" s="55"/>
      <c r="D337" s="55"/>
      <c r="E337" s="55"/>
      <c r="F337" s="55"/>
      <c r="G337" s="55"/>
    </row>
    <row r="338" spans="1:7" ht="15.75" customHeight="1">
      <c r="A338" s="55"/>
      <c r="B338" s="55"/>
      <c r="C338" s="55"/>
      <c r="D338" s="55"/>
      <c r="E338" s="55"/>
      <c r="F338" s="55"/>
      <c r="G338" s="55"/>
    </row>
    <row r="339" spans="1:7" ht="15.75" customHeight="1">
      <c r="A339" s="55"/>
      <c r="B339" s="55"/>
      <c r="C339" s="55"/>
      <c r="D339" s="55"/>
      <c r="E339" s="55"/>
      <c r="F339" s="55"/>
      <c r="G339" s="55"/>
    </row>
    <row r="340" spans="1:7" ht="15.75" customHeight="1">
      <c r="A340" s="55"/>
      <c r="B340" s="55"/>
      <c r="C340" s="55"/>
      <c r="D340" s="55"/>
      <c r="E340" s="55"/>
      <c r="F340" s="55"/>
      <c r="G340" s="55"/>
    </row>
    <row r="341" spans="1:7" ht="15.75" customHeight="1">
      <c r="A341" s="55"/>
      <c r="B341" s="55"/>
      <c r="C341" s="55"/>
      <c r="D341" s="55"/>
      <c r="E341" s="55"/>
      <c r="F341" s="55"/>
      <c r="G341" s="55"/>
    </row>
    <row r="342" spans="1:7" ht="15.75" customHeight="1">
      <c r="A342" s="55"/>
      <c r="B342" s="55"/>
      <c r="C342" s="55"/>
      <c r="D342" s="55"/>
      <c r="E342" s="55"/>
      <c r="F342" s="55"/>
      <c r="G342" s="55"/>
    </row>
    <row r="343" spans="1:7" ht="15.75" customHeight="1">
      <c r="A343" s="55"/>
      <c r="B343" s="55"/>
      <c r="C343" s="55"/>
      <c r="D343" s="55"/>
      <c r="E343" s="55"/>
      <c r="F343" s="55"/>
      <c r="G343" s="55"/>
    </row>
    <row r="344" spans="1:7" ht="15.75" customHeight="1">
      <c r="A344" s="55"/>
      <c r="B344" s="55"/>
      <c r="C344" s="55"/>
      <c r="D344" s="55"/>
      <c r="E344" s="55"/>
      <c r="F344" s="55"/>
      <c r="G344" s="55"/>
    </row>
    <row r="345" spans="1:7" ht="15.75" customHeight="1">
      <c r="A345" s="55"/>
      <c r="B345" s="55"/>
      <c r="C345" s="55"/>
      <c r="D345" s="55"/>
      <c r="E345" s="55"/>
      <c r="F345" s="55"/>
      <c r="G345" s="55"/>
    </row>
    <row r="346" spans="1:7" ht="15.75" customHeight="1">
      <c r="A346" s="55"/>
      <c r="B346" s="55"/>
      <c r="C346" s="55"/>
      <c r="D346" s="55"/>
      <c r="E346" s="55"/>
      <c r="F346" s="55"/>
      <c r="G346" s="55"/>
    </row>
    <row r="347" spans="1:7" ht="15.75" customHeight="1">
      <c r="A347" s="55"/>
      <c r="B347" s="55"/>
      <c r="C347" s="55"/>
      <c r="D347" s="55"/>
      <c r="E347" s="55"/>
      <c r="F347" s="55"/>
      <c r="G347" s="55"/>
    </row>
    <row r="348" spans="1:7" ht="15.75" customHeight="1">
      <c r="A348" s="55"/>
      <c r="B348" s="55"/>
      <c r="C348" s="55"/>
      <c r="D348" s="55"/>
      <c r="E348" s="55"/>
      <c r="F348" s="55"/>
      <c r="G348" s="55"/>
    </row>
    <row r="349" spans="1:7" ht="15.75" customHeight="1">
      <c r="A349" s="55"/>
      <c r="B349" s="55"/>
      <c r="C349" s="55"/>
      <c r="D349" s="55"/>
      <c r="E349" s="55"/>
      <c r="F349" s="55"/>
      <c r="G349" s="55"/>
    </row>
    <row r="350" spans="1:7" ht="15.75" customHeight="1">
      <c r="A350" s="55"/>
      <c r="B350" s="55"/>
      <c r="C350" s="55"/>
      <c r="D350" s="55"/>
      <c r="E350" s="55"/>
      <c r="F350" s="55"/>
      <c r="G350" s="55"/>
    </row>
    <row r="351" spans="1:7" ht="15.75" customHeight="1">
      <c r="A351" s="55"/>
      <c r="B351" s="55"/>
      <c r="C351" s="55"/>
      <c r="D351" s="55"/>
      <c r="E351" s="55"/>
      <c r="F351" s="55"/>
      <c r="G351" s="55"/>
    </row>
    <row r="352" spans="1:7" ht="15.75" customHeight="1">
      <c r="A352" s="55"/>
      <c r="B352" s="55"/>
      <c r="C352" s="55"/>
      <c r="D352" s="55"/>
      <c r="E352" s="55"/>
      <c r="F352" s="55"/>
      <c r="G352" s="55"/>
    </row>
    <row r="353" spans="1:7" ht="15.75" customHeight="1">
      <c r="A353" s="55"/>
      <c r="B353" s="55"/>
      <c r="C353" s="55"/>
      <c r="D353" s="55"/>
      <c r="E353" s="55"/>
      <c r="F353" s="55"/>
      <c r="G353" s="55"/>
    </row>
    <row r="354" spans="1:7" ht="15.75" customHeight="1">
      <c r="A354" s="55"/>
      <c r="B354" s="55"/>
      <c r="C354" s="55"/>
      <c r="D354" s="55"/>
      <c r="E354" s="55"/>
      <c r="F354" s="55"/>
      <c r="G354" s="55"/>
    </row>
    <row r="355" spans="1:7" ht="15.75" customHeight="1">
      <c r="A355" s="55"/>
      <c r="B355" s="55"/>
      <c r="C355" s="55"/>
      <c r="D355" s="55"/>
      <c r="E355" s="55"/>
      <c r="F355" s="55"/>
      <c r="G355" s="55"/>
    </row>
    <row r="356" spans="1:7" ht="15.75" customHeight="1">
      <c r="A356" s="55"/>
      <c r="B356" s="55"/>
      <c r="C356" s="55"/>
      <c r="D356" s="55"/>
      <c r="E356" s="55"/>
      <c r="F356" s="55"/>
      <c r="G356" s="55"/>
    </row>
    <row r="357" spans="1:7" ht="15.75" customHeight="1">
      <c r="A357" s="55"/>
      <c r="B357" s="55"/>
      <c r="C357" s="55"/>
      <c r="D357" s="55"/>
      <c r="E357" s="55"/>
      <c r="F357" s="55"/>
      <c r="G357" s="55"/>
    </row>
    <row r="358" spans="1:7" ht="15.75" customHeight="1">
      <c r="A358" s="55"/>
      <c r="B358" s="55"/>
      <c r="C358" s="55"/>
      <c r="D358" s="55"/>
      <c r="E358" s="55"/>
      <c r="F358" s="55"/>
      <c r="G358" s="55"/>
    </row>
    <row r="359" spans="1:7" ht="15.75" customHeight="1">
      <c r="A359" s="55"/>
      <c r="B359" s="55"/>
      <c r="C359" s="55"/>
      <c r="D359" s="55"/>
      <c r="E359" s="55"/>
      <c r="F359" s="55"/>
      <c r="G359" s="55"/>
    </row>
    <row r="360" spans="1:7" ht="15.75" customHeight="1">
      <c r="A360" s="55"/>
      <c r="B360" s="55"/>
      <c r="C360" s="55"/>
      <c r="D360" s="55"/>
      <c r="E360" s="55"/>
      <c r="F360" s="55"/>
      <c r="G360" s="55"/>
    </row>
    <row r="361" spans="1:7" ht="15.75" customHeight="1">
      <c r="A361" s="55"/>
      <c r="B361" s="55"/>
      <c r="C361" s="55"/>
      <c r="D361" s="55"/>
      <c r="E361" s="55"/>
      <c r="F361" s="55"/>
      <c r="G361" s="55"/>
    </row>
    <row r="362" spans="1:7" ht="15.75" customHeight="1">
      <c r="A362" s="55"/>
      <c r="B362" s="55"/>
      <c r="C362" s="55"/>
      <c r="D362" s="55"/>
      <c r="E362" s="55"/>
      <c r="F362" s="55"/>
      <c r="G362" s="55"/>
    </row>
    <row r="363" spans="1:7" ht="15.75" customHeight="1">
      <c r="A363" s="55"/>
      <c r="B363" s="55"/>
      <c r="C363" s="55"/>
      <c r="D363" s="55"/>
      <c r="E363" s="55"/>
      <c r="F363" s="55"/>
      <c r="G363" s="55"/>
    </row>
    <row r="364" spans="1:7" ht="15.75" customHeight="1">
      <c r="A364" s="55"/>
      <c r="B364" s="55"/>
      <c r="C364" s="55"/>
      <c r="D364" s="55"/>
      <c r="E364" s="55"/>
      <c r="F364" s="55"/>
      <c r="G364" s="55"/>
    </row>
    <row r="365" spans="1:7" ht="15.75" customHeight="1">
      <c r="A365" s="55"/>
      <c r="B365" s="55"/>
      <c r="C365" s="55"/>
      <c r="D365" s="55"/>
      <c r="E365" s="55"/>
      <c r="F365" s="55"/>
      <c r="G365" s="55"/>
    </row>
    <row r="366" spans="1:7" ht="15.75" customHeight="1">
      <c r="A366" s="55"/>
      <c r="B366" s="55"/>
      <c r="C366" s="55"/>
      <c r="D366" s="55"/>
      <c r="E366" s="55"/>
      <c r="F366" s="55"/>
      <c r="G366" s="55"/>
    </row>
    <row r="367" spans="1:7" ht="15.75" customHeight="1">
      <c r="A367" s="55"/>
      <c r="B367" s="55"/>
      <c r="C367" s="55"/>
      <c r="D367" s="55"/>
      <c r="E367" s="55"/>
      <c r="F367" s="55"/>
      <c r="G367" s="55"/>
    </row>
    <row r="368" spans="1:7" ht="15.75" customHeight="1">
      <c r="A368" s="55"/>
      <c r="B368" s="55"/>
      <c r="C368" s="55"/>
      <c r="D368" s="55"/>
      <c r="E368" s="55"/>
      <c r="F368" s="55"/>
      <c r="G368" s="55"/>
    </row>
    <row r="369" spans="1:7" ht="15.75" customHeight="1">
      <c r="A369" s="55"/>
      <c r="B369" s="55"/>
      <c r="C369" s="55"/>
      <c r="D369" s="55"/>
      <c r="E369" s="55"/>
      <c r="F369" s="55"/>
      <c r="G369" s="55"/>
    </row>
    <row r="370" spans="1:7" ht="15.75" customHeight="1">
      <c r="A370" s="55"/>
      <c r="B370" s="55"/>
      <c r="C370" s="55"/>
      <c r="D370" s="55"/>
      <c r="E370" s="55"/>
      <c r="F370" s="55"/>
      <c r="G370" s="55"/>
    </row>
    <row r="371" spans="1:7" ht="15.75" customHeight="1">
      <c r="A371" s="55"/>
      <c r="B371" s="55"/>
      <c r="C371" s="55"/>
      <c r="D371" s="55"/>
      <c r="E371" s="55"/>
      <c r="F371" s="55"/>
      <c r="G371" s="55"/>
    </row>
    <row r="372" spans="1:7" ht="15.75" customHeight="1">
      <c r="A372" s="55"/>
      <c r="B372" s="55"/>
      <c r="C372" s="55"/>
      <c r="D372" s="55"/>
      <c r="E372" s="55"/>
      <c r="F372" s="55"/>
      <c r="G372" s="55"/>
    </row>
    <row r="373" spans="1:7" ht="15.75" customHeight="1">
      <c r="A373" s="55"/>
      <c r="B373" s="55"/>
      <c r="C373" s="55"/>
      <c r="D373" s="55"/>
      <c r="E373" s="55"/>
      <c r="F373" s="55"/>
      <c r="G373" s="55"/>
    </row>
    <row r="374" spans="1:7" ht="15.75" customHeight="1">
      <c r="A374" s="55"/>
      <c r="B374" s="55"/>
      <c r="C374" s="55"/>
      <c r="D374" s="55"/>
      <c r="E374" s="55"/>
      <c r="F374" s="55"/>
      <c r="G374" s="55"/>
    </row>
    <row r="375" spans="1:7" ht="15.75" customHeight="1">
      <c r="A375" s="55"/>
      <c r="B375" s="55"/>
      <c r="C375" s="55"/>
      <c r="D375" s="55"/>
      <c r="E375" s="55"/>
      <c r="F375" s="55"/>
      <c r="G375" s="55"/>
    </row>
    <row r="376" spans="1:7" ht="15.75" customHeight="1">
      <c r="A376" s="55"/>
      <c r="B376" s="55"/>
      <c r="C376" s="55"/>
      <c r="D376" s="55"/>
      <c r="E376" s="55"/>
      <c r="F376" s="55"/>
      <c r="G376" s="55"/>
    </row>
    <row r="377" spans="1:7" ht="15.75" customHeight="1">
      <c r="A377" s="55"/>
      <c r="B377" s="55"/>
      <c r="C377" s="55"/>
      <c r="D377" s="55"/>
      <c r="E377" s="55"/>
      <c r="F377" s="55"/>
      <c r="G377" s="55"/>
    </row>
    <row r="378" spans="1:7" ht="15.75" customHeight="1">
      <c r="A378" s="55"/>
      <c r="B378" s="55"/>
      <c r="C378" s="55"/>
      <c r="D378" s="55"/>
      <c r="E378" s="55"/>
      <c r="F378" s="55"/>
      <c r="G378" s="55"/>
    </row>
    <row r="379" spans="1:7" ht="15.75" customHeight="1">
      <c r="A379" s="55"/>
      <c r="B379" s="55"/>
      <c r="C379" s="55"/>
      <c r="D379" s="55"/>
      <c r="E379" s="55"/>
      <c r="F379" s="55"/>
      <c r="G379" s="55"/>
    </row>
    <row r="380" spans="1:7" ht="15.75" customHeight="1">
      <c r="A380" s="55"/>
      <c r="B380" s="55"/>
      <c r="C380" s="55"/>
      <c r="D380" s="55"/>
      <c r="E380" s="55"/>
      <c r="F380" s="55"/>
      <c r="G380" s="55"/>
    </row>
    <row r="381" spans="1:7" ht="15.75" customHeight="1">
      <c r="A381" s="55"/>
      <c r="B381" s="55"/>
      <c r="C381" s="55"/>
      <c r="D381" s="55"/>
      <c r="E381" s="55"/>
      <c r="F381" s="55"/>
      <c r="G381" s="55"/>
    </row>
    <row r="382" spans="1:7" ht="15.75" customHeight="1">
      <c r="A382" s="55"/>
      <c r="B382" s="55"/>
      <c r="C382" s="55"/>
      <c r="D382" s="55"/>
      <c r="E382" s="55"/>
      <c r="F382" s="55"/>
      <c r="G382" s="55"/>
    </row>
    <row r="383" spans="1:7" ht="15.75" customHeight="1">
      <c r="A383" s="55"/>
      <c r="B383" s="55"/>
      <c r="C383" s="55"/>
      <c r="D383" s="55"/>
      <c r="E383" s="55"/>
      <c r="F383" s="55"/>
      <c r="G383" s="55"/>
    </row>
    <row r="384" spans="1:7" ht="15.75" customHeight="1">
      <c r="A384" s="55"/>
      <c r="B384" s="55"/>
      <c r="C384" s="55"/>
      <c r="D384" s="55"/>
      <c r="E384" s="55"/>
      <c r="F384" s="55"/>
      <c r="G384" s="55"/>
    </row>
    <row r="385" spans="1:7" ht="15.75" customHeight="1">
      <c r="A385" s="55"/>
      <c r="B385" s="55"/>
      <c r="C385" s="55"/>
      <c r="D385" s="55"/>
      <c r="E385" s="55"/>
      <c r="F385" s="55"/>
      <c r="G385" s="55"/>
    </row>
    <row r="386" spans="1:7" ht="15.75" customHeight="1">
      <c r="A386" s="55"/>
      <c r="B386" s="55"/>
      <c r="C386" s="55"/>
      <c r="D386" s="55"/>
      <c r="E386" s="55"/>
      <c r="F386" s="55"/>
      <c r="G386" s="55"/>
    </row>
    <row r="387" spans="1:7" ht="15.75" customHeight="1">
      <c r="A387" s="55"/>
      <c r="B387" s="55"/>
      <c r="C387" s="55"/>
      <c r="D387" s="55"/>
      <c r="E387" s="55"/>
      <c r="F387" s="55"/>
      <c r="G387" s="55"/>
    </row>
    <row r="388" spans="1:7" ht="15.75" customHeight="1">
      <c r="A388" s="55"/>
      <c r="B388" s="55"/>
      <c r="C388" s="55"/>
      <c r="D388" s="55"/>
      <c r="E388" s="55"/>
      <c r="F388" s="55"/>
      <c r="G388" s="55"/>
    </row>
    <row r="389" spans="1:7" ht="15.75" customHeight="1">
      <c r="A389" s="55"/>
      <c r="B389" s="55"/>
      <c r="C389" s="55"/>
      <c r="D389" s="55"/>
      <c r="E389" s="55"/>
      <c r="F389" s="55"/>
      <c r="G389" s="55"/>
    </row>
    <row r="390" spans="1:7" ht="15.75" customHeight="1">
      <c r="A390" s="55"/>
      <c r="B390" s="55"/>
      <c r="C390" s="55"/>
      <c r="D390" s="55"/>
      <c r="E390" s="55"/>
      <c r="F390" s="55"/>
      <c r="G390" s="55"/>
    </row>
    <row r="391" spans="1:7" ht="15.75" customHeight="1">
      <c r="A391" s="55"/>
      <c r="B391" s="55"/>
      <c r="C391" s="55"/>
      <c r="D391" s="55"/>
      <c r="E391" s="55"/>
      <c r="F391" s="55"/>
      <c r="G391" s="55"/>
    </row>
    <row r="392" spans="1:7" ht="15.75" customHeight="1">
      <c r="A392" s="55"/>
      <c r="B392" s="55"/>
      <c r="C392" s="55"/>
      <c r="D392" s="55"/>
      <c r="E392" s="55"/>
      <c r="F392" s="55"/>
      <c r="G392" s="55"/>
    </row>
    <row r="393" spans="1:7" ht="15.75" customHeight="1">
      <c r="A393" s="55"/>
      <c r="B393" s="55"/>
      <c r="C393" s="55"/>
      <c r="D393" s="55"/>
      <c r="E393" s="55"/>
      <c r="F393" s="55"/>
      <c r="G393" s="55"/>
    </row>
    <row r="394" spans="1:7" ht="15.75" customHeight="1">
      <c r="A394" s="55"/>
      <c r="B394" s="55"/>
      <c r="C394" s="55"/>
      <c r="D394" s="55"/>
      <c r="E394" s="55"/>
      <c r="F394" s="55"/>
      <c r="G394" s="55"/>
    </row>
    <row r="395" spans="1:7" ht="15.75" customHeight="1">
      <c r="A395" s="55"/>
      <c r="B395" s="55"/>
      <c r="C395" s="55"/>
      <c r="D395" s="55"/>
      <c r="E395" s="55"/>
      <c r="F395" s="55"/>
      <c r="G395" s="55"/>
    </row>
    <row r="396" spans="1:7" ht="15.75" customHeight="1">
      <c r="A396" s="55"/>
      <c r="B396" s="55"/>
      <c r="C396" s="55"/>
      <c r="D396" s="55"/>
      <c r="E396" s="55"/>
      <c r="F396" s="55"/>
      <c r="G396" s="55"/>
    </row>
    <row r="397" spans="1:7" ht="15.75" customHeight="1">
      <c r="A397" s="55"/>
      <c r="B397" s="55"/>
      <c r="C397" s="55"/>
      <c r="D397" s="55"/>
      <c r="E397" s="55"/>
      <c r="F397" s="55"/>
      <c r="G397" s="55"/>
    </row>
    <row r="398" spans="1:7" ht="15.75" customHeight="1">
      <c r="A398" s="55"/>
      <c r="B398" s="55"/>
      <c r="C398" s="55"/>
      <c r="D398" s="55"/>
      <c r="E398" s="55"/>
      <c r="F398" s="55"/>
      <c r="G398" s="55"/>
    </row>
    <row r="399" spans="1:7" ht="15.75" customHeight="1">
      <c r="A399" s="55"/>
      <c r="B399" s="55"/>
      <c r="C399" s="55"/>
      <c r="D399" s="55"/>
      <c r="E399" s="55"/>
      <c r="F399" s="55"/>
      <c r="G399" s="55"/>
    </row>
    <row r="400" spans="1:7" ht="15.75" customHeight="1">
      <c r="A400" s="55"/>
      <c r="B400" s="55"/>
      <c r="C400" s="55"/>
      <c r="D400" s="55"/>
      <c r="E400" s="55"/>
      <c r="F400" s="55"/>
      <c r="G400" s="55"/>
    </row>
    <row r="401" spans="1:7" ht="15.75" customHeight="1">
      <c r="A401" s="55"/>
      <c r="B401" s="55"/>
      <c r="C401" s="55"/>
      <c r="D401" s="55"/>
      <c r="E401" s="55"/>
      <c r="F401" s="55"/>
      <c r="G401" s="55"/>
    </row>
    <row r="402" spans="1:7" ht="15.75" customHeight="1">
      <c r="A402" s="55"/>
      <c r="B402" s="55"/>
      <c r="C402" s="55"/>
      <c r="D402" s="55"/>
      <c r="E402" s="55"/>
      <c r="F402" s="55"/>
      <c r="G402" s="55"/>
    </row>
    <row r="403" spans="1:7" ht="15.75" customHeight="1">
      <c r="A403" s="55"/>
      <c r="B403" s="55"/>
      <c r="C403" s="55"/>
      <c r="D403" s="55"/>
      <c r="E403" s="55"/>
      <c r="F403" s="55"/>
      <c r="G403" s="55"/>
    </row>
    <row r="404" spans="1:7" ht="15.75" customHeight="1">
      <c r="A404" s="55"/>
      <c r="B404" s="55"/>
      <c r="C404" s="55"/>
      <c r="D404" s="55"/>
      <c r="E404" s="55"/>
      <c r="F404" s="55"/>
      <c r="G404" s="55"/>
    </row>
    <row r="405" spans="1:7" ht="15.75" customHeight="1">
      <c r="A405" s="55"/>
      <c r="B405" s="55"/>
      <c r="C405" s="55"/>
      <c r="D405" s="55"/>
      <c r="E405" s="55"/>
      <c r="F405" s="55"/>
      <c r="G405" s="55"/>
    </row>
    <row r="406" spans="1:7" ht="15.75" customHeight="1">
      <c r="A406" s="55"/>
      <c r="B406" s="55"/>
      <c r="C406" s="55"/>
      <c r="D406" s="55"/>
      <c r="E406" s="55"/>
      <c r="F406" s="55"/>
      <c r="G406" s="55"/>
    </row>
    <row r="407" spans="1:7" ht="15.75" customHeight="1">
      <c r="A407" s="55"/>
      <c r="B407" s="55"/>
      <c r="C407" s="55"/>
      <c r="D407" s="55"/>
      <c r="E407" s="55"/>
      <c r="F407" s="55"/>
      <c r="G407" s="55"/>
    </row>
    <row r="408" spans="1:7" ht="15.75" customHeight="1">
      <c r="A408" s="55"/>
      <c r="B408" s="55"/>
      <c r="C408" s="55"/>
      <c r="D408" s="55"/>
      <c r="E408" s="55"/>
      <c r="F408" s="55"/>
      <c r="G408" s="55"/>
    </row>
    <row r="409" spans="1:7" ht="15.75" customHeight="1">
      <c r="A409" s="55"/>
      <c r="B409" s="55"/>
      <c r="C409" s="55"/>
      <c r="D409" s="55"/>
      <c r="E409" s="55"/>
      <c r="F409" s="55"/>
      <c r="G409" s="55"/>
    </row>
    <row r="410" spans="1:7" ht="15.75" customHeight="1">
      <c r="A410" s="55"/>
      <c r="B410" s="55"/>
      <c r="C410" s="55"/>
      <c r="D410" s="55"/>
      <c r="E410" s="55"/>
      <c r="F410" s="55"/>
      <c r="G410" s="55"/>
    </row>
    <row r="411" spans="1:7" ht="15.75" customHeight="1">
      <c r="A411" s="55"/>
      <c r="B411" s="55"/>
      <c r="C411" s="55"/>
      <c r="D411" s="55"/>
      <c r="E411" s="55"/>
      <c r="F411" s="55"/>
      <c r="G411" s="55"/>
    </row>
    <row r="412" spans="1:7" ht="15.75" customHeight="1">
      <c r="A412" s="55"/>
      <c r="B412" s="55"/>
      <c r="C412" s="55"/>
      <c r="D412" s="55"/>
      <c r="E412" s="55"/>
      <c r="F412" s="55"/>
      <c r="G412" s="55"/>
    </row>
    <row r="413" spans="1:7" ht="15.75" customHeight="1">
      <c r="A413" s="55"/>
      <c r="B413" s="55"/>
      <c r="C413" s="55"/>
      <c r="D413" s="55"/>
      <c r="E413" s="55"/>
      <c r="F413" s="55"/>
      <c r="G413" s="55"/>
    </row>
    <row r="414" spans="1:7" ht="15.75" customHeight="1">
      <c r="A414" s="55"/>
      <c r="B414" s="55"/>
      <c r="C414" s="55"/>
      <c r="D414" s="55"/>
      <c r="E414" s="55"/>
      <c r="F414" s="55"/>
      <c r="G414" s="55"/>
    </row>
    <row r="415" spans="1:7" ht="15.75" customHeight="1">
      <c r="A415" s="55"/>
      <c r="B415" s="55"/>
      <c r="C415" s="55"/>
      <c r="D415" s="55"/>
      <c r="E415" s="55"/>
      <c r="F415" s="55"/>
      <c r="G415" s="55"/>
    </row>
    <row r="416" spans="1:7" ht="15.75" customHeight="1">
      <c r="A416" s="55"/>
      <c r="B416" s="55"/>
      <c r="C416" s="55"/>
      <c r="D416" s="55"/>
      <c r="E416" s="55"/>
      <c r="F416" s="55"/>
      <c r="G416" s="55"/>
    </row>
    <row r="417" spans="1:7" ht="15.75" customHeight="1">
      <c r="A417" s="55"/>
      <c r="B417" s="55"/>
      <c r="C417" s="55"/>
      <c r="D417" s="55"/>
      <c r="E417" s="55"/>
      <c r="F417" s="55"/>
      <c r="G417" s="55"/>
    </row>
    <row r="418" spans="1:7" ht="15.75" customHeight="1">
      <c r="A418" s="55"/>
      <c r="B418" s="55"/>
      <c r="C418" s="55"/>
      <c r="D418" s="55"/>
      <c r="E418" s="55"/>
      <c r="F418" s="55"/>
      <c r="G418" s="55"/>
    </row>
    <row r="419" spans="1:7" ht="15.75" customHeight="1">
      <c r="A419" s="55"/>
      <c r="B419" s="55"/>
      <c r="C419" s="55"/>
      <c r="D419" s="55"/>
      <c r="E419" s="55"/>
      <c r="F419" s="55"/>
      <c r="G419" s="55"/>
    </row>
    <row r="420" spans="1:7" ht="15.75" customHeight="1">
      <c r="A420" s="55"/>
      <c r="B420" s="55"/>
      <c r="C420" s="55"/>
      <c r="D420" s="55"/>
      <c r="E420" s="55"/>
      <c r="F420" s="55"/>
      <c r="G420" s="55"/>
    </row>
    <row r="421" spans="1:7" ht="15.75" customHeight="1">
      <c r="A421" s="55"/>
      <c r="B421" s="55"/>
      <c r="C421" s="55"/>
      <c r="D421" s="55"/>
      <c r="E421" s="55"/>
      <c r="F421" s="55"/>
      <c r="G421" s="55"/>
    </row>
    <row r="422" spans="1:7" ht="15.75" customHeight="1">
      <c r="A422" s="55"/>
      <c r="B422" s="55"/>
      <c r="C422" s="55"/>
      <c r="D422" s="55"/>
      <c r="E422" s="55"/>
      <c r="F422" s="55"/>
      <c r="G422" s="55"/>
    </row>
    <row r="423" spans="1:7" ht="15.75" customHeight="1">
      <c r="A423" s="55"/>
      <c r="B423" s="55"/>
      <c r="C423" s="55"/>
      <c r="D423" s="55"/>
      <c r="E423" s="55"/>
      <c r="F423" s="55"/>
      <c r="G423" s="55"/>
    </row>
    <row r="424" spans="1:7" ht="15.75" customHeight="1">
      <c r="A424" s="55"/>
      <c r="B424" s="55"/>
      <c r="C424" s="55"/>
      <c r="D424" s="55"/>
      <c r="E424" s="55"/>
      <c r="F424" s="55"/>
      <c r="G424" s="55"/>
    </row>
    <row r="425" spans="1:7" ht="15.75" customHeight="1">
      <c r="A425" s="55"/>
      <c r="B425" s="55"/>
      <c r="C425" s="55"/>
      <c r="D425" s="55"/>
      <c r="E425" s="55"/>
      <c r="F425" s="55"/>
      <c r="G425" s="55"/>
    </row>
    <row r="426" spans="1:7" ht="15.75" customHeight="1">
      <c r="A426" s="55"/>
      <c r="B426" s="55"/>
      <c r="C426" s="55"/>
      <c r="D426" s="55"/>
      <c r="E426" s="55"/>
      <c r="F426" s="55"/>
      <c r="G426" s="55"/>
    </row>
    <row r="427" spans="1:7" ht="15.75" customHeight="1">
      <c r="A427" s="55"/>
      <c r="B427" s="55"/>
      <c r="C427" s="55"/>
      <c r="D427" s="55"/>
      <c r="E427" s="55"/>
      <c r="F427" s="55"/>
      <c r="G427" s="55"/>
    </row>
    <row r="428" spans="1:7" ht="15.75" customHeight="1">
      <c r="A428" s="55"/>
      <c r="B428" s="55"/>
      <c r="C428" s="55"/>
      <c r="D428" s="55"/>
      <c r="E428" s="55"/>
      <c r="F428" s="55"/>
      <c r="G428" s="55"/>
    </row>
    <row r="429" spans="1:7" ht="15.75" customHeight="1">
      <c r="A429" s="55"/>
      <c r="B429" s="55"/>
      <c r="C429" s="55"/>
      <c r="D429" s="55"/>
      <c r="E429" s="55"/>
      <c r="F429" s="55"/>
      <c r="G429" s="55"/>
    </row>
    <row r="430" spans="1:7" ht="15.75" customHeight="1">
      <c r="A430" s="55"/>
      <c r="B430" s="55"/>
      <c r="C430" s="55"/>
      <c r="D430" s="55"/>
      <c r="E430" s="55"/>
      <c r="F430" s="55"/>
      <c r="G430" s="55"/>
    </row>
    <row r="431" spans="1:7" ht="15.75" customHeight="1">
      <c r="A431" s="55"/>
      <c r="B431" s="55"/>
      <c r="C431" s="55"/>
      <c r="D431" s="55"/>
      <c r="E431" s="55"/>
      <c r="F431" s="55"/>
      <c r="G431" s="55"/>
    </row>
    <row r="432" spans="1:7" ht="15.75" customHeight="1">
      <c r="A432" s="55"/>
      <c r="B432" s="55"/>
      <c r="C432" s="55"/>
      <c r="D432" s="55"/>
      <c r="E432" s="55"/>
      <c r="F432" s="55"/>
      <c r="G432" s="55"/>
    </row>
    <row r="433" spans="1:7" ht="15.75" customHeight="1">
      <c r="A433" s="55"/>
      <c r="B433" s="55"/>
      <c r="C433" s="55"/>
      <c r="D433" s="55"/>
      <c r="E433" s="55"/>
      <c r="F433" s="55"/>
      <c r="G433" s="55"/>
    </row>
    <row r="434" spans="1:7" ht="15.75" customHeight="1">
      <c r="A434" s="55"/>
      <c r="B434" s="55"/>
      <c r="C434" s="55"/>
      <c r="D434" s="55"/>
      <c r="E434" s="55"/>
      <c r="F434" s="55"/>
      <c r="G434" s="55"/>
    </row>
    <row r="435" spans="1:7" ht="15.75" customHeight="1">
      <c r="A435" s="55"/>
      <c r="B435" s="55"/>
      <c r="C435" s="55"/>
      <c r="D435" s="55"/>
      <c r="E435" s="55"/>
      <c r="F435" s="55"/>
      <c r="G435" s="55"/>
    </row>
    <row r="436" spans="1:7" ht="15.75" customHeight="1">
      <c r="A436" s="55"/>
      <c r="B436" s="55"/>
      <c r="C436" s="55"/>
      <c r="D436" s="55"/>
      <c r="E436" s="55"/>
      <c r="F436" s="55"/>
      <c r="G436" s="55"/>
    </row>
    <row r="437" spans="1:7" ht="15.75" customHeight="1">
      <c r="A437" s="55"/>
      <c r="B437" s="55"/>
      <c r="C437" s="55"/>
      <c r="D437" s="55"/>
      <c r="E437" s="55"/>
      <c r="F437" s="55"/>
      <c r="G437" s="55"/>
    </row>
    <row r="438" spans="1:7" ht="15.75" customHeight="1">
      <c r="A438" s="55"/>
      <c r="B438" s="55"/>
      <c r="C438" s="55"/>
      <c r="D438" s="55"/>
      <c r="E438" s="55"/>
      <c r="F438" s="55"/>
      <c r="G438" s="55"/>
    </row>
    <row r="439" spans="1:7" ht="15.75" customHeight="1">
      <c r="A439" s="55"/>
      <c r="B439" s="55"/>
      <c r="C439" s="55"/>
      <c r="D439" s="55"/>
      <c r="E439" s="55"/>
      <c r="F439" s="55"/>
      <c r="G439" s="55"/>
    </row>
    <row r="440" spans="1:7" ht="15.75" customHeight="1">
      <c r="A440" s="55"/>
      <c r="B440" s="55"/>
      <c r="C440" s="55"/>
      <c r="D440" s="55"/>
      <c r="E440" s="55"/>
      <c r="F440" s="55"/>
      <c r="G440" s="55"/>
    </row>
    <row r="441" spans="1:7" ht="15.75" customHeight="1">
      <c r="A441" s="55"/>
      <c r="B441" s="55"/>
      <c r="C441" s="55"/>
      <c r="D441" s="55"/>
      <c r="E441" s="55"/>
      <c r="F441" s="55"/>
      <c r="G441" s="55"/>
    </row>
    <row r="442" spans="1:7" ht="15.75" customHeight="1">
      <c r="A442" s="55"/>
      <c r="B442" s="55"/>
      <c r="C442" s="55"/>
      <c r="D442" s="55"/>
      <c r="E442" s="55"/>
      <c r="F442" s="55"/>
      <c r="G442" s="55"/>
    </row>
    <row r="443" spans="1:7" ht="15.75" customHeight="1">
      <c r="A443" s="55"/>
      <c r="B443" s="55"/>
      <c r="C443" s="55"/>
      <c r="D443" s="55"/>
      <c r="E443" s="55"/>
      <c r="F443" s="55"/>
      <c r="G443" s="55"/>
    </row>
    <row r="444" spans="1:7" ht="15.75" customHeight="1">
      <c r="A444" s="55"/>
      <c r="B444" s="55"/>
      <c r="C444" s="55"/>
      <c r="D444" s="55"/>
      <c r="E444" s="55"/>
      <c r="F444" s="55"/>
      <c r="G444" s="55"/>
    </row>
    <row r="445" spans="1:7" ht="15.75" customHeight="1">
      <c r="A445" s="55"/>
      <c r="B445" s="55"/>
      <c r="C445" s="55"/>
      <c r="D445" s="55"/>
      <c r="E445" s="55"/>
      <c r="F445" s="55"/>
      <c r="G445" s="55"/>
    </row>
    <row r="446" spans="1:7" ht="15.75" customHeight="1">
      <c r="A446" s="55"/>
      <c r="B446" s="55"/>
      <c r="C446" s="55"/>
      <c r="D446" s="55"/>
      <c r="E446" s="55"/>
      <c r="F446" s="55"/>
      <c r="G446" s="55"/>
    </row>
    <row r="447" spans="1:7" ht="15.75" customHeight="1">
      <c r="A447" s="55"/>
      <c r="B447" s="55"/>
      <c r="C447" s="55"/>
      <c r="D447" s="55"/>
      <c r="E447" s="55"/>
      <c r="F447" s="55"/>
      <c r="G447" s="55"/>
    </row>
    <row r="448" spans="1:7" ht="15.75" customHeight="1">
      <c r="A448" s="55"/>
      <c r="B448" s="55"/>
      <c r="C448" s="55"/>
      <c r="D448" s="55"/>
      <c r="E448" s="55"/>
      <c r="F448" s="55"/>
      <c r="G448" s="55"/>
    </row>
    <row r="449" spans="1:7" ht="15.75" customHeight="1">
      <c r="A449" s="55"/>
      <c r="B449" s="55"/>
      <c r="C449" s="55"/>
      <c r="D449" s="55"/>
      <c r="E449" s="55"/>
      <c r="F449" s="55"/>
      <c r="G449" s="55"/>
    </row>
    <row r="450" spans="1:7" ht="15.75" customHeight="1">
      <c r="A450" s="55"/>
      <c r="B450" s="55"/>
      <c r="C450" s="55"/>
      <c r="D450" s="55"/>
      <c r="E450" s="55"/>
      <c r="F450" s="55"/>
      <c r="G450" s="55"/>
    </row>
    <row r="451" spans="1:7" ht="15.75" customHeight="1">
      <c r="A451" s="55"/>
      <c r="B451" s="55"/>
      <c r="C451" s="55"/>
      <c r="D451" s="55"/>
      <c r="E451" s="55"/>
      <c r="F451" s="55"/>
      <c r="G451" s="55"/>
    </row>
    <row r="452" spans="1:7" ht="15.75" customHeight="1">
      <c r="A452" s="55"/>
      <c r="B452" s="55"/>
      <c r="C452" s="55"/>
      <c r="D452" s="55"/>
      <c r="E452" s="55"/>
      <c r="F452" s="55"/>
      <c r="G452" s="55"/>
    </row>
    <row r="453" spans="1:7" ht="15.75" customHeight="1">
      <c r="A453" s="55"/>
      <c r="B453" s="55"/>
      <c r="C453" s="55"/>
      <c r="D453" s="55"/>
      <c r="E453" s="55"/>
      <c r="F453" s="55"/>
      <c r="G453" s="55"/>
    </row>
    <row r="454" spans="1:7" ht="15.75" customHeight="1">
      <c r="A454" s="55"/>
      <c r="B454" s="55"/>
      <c r="C454" s="55"/>
      <c r="D454" s="55"/>
      <c r="E454" s="55"/>
      <c r="F454" s="55"/>
      <c r="G454" s="55"/>
    </row>
    <row r="455" spans="1:7" ht="15.75" customHeight="1">
      <c r="A455" s="55"/>
      <c r="B455" s="55"/>
      <c r="C455" s="55"/>
      <c r="D455" s="55"/>
      <c r="E455" s="55"/>
      <c r="F455" s="55"/>
      <c r="G455" s="55"/>
    </row>
    <row r="456" spans="1:7" ht="15.75" customHeight="1">
      <c r="A456" s="55"/>
      <c r="B456" s="55"/>
      <c r="C456" s="55"/>
      <c r="D456" s="55"/>
      <c r="E456" s="55"/>
      <c r="F456" s="55"/>
      <c r="G456" s="55"/>
    </row>
    <row r="457" spans="1:7" ht="15.75" customHeight="1">
      <c r="A457" s="55"/>
      <c r="B457" s="55"/>
      <c r="C457" s="55"/>
      <c r="D457" s="55"/>
      <c r="E457" s="55"/>
      <c r="F457" s="55"/>
      <c r="G457" s="55"/>
    </row>
    <row r="458" spans="1:7" ht="15.75" customHeight="1">
      <c r="A458" s="55"/>
      <c r="B458" s="55"/>
      <c r="C458" s="55"/>
      <c r="D458" s="55"/>
      <c r="E458" s="55"/>
      <c r="F458" s="55"/>
      <c r="G458" s="55"/>
    </row>
    <row r="459" spans="1:7" ht="15.75" customHeight="1">
      <c r="A459" s="55"/>
      <c r="B459" s="55"/>
      <c r="C459" s="55"/>
      <c r="D459" s="55"/>
      <c r="E459" s="55"/>
      <c r="F459" s="55"/>
      <c r="G459" s="55"/>
    </row>
    <row r="460" spans="1:7" ht="15.75" customHeight="1">
      <c r="A460" s="55"/>
      <c r="B460" s="55"/>
      <c r="C460" s="55"/>
      <c r="D460" s="55"/>
      <c r="E460" s="55"/>
      <c r="F460" s="55"/>
      <c r="G460" s="55"/>
    </row>
    <row r="461" spans="1:7" ht="15.75" customHeight="1">
      <c r="A461" s="55"/>
      <c r="B461" s="55"/>
      <c r="C461" s="55"/>
      <c r="D461" s="55"/>
      <c r="E461" s="55"/>
      <c r="F461" s="55"/>
      <c r="G461" s="55"/>
    </row>
    <row r="462" spans="1:7" ht="15.75" customHeight="1">
      <c r="A462" s="55"/>
      <c r="B462" s="55"/>
      <c r="C462" s="55"/>
      <c r="D462" s="55"/>
      <c r="E462" s="55"/>
      <c r="F462" s="55"/>
      <c r="G462" s="55"/>
    </row>
    <row r="463" spans="1:7" ht="15.75" customHeight="1">
      <c r="A463" s="55"/>
      <c r="B463" s="55"/>
      <c r="C463" s="55"/>
      <c r="D463" s="55"/>
      <c r="E463" s="55"/>
      <c r="F463" s="55"/>
      <c r="G463" s="55"/>
    </row>
    <row r="464" spans="1:7" ht="15.75" customHeight="1">
      <c r="A464" s="55"/>
      <c r="B464" s="55"/>
      <c r="C464" s="55"/>
      <c r="D464" s="55"/>
      <c r="E464" s="55"/>
      <c r="F464" s="55"/>
      <c r="G464" s="55"/>
    </row>
    <row r="465" spans="1:7" ht="15.75" customHeight="1">
      <c r="A465" s="55"/>
      <c r="B465" s="55"/>
      <c r="C465" s="55"/>
      <c r="D465" s="55"/>
      <c r="E465" s="55"/>
      <c r="F465" s="55"/>
      <c r="G465" s="55"/>
    </row>
    <row r="466" spans="1:7" ht="15.75" customHeight="1">
      <c r="A466" s="55"/>
      <c r="B466" s="55"/>
      <c r="C466" s="55"/>
      <c r="D466" s="55"/>
      <c r="E466" s="55"/>
      <c r="F466" s="55"/>
      <c r="G466" s="55"/>
    </row>
    <row r="467" spans="1:7" ht="15.75" customHeight="1">
      <c r="A467" s="55"/>
      <c r="B467" s="55"/>
      <c r="C467" s="55"/>
      <c r="D467" s="55"/>
      <c r="E467" s="55"/>
      <c r="F467" s="55"/>
      <c r="G467" s="55"/>
    </row>
    <row r="468" spans="1:7" ht="15.75" customHeight="1">
      <c r="A468" s="55"/>
      <c r="B468" s="55"/>
      <c r="C468" s="55"/>
      <c r="D468" s="55"/>
      <c r="E468" s="55"/>
      <c r="F468" s="55"/>
      <c r="G468" s="55"/>
    </row>
    <row r="469" spans="1:7" ht="15.75" customHeight="1">
      <c r="A469" s="55"/>
      <c r="B469" s="55"/>
      <c r="C469" s="55"/>
      <c r="D469" s="55"/>
      <c r="E469" s="55"/>
      <c r="F469" s="55"/>
      <c r="G469" s="55"/>
    </row>
    <row r="470" spans="1:7" ht="15.75" customHeight="1">
      <c r="A470" s="55"/>
      <c r="B470" s="55"/>
      <c r="C470" s="55"/>
      <c r="D470" s="55"/>
      <c r="E470" s="55"/>
      <c r="F470" s="55"/>
      <c r="G470" s="55"/>
    </row>
    <row r="471" spans="1:7" ht="15.75" customHeight="1">
      <c r="A471" s="55"/>
      <c r="B471" s="55"/>
      <c r="C471" s="55"/>
      <c r="D471" s="55"/>
      <c r="E471" s="55"/>
      <c r="F471" s="55"/>
      <c r="G471" s="55"/>
    </row>
    <row r="472" spans="1:7" ht="15.75" customHeight="1">
      <c r="A472" s="55"/>
      <c r="B472" s="55"/>
      <c r="C472" s="55"/>
      <c r="D472" s="55"/>
      <c r="E472" s="55"/>
      <c r="F472" s="55"/>
      <c r="G472" s="55"/>
    </row>
    <row r="473" spans="1:7" ht="15.75" customHeight="1">
      <c r="A473" s="55"/>
      <c r="B473" s="55"/>
      <c r="C473" s="55"/>
      <c r="D473" s="55"/>
      <c r="E473" s="55"/>
      <c r="F473" s="55"/>
      <c r="G473" s="55"/>
    </row>
    <row r="474" spans="1:7" ht="15.75" customHeight="1">
      <c r="A474" s="55"/>
      <c r="B474" s="55"/>
      <c r="C474" s="55"/>
      <c r="D474" s="55"/>
      <c r="E474" s="55"/>
      <c r="F474" s="55"/>
      <c r="G474" s="55"/>
    </row>
    <row r="475" spans="1:7" ht="15.75" customHeight="1">
      <c r="A475" s="55"/>
      <c r="B475" s="55"/>
      <c r="C475" s="55"/>
      <c r="D475" s="55"/>
      <c r="E475" s="55"/>
      <c r="F475" s="55"/>
      <c r="G475" s="55"/>
    </row>
    <row r="476" spans="1:7" ht="15.75" customHeight="1">
      <c r="A476" s="55"/>
      <c r="B476" s="55"/>
      <c r="C476" s="55"/>
      <c r="D476" s="55"/>
      <c r="E476" s="55"/>
      <c r="F476" s="55"/>
      <c r="G476" s="55"/>
    </row>
    <row r="477" spans="1:7" ht="15.75" customHeight="1">
      <c r="A477" s="55"/>
      <c r="B477" s="55"/>
      <c r="C477" s="55"/>
      <c r="D477" s="55"/>
      <c r="E477" s="55"/>
      <c r="F477" s="55"/>
      <c r="G477" s="55"/>
    </row>
    <row r="478" spans="1:7" ht="15.75" customHeight="1">
      <c r="A478" s="55"/>
      <c r="B478" s="55"/>
      <c r="C478" s="55"/>
      <c r="D478" s="55"/>
      <c r="E478" s="55"/>
      <c r="F478" s="55"/>
      <c r="G478" s="55"/>
    </row>
    <row r="479" spans="1:7" ht="15.75" customHeight="1">
      <c r="A479" s="55"/>
      <c r="B479" s="55"/>
      <c r="C479" s="55"/>
      <c r="D479" s="55"/>
      <c r="E479" s="55"/>
      <c r="F479" s="55"/>
      <c r="G479" s="55"/>
    </row>
    <row r="480" spans="1:7" ht="15.75" customHeight="1">
      <c r="A480" s="55"/>
      <c r="B480" s="55"/>
      <c r="C480" s="55"/>
      <c r="D480" s="55"/>
      <c r="E480" s="55"/>
      <c r="F480" s="55"/>
      <c r="G480" s="55"/>
    </row>
    <row r="481" spans="1:7" ht="15.75" customHeight="1">
      <c r="A481" s="55"/>
      <c r="B481" s="55"/>
      <c r="C481" s="55"/>
      <c r="D481" s="55"/>
      <c r="E481" s="55"/>
      <c r="F481" s="55"/>
      <c r="G481" s="55"/>
    </row>
    <row r="482" spans="1:7" ht="15.75" customHeight="1">
      <c r="A482" s="55"/>
      <c r="B482" s="55"/>
      <c r="C482" s="55"/>
      <c r="D482" s="55"/>
      <c r="E482" s="55"/>
      <c r="F482" s="55"/>
      <c r="G482" s="55"/>
    </row>
    <row r="483" spans="1:7" ht="15.75" customHeight="1">
      <c r="A483" s="55"/>
      <c r="B483" s="55"/>
      <c r="C483" s="55"/>
      <c r="D483" s="55"/>
      <c r="E483" s="55"/>
      <c r="F483" s="55"/>
      <c r="G483" s="55"/>
    </row>
    <row r="484" spans="1:7" ht="15.75" customHeight="1">
      <c r="A484" s="55"/>
      <c r="B484" s="55"/>
      <c r="C484" s="55"/>
      <c r="D484" s="55"/>
      <c r="E484" s="55"/>
      <c r="F484" s="55"/>
      <c r="G484" s="55"/>
    </row>
    <row r="485" spans="1:7" ht="15.75" customHeight="1">
      <c r="A485" s="55"/>
      <c r="B485" s="55"/>
      <c r="C485" s="55"/>
      <c r="D485" s="55"/>
      <c r="E485" s="55"/>
      <c r="F485" s="55"/>
      <c r="G485" s="55"/>
    </row>
    <row r="486" spans="1:7" ht="15.75" customHeight="1">
      <c r="A486" s="55"/>
      <c r="B486" s="55"/>
      <c r="C486" s="55"/>
      <c r="D486" s="55"/>
      <c r="E486" s="55"/>
      <c r="F486" s="55"/>
      <c r="G486" s="55"/>
    </row>
    <row r="487" spans="1:7" ht="15.75" customHeight="1">
      <c r="A487" s="55"/>
      <c r="B487" s="55"/>
      <c r="C487" s="55"/>
      <c r="D487" s="55"/>
      <c r="E487" s="55"/>
      <c r="F487" s="55"/>
      <c r="G487" s="55"/>
    </row>
    <row r="488" spans="1:7" ht="15.75" customHeight="1">
      <c r="A488" s="55"/>
      <c r="B488" s="55"/>
      <c r="C488" s="55"/>
      <c r="D488" s="55"/>
      <c r="E488" s="55"/>
      <c r="F488" s="55"/>
      <c r="G488" s="55"/>
    </row>
    <row r="489" spans="1:7" ht="15.75" customHeight="1">
      <c r="A489" s="55"/>
      <c r="B489" s="55"/>
      <c r="C489" s="55"/>
      <c r="D489" s="55"/>
      <c r="E489" s="55"/>
      <c r="F489" s="55"/>
      <c r="G489" s="55"/>
    </row>
    <row r="490" spans="1:7" ht="15.75" customHeight="1">
      <c r="A490" s="55"/>
      <c r="B490" s="55"/>
      <c r="C490" s="55"/>
      <c r="D490" s="55"/>
      <c r="E490" s="55"/>
      <c r="F490" s="55"/>
      <c r="G490" s="55"/>
    </row>
    <row r="491" spans="1:7" ht="15.75" customHeight="1">
      <c r="A491" s="55"/>
      <c r="B491" s="55"/>
      <c r="C491" s="55"/>
      <c r="D491" s="55"/>
      <c r="E491" s="55"/>
      <c r="F491" s="55"/>
      <c r="G491" s="55"/>
    </row>
    <row r="492" spans="1:7" ht="15.75" customHeight="1">
      <c r="A492" s="55"/>
      <c r="B492" s="55"/>
      <c r="C492" s="55"/>
      <c r="D492" s="55"/>
      <c r="E492" s="55"/>
      <c r="F492" s="55"/>
      <c r="G492" s="55"/>
    </row>
    <row r="493" spans="1:7" ht="15.75" customHeight="1">
      <c r="A493" s="55"/>
      <c r="B493" s="55"/>
      <c r="C493" s="55"/>
      <c r="D493" s="55"/>
      <c r="E493" s="55"/>
      <c r="F493" s="55"/>
      <c r="G493" s="55"/>
    </row>
    <row r="494" spans="1:7" ht="15.75" customHeight="1">
      <c r="A494" s="55"/>
      <c r="B494" s="55"/>
      <c r="C494" s="55"/>
      <c r="D494" s="55"/>
      <c r="E494" s="55"/>
      <c r="F494" s="55"/>
      <c r="G494" s="55"/>
    </row>
    <row r="495" spans="1:7" ht="15.75" customHeight="1">
      <c r="A495" s="55"/>
      <c r="B495" s="55"/>
      <c r="C495" s="55"/>
      <c r="D495" s="55"/>
      <c r="E495" s="55"/>
      <c r="F495" s="55"/>
      <c r="G495" s="55"/>
    </row>
    <row r="496" spans="1:7" ht="15.75" customHeight="1">
      <c r="A496" s="55"/>
      <c r="B496" s="55"/>
      <c r="C496" s="55"/>
      <c r="D496" s="55"/>
      <c r="E496" s="55"/>
      <c r="F496" s="55"/>
      <c r="G496" s="55"/>
    </row>
    <row r="497" spans="1:7" ht="15.75" customHeight="1">
      <c r="A497" s="55"/>
      <c r="B497" s="55"/>
      <c r="C497" s="55"/>
      <c r="D497" s="55"/>
      <c r="E497" s="55"/>
      <c r="F497" s="55"/>
      <c r="G497" s="55"/>
    </row>
    <row r="498" spans="1:7" ht="15.75" customHeight="1">
      <c r="A498" s="55"/>
      <c r="B498" s="55"/>
      <c r="C498" s="55"/>
      <c r="D498" s="55"/>
      <c r="E498" s="55"/>
      <c r="F498" s="55"/>
      <c r="G498" s="55"/>
    </row>
    <row r="499" spans="1:7" ht="15.75" customHeight="1">
      <c r="A499" s="55"/>
      <c r="B499" s="55"/>
      <c r="C499" s="55"/>
      <c r="D499" s="55"/>
      <c r="E499" s="55"/>
      <c r="F499" s="55"/>
      <c r="G499" s="55"/>
    </row>
    <row r="500" spans="1:7" ht="15.75" customHeight="1">
      <c r="A500" s="55"/>
      <c r="B500" s="55"/>
      <c r="C500" s="55"/>
      <c r="D500" s="55"/>
      <c r="E500" s="55"/>
      <c r="F500" s="55"/>
      <c r="G500" s="55"/>
    </row>
    <row r="501" spans="1:7" ht="15.75" customHeight="1">
      <c r="A501" s="55"/>
      <c r="B501" s="55"/>
      <c r="C501" s="55"/>
      <c r="D501" s="55"/>
      <c r="E501" s="55"/>
      <c r="F501" s="55"/>
      <c r="G501" s="55"/>
    </row>
    <row r="502" spans="1:7" ht="15.75" customHeight="1">
      <c r="A502" s="55"/>
      <c r="B502" s="55"/>
      <c r="C502" s="55"/>
      <c r="D502" s="55"/>
      <c r="E502" s="55"/>
      <c r="F502" s="55"/>
      <c r="G502" s="55"/>
    </row>
    <row r="503" spans="1:7" ht="15.75" customHeight="1">
      <c r="A503" s="55"/>
      <c r="B503" s="55"/>
      <c r="C503" s="55"/>
      <c r="D503" s="55"/>
      <c r="E503" s="55"/>
      <c r="F503" s="55"/>
      <c r="G503" s="55"/>
    </row>
    <row r="504" spans="1:7" ht="15.75" customHeight="1">
      <c r="A504" s="55"/>
      <c r="B504" s="55"/>
      <c r="C504" s="55"/>
      <c r="D504" s="55"/>
      <c r="E504" s="55"/>
      <c r="F504" s="55"/>
      <c r="G504" s="55"/>
    </row>
    <row r="505" spans="1:7" ht="15.75" customHeight="1">
      <c r="A505" s="55"/>
      <c r="B505" s="55"/>
      <c r="C505" s="55"/>
      <c r="D505" s="55"/>
      <c r="E505" s="55"/>
      <c r="F505" s="55"/>
      <c r="G505" s="55"/>
    </row>
    <row r="506" spans="1:7" ht="15.75" customHeight="1">
      <c r="A506" s="55"/>
      <c r="B506" s="55"/>
      <c r="C506" s="55"/>
      <c r="D506" s="55"/>
      <c r="E506" s="55"/>
      <c r="F506" s="55"/>
      <c r="G506" s="55"/>
    </row>
    <row r="507" spans="1:7" ht="15.75" customHeight="1">
      <c r="A507" s="55"/>
      <c r="B507" s="55"/>
      <c r="C507" s="55"/>
      <c r="D507" s="55"/>
      <c r="E507" s="55"/>
      <c r="F507" s="55"/>
      <c r="G507" s="55"/>
    </row>
    <row r="508" spans="1:7" ht="15.75" customHeight="1">
      <c r="A508" s="55"/>
      <c r="B508" s="55"/>
      <c r="C508" s="55"/>
      <c r="D508" s="55"/>
      <c r="E508" s="55"/>
      <c r="F508" s="55"/>
      <c r="G508" s="55"/>
    </row>
    <row r="509" spans="1:7" ht="15.75" customHeight="1">
      <c r="A509" s="55"/>
      <c r="B509" s="55"/>
      <c r="C509" s="55"/>
      <c r="D509" s="55"/>
      <c r="E509" s="55"/>
      <c r="F509" s="55"/>
      <c r="G509" s="55"/>
    </row>
    <row r="510" spans="1:7" ht="15.75" customHeight="1">
      <c r="A510" s="55"/>
      <c r="B510" s="55"/>
      <c r="C510" s="55"/>
      <c r="D510" s="55"/>
      <c r="E510" s="55"/>
      <c r="F510" s="55"/>
      <c r="G510" s="55"/>
    </row>
    <row r="511" spans="1:7" ht="15.75" customHeight="1">
      <c r="A511" s="55"/>
      <c r="B511" s="55"/>
      <c r="C511" s="55"/>
      <c r="D511" s="55"/>
      <c r="E511" s="55"/>
      <c r="F511" s="55"/>
      <c r="G511" s="55"/>
    </row>
    <row r="512" spans="1:7" ht="15.75" customHeight="1">
      <c r="A512" s="55"/>
      <c r="B512" s="55"/>
      <c r="C512" s="55"/>
      <c r="D512" s="55"/>
      <c r="E512" s="55"/>
      <c r="F512" s="55"/>
      <c r="G512" s="55"/>
    </row>
    <row r="513" spans="1:7" ht="15.75" customHeight="1">
      <c r="A513" s="55"/>
      <c r="B513" s="55"/>
      <c r="C513" s="55"/>
      <c r="D513" s="55"/>
      <c r="E513" s="55"/>
      <c r="F513" s="55"/>
      <c r="G513" s="55"/>
    </row>
    <row r="514" spans="1:7" ht="15.75" customHeight="1">
      <c r="A514" s="55"/>
      <c r="B514" s="55"/>
      <c r="C514" s="55"/>
      <c r="D514" s="55"/>
      <c r="E514" s="55"/>
      <c r="F514" s="55"/>
      <c r="G514" s="55"/>
    </row>
    <row r="515" spans="1:7" ht="15.75" customHeight="1">
      <c r="A515" s="55"/>
      <c r="B515" s="55"/>
      <c r="C515" s="55"/>
      <c r="D515" s="55"/>
      <c r="E515" s="55"/>
      <c r="F515" s="55"/>
      <c r="G515" s="55"/>
    </row>
    <row r="516" spans="1:7" ht="15.75" customHeight="1">
      <c r="A516" s="55"/>
      <c r="B516" s="55"/>
      <c r="C516" s="55"/>
      <c r="D516" s="55"/>
      <c r="E516" s="55"/>
      <c r="F516" s="55"/>
      <c r="G516" s="55"/>
    </row>
    <row r="517" spans="1:7" ht="15.75" customHeight="1">
      <c r="A517" s="55"/>
      <c r="B517" s="55"/>
      <c r="C517" s="55"/>
      <c r="D517" s="55"/>
      <c r="E517" s="55"/>
      <c r="F517" s="55"/>
      <c r="G517" s="55"/>
    </row>
    <row r="518" spans="1:7" ht="15.75" customHeight="1">
      <c r="A518" s="55"/>
      <c r="B518" s="55"/>
      <c r="C518" s="55"/>
      <c r="D518" s="55"/>
      <c r="E518" s="55"/>
      <c r="F518" s="55"/>
      <c r="G518" s="55"/>
    </row>
    <row r="519" spans="1:7" ht="15.75" customHeight="1">
      <c r="A519" s="55"/>
      <c r="B519" s="55"/>
      <c r="C519" s="55"/>
      <c r="D519" s="55"/>
      <c r="E519" s="55"/>
      <c r="F519" s="55"/>
      <c r="G519" s="55"/>
    </row>
    <row r="520" spans="1:7" ht="15.75" customHeight="1">
      <c r="A520" s="55"/>
      <c r="B520" s="55"/>
      <c r="C520" s="55"/>
      <c r="D520" s="55"/>
      <c r="E520" s="55"/>
      <c r="F520" s="55"/>
      <c r="G520" s="55"/>
    </row>
    <row r="521" spans="1:7" ht="15.75" customHeight="1">
      <c r="A521" s="55"/>
      <c r="B521" s="55"/>
      <c r="C521" s="55"/>
      <c r="D521" s="55"/>
      <c r="E521" s="55"/>
      <c r="F521" s="55"/>
      <c r="G521" s="55"/>
    </row>
    <row r="522" spans="1:7" ht="15.75" customHeight="1">
      <c r="A522" s="55"/>
      <c r="B522" s="55"/>
      <c r="C522" s="55"/>
      <c r="D522" s="55"/>
      <c r="E522" s="55"/>
      <c r="F522" s="55"/>
      <c r="G522" s="55"/>
    </row>
    <row r="523" spans="1:7" ht="15.75" customHeight="1">
      <c r="A523" s="55"/>
      <c r="B523" s="55"/>
      <c r="C523" s="55"/>
      <c r="D523" s="55"/>
      <c r="E523" s="55"/>
      <c r="F523" s="55"/>
      <c r="G523" s="55"/>
    </row>
    <row r="524" spans="1:7" ht="15.75" customHeight="1">
      <c r="A524" s="55"/>
      <c r="B524" s="55"/>
      <c r="C524" s="55"/>
      <c r="D524" s="55"/>
      <c r="E524" s="55"/>
      <c r="F524" s="55"/>
      <c r="G524" s="55"/>
    </row>
    <row r="525" spans="1:7" ht="15.75" customHeight="1">
      <c r="A525" s="55"/>
      <c r="B525" s="55"/>
      <c r="C525" s="55"/>
      <c r="D525" s="55"/>
      <c r="E525" s="55"/>
      <c r="F525" s="55"/>
      <c r="G525" s="55"/>
    </row>
    <row r="526" spans="1:7" ht="15.75" customHeight="1">
      <c r="A526" s="55"/>
      <c r="B526" s="55"/>
      <c r="C526" s="55"/>
      <c r="D526" s="55"/>
      <c r="E526" s="55"/>
      <c r="F526" s="55"/>
      <c r="G526" s="55"/>
    </row>
    <row r="527" spans="1:7" ht="15.75" customHeight="1">
      <c r="A527" s="55"/>
      <c r="B527" s="55"/>
      <c r="C527" s="55"/>
      <c r="D527" s="55"/>
      <c r="E527" s="55"/>
      <c r="F527" s="55"/>
      <c r="G527" s="55"/>
    </row>
    <row r="528" spans="1:7" ht="15.75" customHeight="1">
      <c r="A528" s="55"/>
      <c r="B528" s="55"/>
      <c r="C528" s="55"/>
      <c r="D528" s="55"/>
      <c r="E528" s="55"/>
      <c r="F528" s="55"/>
      <c r="G528" s="55"/>
    </row>
    <row r="529" spans="1:7" ht="15.75" customHeight="1">
      <c r="A529" s="55"/>
      <c r="B529" s="55"/>
      <c r="C529" s="55"/>
      <c r="D529" s="55"/>
      <c r="E529" s="55"/>
      <c r="F529" s="55"/>
      <c r="G529" s="55"/>
    </row>
    <row r="530" spans="1:7" ht="15.75" customHeight="1">
      <c r="A530" s="55"/>
      <c r="B530" s="55"/>
      <c r="C530" s="55"/>
      <c r="D530" s="55"/>
      <c r="E530" s="55"/>
      <c r="F530" s="55"/>
      <c r="G530" s="55"/>
    </row>
    <row r="531" spans="1:7" ht="15.75" customHeight="1">
      <c r="A531" s="55"/>
      <c r="B531" s="55"/>
      <c r="C531" s="55"/>
      <c r="D531" s="55"/>
      <c r="E531" s="55"/>
      <c r="F531" s="55"/>
      <c r="G531" s="55"/>
    </row>
    <row r="532" spans="1:7" ht="15.75" customHeight="1">
      <c r="A532" s="55"/>
      <c r="B532" s="55"/>
      <c r="C532" s="55"/>
      <c r="D532" s="55"/>
      <c r="E532" s="55"/>
      <c r="F532" s="55"/>
      <c r="G532" s="55"/>
    </row>
    <row r="533" spans="1:7" ht="15.75" customHeight="1">
      <c r="A533" s="55"/>
      <c r="B533" s="55"/>
      <c r="C533" s="55"/>
      <c r="D533" s="55"/>
      <c r="E533" s="55"/>
      <c r="F533" s="55"/>
      <c r="G533" s="55"/>
    </row>
    <row r="534" spans="1:7" ht="15.75" customHeight="1">
      <c r="A534" s="55"/>
      <c r="B534" s="55"/>
      <c r="C534" s="55"/>
      <c r="D534" s="55"/>
      <c r="E534" s="55"/>
      <c r="F534" s="55"/>
      <c r="G534" s="55"/>
    </row>
    <row r="535" spans="1:7" ht="15.75" customHeight="1">
      <c r="A535" s="55"/>
      <c r="B535" s="55"/>
      <c r="C535" s="55"/>
      <c r="D535" s="55"/>
      <c r="E535" s="55"/>
      <c r="F535" s="55"/>
      <c r="G535" s="55"/>
    </row>
    <row r="536" spans="1:7" ht="15.75" customHeight="1">
      <c r="A536" s="55"/>
      <c r="B536" s="55"/>
      <c r="C536" s="55"/>
      <c r="D536" s="55"/>
      <c r="E536" s="55"/>
      <c r="F536" s="55"/>
      <c r="G536" s="55"/>
    </row>
    <row r="537" spans="1:7" ht="15.75" customHeight="1">
      <c r="A537" s="55"/>
      <c r="B537" s="55"/>
      <c r="C537" s="55"/>
      <c r="D537" s="55"/>
      <c r="E537" s="55"/>
      <c r="F537" s="55"/>
      <c r="G537" s="55"/>
    </row>
    <row r="538" spans="1:7" ht="15.75" customHeight="1">
      <c r="A538" s="55"/>
      <c r="B538" s="55"/>
      <c r="C538" s="55"/>
      <c r="D538" s="55"/>
      <c r="E538" s="55"/>
      <c r="F538" s="55"/>
      <c r="G538" s="55"/>
    </row>
    <row r="539" spans="1:7" ht="15.75" customHeight="1">
      <c r="A539" s="55"/>
      <c r="B539" s="55"/>
      <c r="C539" s="55"/>
      <c r="D539" s="55"/>
      <c r="E539" s="55"/>
      <c r="F539" s="55"/>
      <c r="G539" s="55"/>
    </row>
    <row r="540" spans="1:7" ht="15.75" customHeight="1">
      <c r="A540" s="55"/>
      <c r="B540" s="55"/>
      <c r="C540" s="55"/>
      <c r="D540" s="55"/>
      <c r="E540" s="55"/>
      <c r="F540" s="55"/>
      <c r="G540" s="55"/>
    </row>
    <row r="541" spans="1:7" ht="15.75" customHeight="1">
      <c r="A541" s="55"/>
      <c r="B541" s="55"/>
      <c r="C541" s="55"/>
      <c r="D541" s="55"/>
      <c r="E541" s="55"/>
      <c r="F541" s="55"/>
      <c r="G541" s="55"/>
    </row>
    <row r="542" spans="1:7" ht="15.75" customHeight="1">
      <c r="A542" s="55"/>
      <c r="B542" s="55"/>
      <c r="C542" s="55"/>
      <c r="D542" s="55"/>
      <c r="E542" s="55"/>
      <c r="F542" s="55"/>
      <c r="G542" s="55"/>
    </row>
    <row r="543" spans="1:7" ht="15.75" customHeight="1">
      <c r="A543" s="55"/>
      <c r="B543" s="55"/>
      <c r="C543" s="55"/>
      <c r="D543" s="55"/>
      <c r="E543" s="55"/>
      <c r="F543" s="55"/>
      <c r="G543" s="55"/>
    </row>
    <row r="544" spans="1:7" ht="15.75" customHeight="1">
      <c r="A544" s="55"/>
      <c r="B544" s="55"/>
      <c r="C544" s="55"/>
      <c r="D544" s="55"/>
      <c r="E544" s="55"/>
      <c r="F544" s="55"/>
      <c r="G544" s="55"/>
    </row>
    <row r="545" spans="1:7" ht="15.75" customHeight="1">
      <c r="A545" s="55"/>
      <c r="B545" s="55"/>
      <c r="C545" s="55"/>
      <c r="D545" s="55"/>
      <c r="E545" s="55"/>
      <c r="F545" s="55"/>
      <c r="G545" s="55"/>
    </row>
    <row r="546" spans="1:7" ht="15.75" customHeight="1">
      <c r="A546" s="55"/>
      <c r="B546" s="55"/>
      <c r="C546" s="55"/>
      <c r="D546" s="55"/>
      <c r="E546" s="55"/>
      <c r="F546" s="55"/>
      <c r="G546" s="55"/>
    </row>
    <row r="547" spans="1:7" ht="15.75" customHeight="1">
      <c r="A547" s="55"/>
      <c r="B547" s="55"/>
      <c r="C547" s="55"/>
      <c r="D547" s="55"/>
      <c r="E547" s="55"/>
      <c r="F547" s="55"/>
      <c r="G547" s="55"/>
    </row>
    <row r="548" spans="1:7" ht="15.75" customHeight="1">
      <c r="A548" s="55"/>
      <c r="B548" s="55"/>
      <c r="C548" s="55"/>
      <c r="D548" s="55"/>
      <c r="E548" s="55"/>
      <c r="F548" s="55"/>
      <c r="G548" s="55"/>
    </row>
    <row r="549" spans="1:7" ht="15.75" customHeight="1">
      <c r="A549" s="55"/>
      <c r="B549" s="55"/>
      <c r="C549" s="55"/>
      <c r="D549" s="55"/>
      <c r="E549" s="55"/>
      <c r="F549" s="55"/>
      <c r="G549" s="55"/>
    </row>
    <row r="550" spans="1:7" ht="15.75" customHeight="1">
      <c r="A550" s="55"/>
      <c r="B550" s="55"/>
      <c r="C550" s="55"/>
      <c r="D550" s="55"/>
      <c r="E550" s="55"/>
      <c r="F550" s="55"/>
      <c r="G550" s="55"/>
    </row>
    <row r="551" spans="1:7" ht="15.75" customHeight="1">
      <c r="A551" s="55"/>
      <c r="B551" s="55"/>
      <c r="C551" s="55"/>
      <c r="D551" s="55"/>
      <c r="E551" s="55"/>
      <c r="F551" s="55"/>
      <c r="G551" s="55"/>
    </row>
    <row r="552" spans="1:7" ht="15.75" customHeight="1">
      <c r="A552" s="55"/>
      <c r="B552" s="55"/>
      <c r="C552" s="55"/>
      <c r="D552" s="55"/>
      <c r="E552" s="55"/>
      <c r="F552" s="55"/>
      <c r="G552" s="55"/>
    </row>
    <row r="553" spans="1:7" ht="15.75" customHeight="1">
      <c r="A553" s="55"/>
      <c r="B553" s="55"/>
      <c r="C553" s="55"/>
      <c r="D553" s="55"/>
      <c r="E553" s="55"/>
      <c r="F553" s="55"/>
      <c r="G553" s="55"/>
    </row>
    <row r="554" spans="1:7" ht="15.75" customHeight="1">
      <c r="A554" s="55"/>
      <c r="B554" s="55"/>
      <c r="C554" s="55"/>
      <c r="D554" s="55"/>
      <c r="E554" s="55"/>
      <c r="F554" s="55"/>
      <c r="G554" s="55"/>
    </row>
    <row r="555" spans="1:7" ht="15.75" customHeight="1">
      <c r="A555" s="55"/>
      <c r="B555" s="55"/>
      <c r="C555" s="55"/>
      <c r="D555" s="55"/>
      <c r="E555" s="55"/>
      <c r="F555" s="55"/>
      <c r="G555" s="55"/>
    </row>
    <row r="556" spans="1:7" ht="15.75" customHeight="1">
      <c r="A556" s="55"/>
      <c r="B556" s="55"/>
      <c r="C556" s="55"/>
      <c r="D556" s="55"/>
      <c r="E556" s="55"/>
      <c r="F556" s="55"/>
      <c r="G556" s="55"/>
    </row>
    <row r="557" spans="1:7" ht="15.75" customHeight="1">
      <c r="A557" s="55"/>
      <c r="B557" s="55"/>
      <c r="C557" s="55"/>
      <c r="D557" s="55"/>
      <c r="E557" s="55"/>
      <c r="F557" s="55"/>
      <c r="G557" s="55"/>
    </row>
    <row r="558" spans="1:7" ht="15.75" customHeight="1">
      <c r="A558" s="55"/>
      <c r="B558" s="55"/>
      <c r="C558" s="55"/>
      <c r="D558" s="55"/>
      <c r="E558" s="55"/>
      <c r="F558" s="55"/>
      <c r="G558" s="55"/>
    </row>
    <row r="559" spans="1:7" ht="15.75" customHeight="1">
      <c r="A559" s="55"/>
      <c r="B559" s="55"/>
      <c r="C559" s="55"/>
      <c r="D559" s="55"/>
      <c r="E559" s="55"/>
      <c r="F559" s="55"/>
      <c r="G559" s="55"/>
    </row>
    <row r="560" spans="1:7" ht="15.75" customHeight="1">
      <c r="A560" s="55"/>
      <c r="B560" s="55"/>
      <c r="C560" s="55"/>
      <c r="D560" s="55"/>
      <c r="E560" s="55"/>
      <c r="F560" s="55"/>
      <c r="G560" s="55"/>
    </row>
    <row r="561" spans="1:7" ht="15.75" customHeight="1">
      <c r="A561" s="55"/>
      <c r="B561" s="55"/>
      <c r="C561" s="55"/>
      <c r="D561" s="55"/>
      <c r="E561" s="55"/>
      <c r="F561" s="55"/>
      <c r="G561" s="55"/>
    </row>
    <row r="562" spans="1:7" ht="15.75" customHeight="1">
      <c r="A562" s="55"/>
      <c r="B562" s="55"/>
      <c r="C562" s="55"/>
      <c r="D562" s="55"/>
      <c r="E562" s="55"/>
      <c r="F562" s="55"/>
      <c r="G562" s="55"/>
    </row>
    <row r="563" spans="1:7" ht="15.75" customHeight="1">
      <c r="A563" s="55"/>
      <c r="B563" s="55"/>
      <c r="C563" s="55"/>
      <c r="D563" s="55"/>
      <c r="E563" s="55"/>
      <c r="F563" s="55"/>
      <c r="G563" s="55"/>
    </row>
    <row r="564" spans="1:7" ht="15.75" customHeight="1">
      <c r="A564" s="55"/>
      <c r="B564" s="55"/>
      <c r="C564" s="55"/>
      <c r="D564" s="55"/>
      <c r="E564" s="55"/>
      <c r="F564" s="55"/>
      <c r="G564" s="55"/>
    </row>
    <row r="565" spans="1:7" ht="15.75" customHeight="1">
      <c r="A565" s="55"/>
      <c r="B565" s="55"/>
      <c r="C565" s="55"/>
      <c r="D565" s="55"/>
      <c r="E565" s="55"/>
      <c r="F565" s="55"/>
      <c r="G565" s="55"/>
    </row>
    <row r="566" spans="1:7" ht="15.75" customHeight="1">
      <c r="A566" s="55"/>
      <c r="B566" s="55"/>
      <c r="C566" s="55"/>
      <c r="D566" s="55"/>
      <c r="E566" s="55"/>
      <c r="F566" s="55"/>
      <c r="G566" s="55"/>
    </row>
    <row r="567" spans="1:7" ht="15.75" customHeight="1">
      <c r="A567" s="55"/>
      <c r="B567" s="55"/>
      <c r="C567" s="55"/>
      <c r="D567" s="55"/>
      <c r="E567" s="55"/>
      <c r="F567" s="55"/>
      <c r="G567" s="55"/>
    </row>
    <row r="568" spans="1:7" ht="15.75" customHeight="1">
      <c r="A568" s="55"/>
      <c r="B568" s="55"/>
      <c r="C568" s="55"/>
      <c r="D568" s="55"/>
      <c r="E568" s="55"/>
      <c r="F568" s="55"/>
      <c r="G568" s="55"/>
    </row>
    <row r="569" spans="1:7" ht="15.75" customHeight="1">
      <c r="A569" s="55"/>
      <c r="B569" s="55"/>
      <c r="C569" s="55"/>
      <c r="D569" s="55"/>
      <c r="E569" s="55"/>
      <c r="F569" s="55"/>
      <c r="G569" s="55"/>
    </row>
    <row r="570" spans="1:7" ht="15.75" customHeight="1">
      <c r="A570" s="55"/>
      <c r="B570" s="55"/>
      <c r="C570" s="55"/>
      <c r="D570" s="55"/>
      <c r="E570" s="55"/>
      <c r="F570" s="55"/>
      <c r="G570" s="55"/>
    </row>
    <row r="571" spans="1:7" ht="15.75" customHeight="1">
      <c r="A571" s="55"/>
      <c r="B571" s="55"/>
      <c r="C571" s="55"/>
      <c r="D571" s="55"/>
      <c r="E571" s="55"/>
      <c r="F571" s="55"/>
      <c r="G571" s="55"/>
    </row>
    <row r="572" spans="1:7" ht="15.75" customHeight="1">
      <c r="A572" s="55"/>
      <c r="B572" s="55"/>
      <c r="C572" s="55"/>
      <c r="D572" s="55"/>
      <c r="E572" s="55"/>
      <c r="F572" s="55"/>
      <c r="G572" s="55"/>
    </row>
    <row r="573" spans="1:7" ht="15.75" customHeight="1">
      <c r="A573" s="55"/>
      <c r="B573" s="55"/>
      <c r="C573" s="55"/>
      <c r="D573" s="55"/>
      <c r="E573" s="55"/>
      <c r="F573" s="55"/>
      <c r="G573" s="55"/>
    </row>
    <row r="574" spans="1:7" ht="15.75" customHeight="1">
      <c r="A574" s="55"/>
      <c r="B574" s="55"/>
      <c r="C574" s="55"/>
      <c r="D574" s="55"/>
      <c r="E574" s="55"/>
      <c r="F574" s="55"/>
      <c r="G574" s="55"/>
    </row>
    <row r="575" spans="1:7" ht="15.75" customHeight="1">
      <c r="A575" s="55"/>
      <c r="B575" s="55"/>
      <c r="C575" s="55"/>
      <c r="D575" s="55"/>
      <c r="E575" s="55"/>
      <c r="F575" s="55"/>
      <c r="G575" s="55"/>
    </row>
    <row r="576" spans="1:7" ht="15.75" customHeight="1">
      <c r="A576" s="55"/>
      <c r="B576" s="55"/>
      <c r="C576" s="55"/>
      <c r="D576" s="55"/>
      <c r="E576" s="55"/>
      <c r="F576" s="55"/>
      <c r="G576" s="55"/>
    </row>
    <row r="577" spans="1:7" ht="15.75" customHeight="1">
      <c r="A577" s="55"/>
      <c r="B577" s="55"/>
      <c r="C577" s="55"/>
      <c r="D577" s="55"/>
      <c r="E577" s="55"/>
      <c r="F577" s="55"/>
      <c r="G577" s="55"/>
    </row>
    <row r="578" spans="1:7" ht="15.75" customHeight="1">
      <c r="A578" s="55"/>
      <c r="B578" s="55"/>
      <c r="C578" s="55"/>
      <c r="D578" s="55"/>
      <c r="E578" s="55"/>
      <c r="F578" s="55"/>
      <c r="G578" s="55"/>
    </row>
    <row r="579" spans="1:7" ht="15.75" customHeight="1">
      <c r="A579" s="55"/>
      <c r="B579" s="55"/>
      <c r="C579" s="55"/>
      <c r="D579" s="55"/>
      <c r="E579" s="55"/>
      <c r="F579" s="55"/>
      <c r="G579" s="55"/>
    </row>
    <row r="580" spans="1:7" ht="15.75" customHeight="1">
      <c r="A580" s="55"/>
      <c r="B580" s="55"/>
      <c r="C580" s="55"/>
      <c r="D580" s="55"/>
      <c r="E580" s="55"/>
      <c r="F580" s="55"/>
      <c r="G580" s="55"/>
    </row>
    <row r="581" spans="1:7" ht="15.75" customHeight="1">
      <c r="A581" s="55"/>
      <c r="B581" s="55"/>
      <c r="C581" s="55"/>
      <c r="D581" s="55"/>
      <c r="E581" s="55"/>
      <c r="F581" s="55"/>
      <c r="G581" s="55"/>
    </row>
    <row r="582" spans="1:7" ht="15.75" customHeight="1">
      <c r="A582" s="55"/>
      <c r="B582" s="55"/>
      <c r="C582" s="55"/>
      <c r="D582" s="55"/>
      <c r="E582" s="55"/>
      <c r="F582" s="55"/>
      <c r="G582" s="55"/>
    </row>
    <row r="583" spans="1:7" ht="15.75" customHeight="1">
      <c r="A583" s="55"/>
      <c r="B583" s="55"/>
      <c r="C583" s="55"/>
      <c r="D583" s="55"/>
      <c r="E583" s="55"/>
      <c r="F583" s="55"/>
      <c r="G583" s="55"/>
    </row>
    <row r="584" spans="1:7" ht="15.75" customHeight="1">
      <c r="A584" s="55"/>
      <c r="B584" s="55"/>
      <c r="C584" s="55"/>
      <c r="D584" s="55"/>
      <c r="E584" s="55"/>
      <c r="F584" s="55"/>
      <c r="G584" s="55"/>
    </row>
    <row r="585" spans="1:7" ht="15.75" customHeight="1">
      <c r="A585" s="55"/>
      <c r="B585" s="55"/>
      <c r="C585" s="55"/>
      <c r="D585" s="55"/>
      <c r="E585" s="55"/>
      <c r="F585" s="55"/>
      <c r="G585" s="55"/>
    </row>
    <row r="586" spans="1:7" ht="15.75" customHeight="1">
      <c r="A586" s="55"/>
      <c r="B586" s="55"/>
      <c r="C586" s="55"/>
      <c r="D586" s="55"/>
      <c r="E586" s="55"/>
      <c r="F586" s="55"/>
      <c r="G586" s="55"/>
    </row>
    <row r="587" spans="1:7" ht="15.75" customHeight="1">
      <c r="A587" s="55"/>
      <c r="B587" s="55"/>
      <c r="C587" s="55"/>
      <c r="D587" s="55"/>
      <c r="E587" s="55"/>
      <c r="F587" s="55"/>
      <c r="G587" s="55"/>
    </row>
    <row r="588" spans="1:7" ht="15.75" customHeight="1">
      <c r="A588" s="55"/>
      <c r="B588" s="55"/>
      <c r="C588" s="55"/>
      <c r="D588" s="55"/>
      <c r="E588" s="55"/>
      <c r="F588" s="55"/>
      <c r="G588" s="55"/>
    </row>
    <row r="589" spans="1:7" ht="15.75" customHeight="1">
      <c r="A589" s="55"/>
      <c r="B589" s="55"/>
      <c r="C589" s="55"/>
      <c r="D589" s="55"/>
      <c r="E589" s="55"/>
      <c r="F589" s="55"/>
      <c r="G589" s="55"/>
    </row>
    <row r="590" spans="1:7" ht="15.75" customHeight="1">
      <c r="A590" s="55"/>
      <c r="B590" s="55"/>
      <c r="C590" s="55"/>
      <c r="D590" s="55"/>
      <c r="E590" s="55"/>
      <c r="F590" s="55"/>
      <c r="G590" s="55"/>
    </row>
    <row r="591" spans="1:7" ht="15.75" customHeight="1">
      <c r="A591" s="55"/>
      <c r="B591" s="55"/>
      <c r="C591" s="55"/>
      <c r="D591" s="55"/>
      <c r="E591" s="55"/>
      <c r="F591" s="55"/>
      <c r="G591" s="55"/>
    </row>
    <row r="592" spans="1:7" ht="15.75" customHeight="1">
      <c r="A592" s="55"/>
      <c r="B592" s="55"/>
      <c r="C592" s="55"/>
      <c r="D592" s="55"/>
      <c r="E592" s="55"/>
      <c r="F592" s="55"/>
      <c r="G592" s="55"/>
    </row>
    <row r="593" spans="1:7" ht="15.75" customHeight="1">
      <c r="A593" s="55"/>
      <c r="B593" s="55"/>
      <c r="C593" s="55"/>
      <c r="D593" s="55"/>
      <c r="E593" s="55"/>
      <c r="F593" s="55"/>
      <c r="G593" s="55"/>
    </row>
    <row r="594" spans="1:7" ht="15.75" customHeight="1">
      <c r="A594" s="55"/>
      <c r="B594" s="55"/>
      <c r="C594" s="55"/>
      <c r="D594" s="55"/>
      <c r="E594" s="55"/>
      <c r="F594" s="55"/>
      <c r="G594" s="55"/>
    </row>
    <row r="595" spans="1:7" ht="15.75" customHeight="1">
      <c r="A595" s="55"/>
      <c r="B595" s="55"/>
      <c r="C595" s="55"/>
      <c r="D595" s="55"/>
      <c r="E595" s="55"/>
      <c r="F595" s="55"/>
      <c r="G595" s="55"/>
    </row>
    <row r="596" spans="1:7" ht="15.75" customHeight="1">
      <c r="A596" s="55"/>
      <c r="B596" s="55"/>
      <c r="C596" s="55"/>
      <c r="D596" s="55"/>
      <c r="E596" s="55"/>
      <c r="F596" s="55"/>
      <c r="G596" s="55"/>
    </row>
    <row r="597" spans="1:7" ht="15.75" customHeight="1">
      <c r="A597" s="55"/>
      <c r="B597" s="55"/>
      <c r="C597" s="55"/>
      <c r="D597" s="55"/>
      <c r="E597" s="55"/>
      <c r="F597" s="55"/>
      <c r="G597" s="55"/>
    </row>
    <row r="598" spans="1:7" ht="15.75" customHeight="1">
      <c r="A598" s="55"/>
      <c r="B598" s="55"/>
      <c r="C598" s="55"/>
      <c r="D598" s="55"/>
      <c r="E598" s="55"/>
      <c r="F598" s="55"/>
      <c r="G598" s="55"/>
    </row>
    <row r="599" spans="1:7" ht="15.75" customHeight="1">
      <c r="A599" s="55"/>
      <c r="B599" s="55"/>
      <c r="C599" s="55"/>
      <c r="D599" s="55"/>
      <c r="E599" s="55"/>
      <c r="F599" s="55"/>
      <c r="G599" s="55"/>
    </row>
    <row r="600" spans="1:7" ht="15.75" customHeight="1">
      <c r="A600" s="55"/>
      <c r="B600" s="55"/>
      <c r="C600" s="55"/>
      <c r="D600" s="55"/>
      <c r="E600" s="55"/>
      <c r="F600" s="55"/>
      <c r="G600" s="55"/>
    </row>
    <row r="601" spans="1:7" ht="15.75" customHeight="1">
      <c r="A601" s="55"/>
      <c r="B601" s="55"/>
      <c r="C601" s="55"/>
      <c r="D601" s="55"/>
      <c r="E601" s="55"/>
      <c r="F601" s="55"/>
      <c r="G601" s="55"/>
    </row>
    <row r="602" spans="1:7" ht="15.75" customHeight="1">
      <c r="A602" s="55"/>
      <c r="B602" s="55"/>
      <c r="C602" s="55"/>
      <c r="D602" s="55"/>
      <c r="E602" s="55"/>
      <c r="F602" s="55"/>
      <c r="G602" s="55"/>
    </row>
    <row r="603" spans="1:7" ht="15.75" customHeight="1">
      <c r="A603" s="55"/>
      <c r="B603" s="55"/>
      <c r="C603" s="55"/>
      <c r="D603" s="55"/>
      <c r="E603" s="55"/>
      <c r="F603" s="55"/>
      <c r="G603" s="55"/>
    </row>
    <row r="604" spans="1:7" ht="15.75" customHeight="1">
      <c r="A604" s="55"/>
      <c r="B604" s="55"/>
      <c r="C604" s="55"/>
      <c r="D604" s="55"/>
      <c r="E604" s="55"/>
      <c r="F604" s="55"/>
      <c r="G604" s="55"/>
    </row>
    <row r="605" spans="1:7" ht="15.75" customHeight="1">
      <c r="A605" s="55"/>
      <c r="B605" s="55"/>
      <c r="C605" s="55"/>
      <c r="D605" s="55"/>
      <c r="E605" s="55"/>
      <c r="F605" s="55"/>
      <c r="G605" s="55"/>
    </row>
    <row r="606" spans="1:7" ht="15.75" customHeight="1">
      <c r="A606" s="55"/>
      <c r="B606" s="55"/>
      <c r="C606" s="55"/>
      <c r="D606" s="55"/>
      <c r="E606" s="55"/>
      <c r="F606" s="55"/>
      <c r="G606" s="55"/>
    </row>
    <row r="607" spans="1:7" ht="15.75" customHeight="1">
      <c r="A607" s="55"/>
      <c r="B607" s="55"/>
      <c r="C607" s="55"/>
      <c r="D607" s="55"/>
      <c r="E607" s="55"/>
      <c r="F607" s="55"/>
      <c r="G607" s="55"/>
    </row>
    <row r="608" spans="1:7" ht="15.75" customHeight="1">
      <c r="A608" s="55"/>
      <c r="B608" s="55"/>
      <c r="C608" s="55"/>
      <c r="D608" s="55"/>
      <c r="E608" s="55"/>
      <c r="F608" s="55"/>
      <c r="G608" s="55"/>
    </row>
    <row r="609" spans="1:7" ht="15.75" customHeight="1">
      <c r="A609" s="55"/>
      <c r="B609" s="55"/>
      <c r="C609" s="55"/>
      <c r="D609" s="55"/>
      <c r="E609" s="55"/>
      <c r="F609" s="55"/>
      <c r="G609" s="55"/>
    </row>
    <row r="610" spans="1:7" ht="15.75" customHeight="1">
      <c r="A610" s="55"/>
      <c r="B610" s="55"/>
      <c r="C610" s="55"/>
      <c r="D610" s="55"/>
      <c r="E610" s="55"/>
      <c r="F610" s="55"/>
      <c r="G610" s="55"/>
    </row>
    <row r="611" spans="1:7" ht="15.75" customHeight="1">
      <c r="A611" s="55"/>
      <c r="B611" s="55"/>
      <c r="C611" s="55"/>
      <c r="D611" s="55"/>
      <c r="E611" s="55"/>
      <c r="F611" s="55"/>
      <c r="G611" s="55"/>
    </row>
    <row r="612" spans="1:7" ht="15.75" customHeight="1">
      <c r="A612" s="55"/>
      <c r="B612" s="55"/>
      <c r="C612" s="55"/>
      <c r="D612" s="55"/>
      <c r="E612" s="55"/>
      <c r="F612" s="55"/>
      <c r="G612" s="55"/>
    </row>
    <row r="613" spans="1:7" ht="15.75" customHeight="1">
      <c r="A613" s="55"/>
      <c r="B613" s="55"/>
      <c r="C613" s="55"/>
      <c r="D613" s="55"/>
      <c r="E613" s="55"/>
      <c r="F613" s="55"/>
      <c r="G613" s="55"/>
    </row>
    <row r="614" spans="1:7" ht="15.75" customHeight="1">
      <c r="A614" s="55"/>
      <c r="B614" s="55"/>
      <c r="C614" s="55"/>
      <c r="D614" s="55"/>
      <c r="E614" s="55"/>
      <c r="F614" s="55"/>
      <c r="G614" s="55"/>
    </row>
    <row r="615" spans="1:7" ht="15.75" customHeight="1">
      <c r="A615" s="55"/>
      <c r="B615" s="55"/>
      <c r="C615" s="55"/>
      <c r="D615" s="55"/>
      <c r="E615" s="55"/>
      <c r="F615" s="55"/>
      <c r="G615" s="55"/>
    </row>
    <row r="616" spans="1:7" ht="15.75" customHeight="1">
      <c r="A616" s="55"/>
      <c r="B616" s="55"/>
      <c r="C616" s="55"/>
      <c r="D616" s="55"/>
      <c r="E616" s="55"/>
      <c r="F616" s="55"/>
      <c r="G616" s="55"/>
    </row>
    <row r="617" spans="1:7" ht="15.75" customHeight="1">
      <c r="A617" s="55"/>
      <c r="B617" s="55"/>
      <c r="C617" s="55"/>
      <c r="D617" s="55"/>
      <c r="E617" s="55"/>
      <c r="F617" s="55"/>
      <c r="G617" s="55"/>
    </row>
    <row r="618" spans="1:7" ht="15.75" customHeight="1">
      <c r="A618" s="55"/>
      <c r="B618" s="55"/>
      <c r="C618" s="55"/>
      <c r="D618" s="55"/>
      <c r="E618" s="55"/>
      <c r="F618" s="55"/>
      <c r="G618" s="55"/>
    </row>
    <row r="619" spans="1:7" ht="15.75" customHeight="1">
      <c r="A619" s="55"/>
      <c r="B619" s="55"/>
      <c r="C619" s="55"/>
      <c r="D619" s="55"/>
      <c r="E619" s="55"/>
      <c r="F619" s="55"/>
      <c r="G619" s="55"/>
    </row>
    <row r="620" spans="1:7" ht="15.75" customHeight="1">
      <c r="A620" s="55"/>
      <c r="B620" s="55"/>
      <c r="C620" s="55"/>
      <c r="D620" s="55"/>
      <c r="E620" s="55"/>
      <c r="F620" s="55"/>
      <c r="G620" s="55"/>
    </row>
    <row r="621" spans="1:7" ht="15.75" customHeight="1">
      <c r="A621" s="55"/>
      <c r="B621" s="55"/>
      <c r="C621" s="55"/>
      <c r="D621" s="55"/>
      <c r="E621" s="55"/>
      <c r="F621" s="55"/>
      <c r="G621" s="55"/>
    </row>
    <row r="622" spans="1:7" ht="15.75" customHeight="1">
      <c r="A622" s="55"/>
      <c r="B622" s="55"/>
      <c r="C622" s="55"/>
      <c r="D622" s="55"/>
      <c r="E622" s="55"/>
      <c r="F622" s="55"/>
      <c r="G622" s="55"/>
    </row>
    <row r="623" spans="1:7" ht="15.75" customHeight="1">
      <c r="A623" s="55"/>
      <c r="B623" s="55"/>
      <c r="C623" s="55"/>
      <c r="D623" s="55"/>
      <c r="E623" s="55"/>
      <c r="F623" s="55"/>
      <c r="G623" s="55"/>
    </row>
    <row r="624" spans="1:7" ht="15.75" customHeight="1">
      <c r="A624" s="55"/>
      <c r="B624" s="55"/>
      <c r="C624" s="55"/>
      <c r="D624" s="55"/>
      <c r="E624" s="55"/>
      <c r="F624" s="55"/>
      <c r="G624" s="55"/>
    </row>
    <row r="625" spans="1:7" ht="15.75" customHeight="1">
      <c r="A625" s="55"/>
      <c r="B625" s="55"/>
      <c r="C625" s="55"/>
      <c r="D625" s="55"/>
      <c r="E625" s="55"/>
      <c r="F625" s="55"/>
      <c r="G625" s="55"/>
    </row>
    <row r="626" spans="1:7" ht="15.75" customHeight="1">
      <c r="A626" s="55"/>
      <c r="B626" s="55"/>
      <c r="C626" s="55"/>
      <c r="D626" s="55"/>
      <c r="E626" s="55"/>
      <c r="F626" s="55"/>
      <c r="G626" s="55"/>
    </row>
    <row r="627" spans="1:7" ht="15.75" customHeight="1">
      <c r="A627" s="55"/>
      <c r="B627" s="55"/>
      <c r="C627" s="55"/>
      <c r="D627" s="55"/>
      <c r="E627" s="55"/>
      <c r="F627" s="55"/>
      <c r="G627" s="55"/>
    </row>
    <row r="628" spans="1:7" ht="15.75" customHeight="1">
      <c r="A628" s="55"/>
      <c r="B628" s="55"/>
      <c r="C628" s="55"/>
      <c r="D628" s="55"/>
      <c r="E628" s="55"/>
      <c r="F628" s="55"/>
      <c r="G628" s="55"/>
    </row>
    <row r="629" spans="1:7" ht="15.75" customHeight="1">
      <c r="A629" s="55"/>
      <c r="B629" s="55"/>
      <c r="C629" s="55"/>
      <c r="D629" s="55"/>
      <c r="E629" s="55"/>
      <c r="F629" s="55"/>
      <c r="G629" s="55"/>
    </row>
    <row r="630" spans="1:7" ht="15.75" customHeight="1">
      <c r="A630" s="55"/>
      <c r="B630" s="55"/>
      <c r="C630" s="55"/>
      <c r="D630" s="55"/>
      <c r="E630" s="55"/>
      <c r="F630" s="55"/>
      <c r="G630" s="55"/>
    </row>
    <row r="631" spans="1:7" ht="15.75" customHeight="1">
      <c r="A631" s="55"/>
      <c r="B631" s="55"/>
      <c r="C631" s="55"/>
      <c r="D631" s="55"/>
      <c r="E631" s="55"/>
      <c r="F631" s="55"/>
      <c r="G631" s="55"/>
    </row>
    <row r="632" spans="1:7" ht="15.75" customHeight="1">
      <c r="A632" s="55"/>
      <c r="B632" s="55"/>
      <c r="C632" s="55"/>
      <c r="D632" s="55"/>
      <c r="E632" s="55"/>
      <c r="F632" s="55"/>
      <c r="G632" s="55"/>
    </row>
    <row r="633" spans="1:7" ht="15.75" customHeight="1">
      <c r="A633" s="55"/>
      <c r="B633" s="55"/>
      <c r="C633" s="55"/>
      <c r="D633" s="55"/>
      <c r="E633" s="55"/>
      <c r="F633" s="55"/>
      <c r="G633" s="55"/>
    </row>
    <row r="634" spans="1:7" ht="15.75" customHeight="1">
      <c r="A634" s="55"/>
      <c r="B634" s="55"/>
      <c r="C634" s="55"/>
      <c r="D634" s="55"/>
      <c r="E634" s="55"/>
      <c r="F634" s="55"/>
      <c r="G634" s="55"/>
    </row>
    <row r="635" spans="1:7" ht="15.75" customHeight="1">
      <c r="A635" s="55"/>
      <c r="B635" s="55"/>
      <c r="C635" s="55"/>
      <c r="D635" s="55"/>
      <c r="E635" s="55"/>
      <c r="F635" s="55"/>
      <c r="G635" s="55"/>
    </row>
    <row r="636" spans="1:7" ht="15.75" customHeight="1">
      <c r="A636" s="55"/>
      <c r="B636" s="55"/>
      <c r="C636" s="55"/>
      <c r="D636" s="55"/>
      <c r="E636" s="55"/>
      <c r="F636" s="55"/>
      <c r="G636" s="55"/>
    </row>
    <row r="637" spans="1:7" ht="15.75" customHeight="1">
      <c r="A637" s="55"/>
      <c r="B637" s="55"/>
      <c r="C637" s="55"/>
      <c r="D637" s="55"/>
      <c r="E637" s="55"/>
      <c r="F637" s="55"/>
      <c r="G637" s="55"/>
    </row>
    <row r="638" spans="1:7" ht="15.75" customHeight="1">
      <c r="A638" s="55"/>
      <c r="B638" s="55"/>
      <c r="C638" s="55"/>
      <c r="D638" s="55"/>
      <c r="E638" s="55"/>
      <c r="F638" s="55"/>
      <c r="G638" s="55"/>
    </row>
    <row r="639" spans="1:7" ht="15.75" customHeight="1">
      <c r="A639" s="55"/>
      <c r="B639" s="55"/>
      <c r="C639" s="55"/>
      <c r="D639" s="55"/>
      <c r="E639" s="55"/>
      <c r="F639" s="55"/>
      <c r="G639" s="55"/>
    </row>
    <row r="640" spans="1:7" ht="15.75" customHeight="1">
      <c r="A640" s="55"/>
      <c r="B640" s="55"/>
      <c r="C640" s="55"/>
      <c r="D640" s="55"/>
      <c r="E640" s="55"/>
      <c r="F640" s="55"/>
      <c r="G640" s="55"/>
    </row>
    <row r="641" spans="1:7" ht="15.75" customHeight="1">
      <c r="A641" s="55"/>
      <c r="B641" s="55"/>
      <c r="C641" s="55"/>
      <c r="D641" s="55"/>
      <c r="E641" s="55"/>
      <c r="F641" s="55"/>
      <c r="G641" s="55"/>
    </row>
    <row r="642" spans="1:7" ht="15.75" customHeight="1">
      <c r="A642" s="55"/>
      <c r="B642" s="55"/>
      <c r="C642" s="55"/>
      <c r="D642" s="55"/>
      <c r="E642" s="55"/>
      <c r="F642" s="55"/>
      <c r="G642" s="55"/>
    </row>
    <row r="643" spans="1:7" ht="15.75" customHeight="1">
      <c r="A643" s="55"/>
      <c r="B643" s="55"/>
      <c r="C643" s="55"/>
      <c r="D643" s="55"/>
      <c r="E643" s="55"/>
      <c r="F643" s="55"/>
      <c r="G643" s="55"/>
    </row>
    <row r="644" spans="1:7" ht="15.75" customHeight="1">
      <c r="A644" s="55"/>
      <c r="B644" s="55"/>
      <c r="C644" s="55"/>
      <c r="D644" s="55"/>
      <c r="E644" s="55"/>
      <c r="F644" s="55"/>
      <c r="G644" s="55"/>
    </row>
    <row r="645" spans="1:7" ht="15.75" customHeight="1">
      <c r="A645" s="55"/>
      <c r="B645" s="55"/>
      <c r="C645" s="55"/>
      <c r="D645" s="55"/>
      <c r="E645" s="55"/>
      <c r="F645" s="55"/>
      <c r="G645" s="55"/>
    </row>
    <row r="646" spans="1:7" ht="15.75" customHeight="1">
      <c r="A646" s="55"/>
      <c r="B646" s="55"/>
      <c r="C646" s="55"/>
      <c r="D646" s="55"/>
      <c r="E646" s="55"/>
      <c r="F646" s="55"/>
      <c r="G646" s="55"/>
    </row>
    <row r="647" spans="1:7" ht="15.75" customHeight="1">
      <c r="A647" s="55"/>
      <c r="B647" s="55"/>
      <c r="C647" s="55"/>
      <c r="D647" s="55"/>
      <c r="E647" s="55"/>
      <c r="F647" s="55"/>
      <c r="G647" s="55"/>
    </row>
    <row r="648" spans="1:7" ht="15.75" customHeight="1">
      <c r="A648" s="55"/>
      <c r="B648" s="55"/>
      <c r="C648" s="55"/>
      <c r="D648" s="55"/>
      <c r="E648" s="55"/>
      <c r="F648" s="55"/>
      <c r="G648" s="55"/>
    </row>
    <row r="649" spans="1:7" ht="15.75" customHeight="1">
      <c r="A649" s="55"/>
      <c r="B649" s="55"/>
      <c r="C649" s="55"/>
      <c r="D649" s="55"/>
      <c r="E649" s="55"/>
      <c r="F649" s="55"/>
      <c r="G649" s="55"/>
    </row>
    <row r="650" spans="1:7" ht="15.75" customHeight="1">
      <c r="A650" s="55"/>
      <c r="B650" s="55"/>
      <c r="C650" s="55"/>
      <c r="D650" s="55"/>
      <c r="E650" s="55"/>
      <c r="F650" s="55"/>
      <c r="G650" s="55"/>
    </row>
    <row r="651" spans="1:7" ht="15.75" customHeight="1">
      <c r="A651" s="55"/>
      <c r="B651" s="55"/>
      <c r="C651" s="55"/>
      <c r="D651" s="55"/>
      <c r="E651" s="55"/>
      <c r="F651" s="55"/>
      <c r="G651" s="55"/>
    </row>
    <row r="652" spans="1:7" ht="15.75" customHeight="1">
      <c r="A652" s="55"/>
      <c r="B652" s="55"/>
      <c r="C652" s="55"/>
      <c r="D652" s="55"/>
      <c r="E652" s="55"/>
      <c r="F652" s="55"/>
      <c r="G652" s="55"/>
    </row>
    <row r="653" spans="1:7" ht="15.75" customHeight="1">
      <c r="A653" s="55"/>
      <c r="B653" s="55"/>
      <c r="C653" s="55"/>
      <c r="D653" s="55"/>
      <c r="E653" s="55"/>
      <c r="F653" s="55"/>
      <c r="G653" s="55"/>
    </row>
    <row r="654" spans="1:7" ht="15.75" customHeight="1">
      <c r="A654" s="55"/>
      <c r="B654" s="55"/>
      <c r="C654" s="55"/>
      <c r="D654" s="55"/>
      <c r="E654" s="55"/>
      <c r="F654" s="55"/>
      <c r="G654" s="55"/>
    </row>
    <row r="655" spans="1:7" ht="15.75" customHeight="1">
      <c r="A655" s="55"/>
      <c r="B655" s="55"/>
      <c r="C655" s="55"/>
      <c r="D655" s="55"/>
      <c r="E655" s="55"/>
      <c r="F655" s="55"/>
      <c r="G655" s="55"/>
    </row>
    <row r="656" spans="1:7" ht="15.75" customHeight="1">
      <c r="A656" s="55"/>
      <c r="B656" s="55"/>
      <c r="C656" s="55"/>
      <c r="D656" s="55"/>
      <c r="E656" s="55"/>
      <c r="F656" s="55"/>
      <c r="G656" s="55"/>
    </row>
    <row r="657" spans="1:7" ht="15.75" customHeight="1">
      <c r="A657" s="55"/>
      <c r="B657" s="55"/>
      <c r="C657" s="55"/>
      <c r="D657" s="55"/>
      <c r="E657" s="55"/>
      <c r="F657" s="55"/>
      <c r="G657" s="55"/>
    </row>
    <row r="658" spans="1:7" ht="15.75" customHeight="1">
      <c r="A658" s="55"/>
      <c r="B658" s="55"/>
      <c r="C658" s="55"/>
      <c r="D658" s="55"/>
      <c r="E658" s="55"/>
      <c r="F658" s="55"/>
      <c r="G658" s="55"/>
    </row>
    <row r="659" spans="1:7" ht="15.75" customHeight="1">
      <c r="A659" s="55"/>
      <c r="B659" s="55"/>
      <c r="C659" s="55"/>
      <c r="D659" s="55"/>
      <c r="E659" s="55"/>
      <c r="F659" s="55"/>
      <c r="G659" s="55"/>
    </row>
    <row r="660" spans="1:7" ht="15.75" customHeight="1">
      <c r="A660" s="55"/>
      <c r="B660" s="55"/>
      <c r="C660" s="55"/>
      <c r="D660" s="55"/>
      <c r="E660" s="55"/>
      <c r="F660" s="55"/>
      <c r="G660" s="55"/>
    </row>
    <row r="661" spans="1:7" ht="15.75" customHeight="1">
      <c r="A661" s="55"/>
      <c r="B661" s="55"/>
      <c r="C661" s="55"/>
      <c r="D661" s="55"/>
      <c r="E661" s="55"/>
      <c r="F661" s="55"/>
      <c r="G661" s="55"/>
    </row>
    <row r="662" spans="1:7" ht="15.75" customHeight="1">
      <c r="A662" s="55"/>
      <c r="B662" s="55"/>
      <c r="C662" s="55"/>
      <c r="D662" s="55"/>
      <c r="E662" s="55"/>
      <c r="F662" s="55"/>
      <c r="G662" s="55"/>
    </row>
    <row r="663" spans="1:7" ht="15.75" customHeight="1">
      <c r="A663" s="55"/>
      <c r="B663" s="55"/>
      <c r="C663" s="55"/>
      <c r="D663" s="55"/>
      <c r="E663" s="55"/>
      <c r="F663" s="55"/>
      <c r="G663" s="55"/>
    </row>
    <row r="664" spans="1:7" ht="15.75" customHeight="1">
      <c r="A664" s="55"/>
      <c r="B664" s="55"/>
      <c r="C664" s="55"/>
      <c r="D664" s="55"/>
      <c r="E664" s="55"/>
      <c r="F664" s="55"/>
      <c r="G664" s="55"/>
    </row>
    <row r="665" spans="1:7" ht="15.75" customHeight="1">
      <c r="A665" s="55"/>
      <c r="B665" s="55"/>
      <c r="C665" s="55"/>
      <c r="D665" s="55"/>
      <c r="E665" s="55"/>
      <c r="F665" s="55"/>
      <c r="G665" s="55"/>
    </row>
    <row r="666" spans="1:7" ht="15.75" customHeight="1">
      <c r="A666" s="55"/>
      <c r="B666" s="55"/>
      <c r="C666" s="55"/>
      <c r="D666" s="55"/>
      <c r="E666" s="55"/>
      <c r="F666" s="55"/>
      <c r="G666" s="55"/>
    </row>
    <row r="667" spans="1:7" ht="15.75" customHeight="1">
      <c r="A667" s="55"/>
      <c r="B667" s="55"/>
      <c r="C667" s="55"/>
      <c r="D667" s="55"/>
      <c r="E667" s="55"/>
      <c r="F667" s="55"/>
      <c r="G667" s="55"/>
    </row>
    <row r="668" spans="1:7" ht="15.75" customHeight="1">
      <c r="A668" s="55"/>
      <c r="B668" s="55"/>
      <c r="C668" s="55"/>
      <c r="D668" s="55"/>
      <c r="E668" s="55"/>
      <c r="F668" s="55"/>
      <c r="G668" s="55"/>
    </row>
    <row r="669" spans="1:7" ht="15.75" customHeight="1">
      <c r="A669" s="55"/>
      <c r="B669" s="55"/>
      <c r="C669" s="55"/>
      <c r="D669" s="55"/>
      <c r="E669" s="55"/>
      <c r="F669" s="55"/>
      <c r="G669" s="55"/>
    </row>
    <row r="670" spans="1:7" ht="15.75" customHeight="1">
      <c r="A670" s="55"/>
      <c r="B670" s="55"/>
      <c r="C670" s="55"/>
      <c r="D670" s="55"/>
      <c r="E670" s="55"/>
      <c r="F670" s="55"/>
      <c r="G670" s="55"/>
    </row>
    <row r="671" spans="1:7" ht="15.75" customHeight="1">
      <c r="A671" s="55"/>
      <c r="B671" s="55"/>
      <c r="C671" s="55"/>
      <c r="D671" s="55"/>
      <c r="E671" s="55"/>
      <c r="F671" s="55"/>
      <c r="G671" s="55"/>
    </row>
    <row r="672" spans="1:7" ht="15.75" customHeight="1">
      <c r="A672" s="55"/>
      <c r="B672" s="55"/>
      <c r="C672" s="55"/>
      <c r="D672" s="55"/>
      <c r="E672" s="55"/>
      <c r="F672" s="55"/>
      <c r="G672" s="55"/>
    </row>
    <row r="673" spans="1:7" ht="15.75" customHeight="1">
      <c r="A673" s="55"/>
      <c r="B673" s="55"/>
      <c r="C673" s="55"/>
      <c r="D673" s="55"/>
      <c r="E673" s="55"/>
      <c r="F673" s="55"/>
      <c r="G673" s="55"/>
    </row>
    <row r="674" spans="1:7" ht="15.75" customHeight="1">
      <c r="A674" s="55"/>
      <c r="B674" s="55"/>
      <c r="C674" s="55"/>
      <c r="D674" s="55"/>
      <c r="E674" s="55"/>
      <c r="F674" s="55"/>
      <c r="G674" s="55"/>
    </row>
    <row r="675" spans="1:7" ht="15.75" customHeight="1">
      <c r="A675" s="55"/>
      <c r="B675" s="55"/>
      <c r="C675" s="55"/>
      <c r="D675" s="55"/>
      <c r="E675" s="55"/>
      <c r="F675" s="55"/>
      <c r="G675" s="55"/>
    </row>
    <row r="676" spans="1:7" ht="15.75" customHeight="1">
      <c r="A676" s="55"/>
      <c r="B676" s="55"/>
      <c r="C676" s="55"/>
      <c r="D676" s="55"/>
      <c r="E676" s="55"/>
      <c r="F676" s="55"/>
      <c r="G676" s="55"/>
    </row>
    <row r="677" spans="1:7" ht="15.75" customHeight="1">
      <c r="A677" s="55"/>
      <c r="B677" s="55"/>
      <c r="C677" s="55"/>
      <c r="D677" s="55"/>
      <c r="E677" s="55"/>
      <c r="F677" s="55"/>
      <c r="G677" s="55"/>
    </row>
    <row r="678" spans="1:7" ht="15.75" customHeight="1">
      <c r="A678" s="55"/>
      <c r="B678" s="55"/>
      <c r="C678" s="55"/>
      <c r="D678" s="55"/>
      <c r="E678" s="55"/>
      <c r="F678" s="55"/>
      <c r="G678" s="55"/>
    </row>
    <row r="679" spans="1:7" ht="15.75" customHeight="1">
      <c r="A679" s="55"/>
      <c r="B679" s="55"/>
      <c r="C679" s="55"/>
      <c r="D679" s="55"/>
      <c r="E679" s="55"/>
      <c r="F679" s="55"/>
      <c r="G679" s="55"/>
    </row>
    <row r="680" spans="1:7" ht="15.75" customHeight="1">
      <c r="A680" s="55"/>
      <c r="B680" s="55"/>
      <c r="C680" s="55"/>
      <c r="D680" s="55"/>
      <c r="E680" s="55"/>
      <c r="F680" s="55"/>
      <c r="G680" s="55"/>
    </row>
    <row r="681" spans="1:7" ht="15.75" customHeight="1">
      <c r="A681" s="55"/>
      <c r="B681" s="55"/>
      <c r="C681" s="55"/>
      <c r="D681" s="55"/>
      <c r="E681" s="55"/>
      <c r="F681" s="55"/>
      <c r="G681" s="55"/>
    </row>
    <row r="682" spans="1:7" ht="15.75" customHeight="1">
      <c r="A682" s="55"/>
      <c r="B682" s="55"/>
      <c r="C682" s="55"/>
      <c r="D682" s="55"/>
      <c r="E682" s="55"/>
      <c r="F682" s="55"/>
      <c r="G682" s="55"/>
    </row>
    <row r="683" spans="1:7" ht="15.75" customHeight="1">
      <c r="A683" s="55"/>
      <c r="B683" s="55"/>
      <c r="C683" s="55"/>
      <c r="D683" s="55"/>
      <c r="E683" s="55"/>
      <c r="F683" s="55"/>
      <c r="G683" s="55"/>
    </row>
    <row r="684" spans="1:7" ht="15.75" customHeight="1">
      <c r="A684" s="55"/>
      <c r="B684" s="55"/>
      <c r="C684" s="55"/>
      <c r="D684" s="55"/>
      <c r="E684" s="55"/>
      <c r="F684" s="55"/>
      <c r="G684" s="55"/>
    </row>
    <row r="685" spans="1:7" ht="15.75" customHeight="1">
      <c r="A685" s="55"/>
      <c r="B685" s="55"/>
      <c r="C685" s="55"/>
      <c r="D685" s="55"/>
      <c r="E685" s="55"/>
      <c r="F685" s="55"/>
      <c r="G685" s="55"/>
    </row>
    <row r="686" spans="1:7" ht="15.75" customHeight="1">
      <c r="A686" s="55"/>
      <c r="B686" s="55"/>
      <c r="C686" s="55"/>
      <c r="D686" s="55"/>
      <c r="E686" s="55"/>
      <c r="F686" s="55"/>
      <c r="G686" s="55"/>
    </row>
    <row r="687" spans="1:7" ht="15.75" customHeight="1">
      <c r="A687" s="55"/>
      <c r="B687" s="55"/>
      <c r="C687" s="55"/>
      <c r="D687" s="55"/>
      <c r="E687" s="55"/>
      <c r="F687" s="55"/>
      <c r="G687" s="55"/>
    </row>
    <row r="688" spans="1:7" ht="15.75" customHeight="1">
      <c r="A688" s="55"/>
      <c r="B688" s="55"/>
      <c r="C688" s="55"/>
      <c r="D688" s="55"/>
      <c r="E688" s="55"/>
      <c r="F688" s="55"/>
      <c r="G688" s="55"/>
    </row>
    <row r="689" spans="1:7" ht="15.75" customHeight="1">
      <c r="A689" s="55"/>
      <c r="B689" s="55"/>
      <c r="C689" s="55"/>
      <c r="D689" s="55"/>
      <c r="E689" s="55"/>
      <c r="F689" s="55"/>
      <c r="G689" s="55"/>
    </row>
    <row r="690" spans="1:7" ht="15.75" customHeight="1">
      <c r="A690" s="55"/>
      <c r="B690" s="55"/>
      <c r="C690" s="55"/>
      <c r="D690" s="55"/>
      <c r="E690" s="55"/>
      <c r="F690" s="55"/>
      <c r="G690" s="55"/>
    </row>
    <row r="691" spans="1:7" ht="15.75" customHeight="1">
      <c r="A691" s="55"/>
      <c r="B691" s="55"/>
      <c r="C691" s="55"/>
      <c r="D691" s="55"/>
      <c r="E691" s="55"/>
      <c r="F691" s="55"/>
      <c r="G691" s="55"/>
    </row>
    <row r="692" spans="1:7" ht="15.75" customHeight="1">
      <c r="A692" s="55"/>
      <c r="B692" s="55"/>
      <c r="C692" s="55"/>
      <c r="D692" s="55"/>
      <c r="E692" s="55"/>
      <c r="F692" s="55"/>
      <c r="G692" s="55"/>
    </row>
    <row r="693" spans="1:7" ht="15.75" customHeight="1">
      <c r="A693" s="55"/>
      <c r="B693" s="55"/>
      <c r="C693" s="55"/>
      <c r="D693" s="55"/>
      <c r="E693" s="55"/>
      <c r="F693" s="55"/>
      <c r="G693" s="55"/>
    </row>
    <row r="694" spans="1:7" ht="15.75" customHeight="1">
      <c r="A694" s="55"/>
      <c r="B694" s="55"/>
      <c r="C694" s="55"/>
      <c r="D694" s="55"/>
      <c r="E694" s="55"/>
      <c r="F694" s="55"/>
      <c r="G694" s="55"/>
    </row>
    <row r="695" spans="1:7" ht="15.75" customHeight="1">
      <c r="A695" s="55"/>
      <c r="B695" s="55"/>
      <c r="C695" s="55"/>
      <c r="D695" s="55"/>
      <c r="E695" s="55"/>
      <c r="F695" s="55"/>
      <c r="G695" s="55"/>
    </row>
    <row r="696" spans="1:7" ht="15.75" customHeight="1">
      <c r="A696" s="55"/>
      <c r="B696" s="55"/>
      <c r="C696" s="55"/>
      <c r="D696" s="55"/>
      <c r="E696" s="55"/>
      <c r="F696" s="55"/>
      <c r="G696" s="55"/>
    </row>
    <row r="697" spans="1:7" ht="15.75" customHeight="1">
      <c r="A697" s="55"/>
      <c r="B697" s="55"/>
      <c r="C697" s="55"/>
      <c r="D697" s="55"/>
      <c r="E697" s="55"/>
      <c r="F697" s="55"/>
      <c r="G697" s="55"/>
    </row>
    <row r="698" spans="1:7" ht="15.75" customHeight="1">
      <c r="A698" s="55"/>
      <c r="B698" s="55"/>
      <c r="C698" s="55"/>
      <c r="D698" s="55"/>
      <c r="E698" s="55"/>
      <c r="F698" s="55"/>
      <c r="G698" s="55"/>
    </row>
    <row r="699" spans="1:7" ht="15.75" customHeight="1">
      <c r="A699" s="55"/>
      <c r="B699" s="55"/>
      <c r="C699" s="55"/>
      <c r="D699" s="55"/>
      <c r="E699" s="55"/>
      <c r="F699" s="55"/>
      <c r="G699" s="55"/>
    </row>
    <row r="700" spans="1:7" ht="15.75" customHeight="1">
      <c r="A700" s="55"/>
      <c r="B700" s="55"/>
      <c r="C700" s="55"/>
      <c r="D700" s="55"/>
      <c r="E700" s="55"/>
      <c r="F700" s="55"/>
      <c r="G700" s="55"/>
    </row>
    <row r="701" spans="1:7" ht="15.75" customHeight="1">
      <c r="A701" s="55"/>
      <c r="B701" s="55"/>
      <c r="C701" s="55"/>
      <c r="D701" s="55"/>
      <c r="E701" s="55"/>
      <c r="F701" s="55"/>
      <c r="G701" s="55"/>
    </row>
    <row r="702" spans="1:7" ht="15.75" customHeight="1">
      <c r="A702" s="55"/>
      <c r="B702" s="55"/>
      <c r="C702" s="55"/>
      <c r="D702" s="55"/>
      <c r="E702" s="55"/>
      <c r="F702" s="55"/>
      <c r="G702" s="55"/>
    </row>
    <row r="703" spans="1:7" ht="15.75" customHeight="1">
      <c r="A703" s="55"/>
      <c r="B703" s="55"/>
      <c r="C703" s="55"/>
      <c r="D703" s="55"/>
      <c r="E703" s="55"/>
      <c r="F703" s="55"/>
      <c r="G703" s="55"/>
    </row>
    <row r="704" spans="1:7" ht="15.75" customHeight="1">
      <c r="A704" s="55"/>
      <c r="B704" s="55"/>
      <c r="C704" s="55"/>
      <c r="D704" s="55"/>
      <c r="E704" s="55"/>
      <c r="F704" s="55"/>
      <c r="G704" s="55"/>
    </row>
    <row r="705" spans="1:7" ht="15.75" customHeight="1">
      <c r="A705" s="55"/>
      <c r="B705" s="55"/>
      <c r="C705" s="55"/>
      <c r="D705" s="55"/>
      <c r="E705" s="55"/>
      <c r="F705" s="55"/>
      <c r="G705" s="55"/>
    </row>
    <row r="706" spans="1:7" ht="15.75" customHeight="1">
      <c r="A706" s="55"/>
      <c r="B706" s="55"/>
      <c r="C706" s="55"/>
      <c r="D706" s="55"/>
      <c r="E706" s="55"/>
      <c r="F706" s="55"/>
      <c r="G706" s="55"/>
    </row>
    <row r="707" spans="1:7" ht="15.75" customHeight="1">
      <c r="A707" s="55"/>
      <c r="B707" s="55"/>
      <c r="C707" s="55"/>
      <c r="D707" s="55"/>
      <c r="E707" s="55"/>
      <c r="F707" s="55"/>
      <c r="G707" s="55"/>
    </row>
    <row r="708" spans="1:7" ht="15.75" customHeight="1">
      <c r="A708" s="55"/>
      <c r="B708" s="55"/>
      <c r="C708" s="55"/>
      <c r="D708" s="55"/>
      <c r="E708" s="55"/>
      <c r="F708" s="55"/>
      <c r="G708" s="55"/>
    </row>
    <row r="709" spans="1:7" ht="15.75" customHeight="1">
      <c r="A709" s="55"/>
      <c r="B709" s="55"/>
      <c r="C709" s="55"/>
      <c r="D709" s="55"/>
      <c r="E709" s="55"/>
      <c r="F709" s="55"/>
      <c r="G709" s="55"/>
    </row>
    <row r="710" spans="1:7" ht="15.75" customHeight="1">
      <c r="A710" s="55"/>
      <c r="B710" s="55"/>
      <c r="C710" s="55"/>
      <c r="D710" s="55"/>
      <c r="E710" s="55"/>
      <c r="F710" s="55"/>
      <c r="G710" s="55"/>
    </row>
    <row r="711" spans="1:7" ht="15.75" customHeight="1">
      <c r="A711" s="55"/>
      <c r="B711" s="55"/>
      <c r="C711" s="55"/>
      <c r="D711" s="55"/>
      <c r="E711" s="55"/>
      <c r="F711" s="55"/>
      <c r="G711" s="55"/>
    </row>
    <row r="712" spans="1:7" ht="15.75" customHeight="1">
      <c r="A712" s="55"/>
      <c r="B712" s="55"/>
      <c r="C712" s="55"/>
      <c r="D712" s="55"/>
      <c r="E712" s="55"/>
      <c r="F712" s="55"/>
      <c r="G712" s="55"/>
    </row>
    <row r="713" spans="1:7" ht="15.75" customHeight="1">
      <c r="A713" s="55"/>
      <c r="B713" s="55"/>
      <c r="C713" s="55"/>
      <c r="D713" s="55"/>
      <c r="E713" s="55"/>
      <c r="F713" s="55"/>
      <c r="G713" s="55"/>
    </row>
    <row r="714" spans="1:7" ht="15.75" customHeight="1">
      <c r="A714" s="55"/>
      <c r="B714" s="55"/>
      <c r="C714" s="55"/>
      <c r="D714" s="55"/>
      <c r="E714" s="55"/>
      <c r="F714" s="55"/>
      <c r="G714" s="55"/>
    </row>
    <row r="715" spans="1:7" ht="15.75" customHeight="1">
      <c r="A715" s="55"/>
      <c r="B715" s="55"/>
      <c r="C715" s="55"/>
      <c r="D715" s="55"/>
      <c r="E715" s="55"/>
      <c r="F715" s="55"/>
      <c r="G715" s="55"/>
    </row>
    <row r="716" spans="1:7" ht="15.75" customHeight="1">
      <c r="A716" s="55"/>
      <c r="B716" s="55"/>
      <c r="C716" s="55"/>
      <c r="D716" s="55"/>
      <c r="E716" s="55"/>
      <c r="F716" s="55"/>
      <c r="G716" s="55"/>
    </row>
    <row r="717" spans="1:7" ht="15.75" customHeight="1">
      <c r="A717" s="55"/>
      <c r="B717" s="55"/>
      <c r="C717" s="55"/>
      <c r="D717" s="55"/>
      <c r="E717" s="55"/>
      <c r="F717" s="55"/>
      <c r="G717" s="55"/>
    </row>
    <row r="718" spans="1:7" ht="15.75" customHeight="1">
      <c r="A718" s="55"/>
      <c r="B718" s="55"/>
      <c r="C718" s="55"/>
      <c r="D718" s="55"/>
      <c r="E718" s="55"/>
      <c r="F718" s="55"/>
      <c r="G718" s="55"/>
    </row>
    <row r="719" spans="1:7" ht="15.75" customHeight="1">
      <c r="A719" s="55"/>
      <c r="B719" s="55"/>
      <c r="C719" s="55"/>
      <c r="D719" s="55"/>
      <c r="E719" s="55"/>
      <c r="F719" s="55"/>
      <c r="G719" s="55"/>
    </row>
    <row r="720" spans="1:7" ht="15.75" customHeight="1">
      <c r="A720" s="55"/>
      <c r="B720" s="55"/>
      <c r="C720" s="55"/>
      <c r="D720" s="55"/>
      <c r="E720" s="55"/>
      <c r="F720" s="55"/>
      <c r="G720" s="55"/>
    </row>
    <row r="721" spans="1:7" ht="15.75" customHeight="1">
      <c r="A721" s="55"/>
      <c r="B721" s="55"/>
      <c r="C721" s="55"/>
      <c r="D721" s="55"/>
      <c r="E721" s="55"/>
      <c r="F721" s="55"/>
      <c r="G721" s="55"/>
    </row>
    <row r="722" spans="1:7" ht="15.75" customHeight="1">
      <c r="A722" s="55"/>
      <c r="B722" s="55"/>
      <c r="C722" s="55"/>
      <c r="D722" s="55"/>
      <c r="E722" s="55"/>
      <c r="F722" s="55"/>
      <c r="G722" s="55"/>
    </row>
    <row r="723" spans="1:7" ht="15.75" customHeight="1">
      <c r="A723" s="55"/>
      <c r="B723" s="55"/>
      <c r="C723" s="55"/>
      <c r="D723" s="55"/>
      <c r="E723" s="55"/>
      <c r="F723" s="55"/>
      <c r="G723" s="55"/>
    </row>
    <row r="724" spans="1:7" ht="15.75" customHeight="1">
      <c r="A724" s="55"/>
      <c r="B724" s="55"/>
      <c r="C724" s="55"/>
      <c r="D724" s="55"/>
      <c r="E724" s="55"/>
      <c r="F724" s="55"/>
      <c r="G724" s="55"/>
    </row>
    <row r="725" spans="1:7" ht="15.75" customHeight="1">
      <c r="A725" s="55"/>
      <c r="B725" s="55"/>
      <c r="C725" s="55"/>
      <c r="D725" s="55"/>
      <c r="E725" s="55"/>
      <c r="F725" s="55"/>
      <c r="G725" s="55"/>
    </row>
    <row r="726" spans="1:7" ht="15.75" customHeight="1">
      <c r="A726" s="55"/>
      <c r="B726" s="55"/>
      <c r="C726" s="55"/>
      <c r="D726" s="55"/>
      <c r="E726" s="55"/>
      <c r="F726" s="55"/>
      <c r="G726" s="55"/>
    </row>
    <row r="727" spans="1:7" ht="15.75" customHeight="1">
      <c r="A727" s="55"/>
      <c r="B727" s="55"/>
      <c r="C727" s="55"/>
      <c r="D727" s="55"/>
      <c r="E727" s="55"/>
      <c r="F727" s="55"/>
      <c r="G727" s="55"/>
    </row>
    <row r="728" spans="1:7" ht="15.75" customHeight="1">
      <c r="A728" s="55"/>
      <c r="B728" s="55"/>
      <c r="C728" s="55"/>
      <c r="D728" s="55"/>
      <c r="E728" s="55"/>
      <c r="F728" s="55"/>
      <c r="G728" s="55"/>
    </row>
    <row r="729" spans="1:7" ht="15.75" customHeight="1">
      <c r="A729" s="55"/>
      <c r="B729" s="55"/>
      <c r="C729" s="55"/>
      <c r="D729" s="55"/>
      <c r="E729" s="55"/>
      <c r="F729" s="55"/>
      <c r="G729" s="55"/>
    </row>
    <row r="730" spans="1:7" ht="15.75" customHeight="1">
      <c r="A730" s="55"/>
      <c r="B730" s="55"/>
      <c r="C730" s="55"/>
      <c r="D730" s="55"/>
      <c r="E730" s="55"/>
      <c r="F730" s="55"/>
      <c r="G730" s="55"/>
    </row>
    <row r="731" spans="1:7" ht="15.75" customHeight="1">
      <c r="A731" s="55"/>
      <c r="B731" s="55"/>
      <c r="C731" s="55"/>
      <c r="D731" s="55"/>
      <c r="E731" s="55"/>
      <c r="F731" s="55"/>
      <c r="G731" s="55"/>
    </row>
    <row r="732" spans="1:7" ht="15.75" customHeight="1">
      <c r="A732" s="55"/>
      <c r="B732" s="55"/>
      <c r="C732" s="55"/>
      <c r="D732" s="55"/>
      <c r="E732" s="55"/>
      <c r="F732" s="55"/>
      <c r="G732" s="55"/>
    </row>
    <row r="733" spans="1:7" ht="15.75" customHeight="1">
      <c r="A733" s="55"/>
      <c r="B733" s="55"/>
      <c r="C733" s="55"/>
      <c r="D733" s="55"/>
      <c r="E733" s="55"/>
      <c r="F733" s="55"/>
      <c r="G733" s="55"/>
    </row>
    <row r="734" spans="1:7" ht="15.75" customHeight="1">
      <c r="A734" s="55"/>
      <c r="B734" s="55"/>
      <c r="C734" s="55"/>
      <c r="D734" s="55"/>
      <c r="E734" s="55"/>
      <c r="F734" s="55"/>
      <c r="G734" s="55"/>
    </row>
    <row r="735" spans="1:7" ht="15.75" customHeight="1">
      <c r="A735" s="55"/>
      <c r="B735" s="55"/>
      <c r="C735" s="55"/>
      <c r="D735" s="55"/>
      <c r="E735" s="55"/>
      <c r="F735" s="55"/>
      <c r="G735" s="55"/>
    </row>
    <row r="736" spans="1:7" ht="15.75" customHeight="1">
      <c r="A736" s="55"/>
      <c r="B736" s="55"/>
      <c r="C736" s="55"/>
      <c r="D736" s="55"/>
      <c r="E736" s="55"/>
      <c r="F736" s="55"/>
      <c r="G736" s="55"/>
    </row>
    <row r="737" spans="1:7" ht="15.75" customHeight="1">
      <c r="A737" s="55"/>
      <c r="B737" s="55"/>
      <c r="C737" s="55"/>
      <c r="D737" s="55"/>
      <c r="E737" s="55"/>
      <c r="F737" s="55"/>
      <c r="G737" s="55"/>
    </row>
    <row r="738" spans="1:7" ht="15.75" customHeight="1">
      <c r="A738" s="55"/>
      <c r="B738" s="55"/>
      <c r="C738" s="55"/>
      <c r="D738" s="55"/>
      <c r="E738" s="55"/>
      <c r="F738" s="55"/>
      <c r="G738" s="55"/>
    </row>
    <row r="739" spans="1:7" ht="15.75" customHeight="1">
      <c r="A739" s="55"/>
      <c r="B739" s="55"/>
      <c r="C739" s="55"/>
      <c r="D739" s="55"/>
      <c r="E739" s="55"/>
      <c r="F739" s="55"/>
      <c r="G739" s="55"/>
    </row>
    <row r="740" spans="1:7" ht="15.75" customHeight="1">
      <c r="A740" s="55"/>
      <c r="B740" s="55"/>
      <c r="C740" s="55"/>
      <c r="D740" s="55"/>
      <c r="E740" s="55"/>
      <c r="F740" s="55"/>
      <c r="G740" s="55"/>
    </row>
    <row r="741" spans="1:7" ht="15.75" customHeight="1">
      <c r="A741" s="55"/>
      <c r="B741" s="55"/>
      <c r="C741" s="55"/>
      <c r="D741" s="55"/>
      <c r="E741" s="55"/>
      <c r="F741" s="55"/>
      <c r="G741" s="55"/>
    </row>
    <row r="742" spans="1:7" ht="15.75" customHeight="1">
      <c r="A742" s="55"/>
      <c r="B742" s="55"/>
      <c r="C742" s="55"/>
      <c r="D742" s="55"/>
      <c r="E742" s="55"/>
      <c r="F742" s="55"/>
      <c r="G742" s="55"/>
    </row>
    <row r="743" spans="1:7" ht="15.75" customHeight="1">
      <c r="A743" s="55"/>
      <c r="B743" s="55"/>
      <c r="C743" s="55"/>
      <c r="D743" s="55"/>
      <c r="E743" s="55"/>
      <c r="F743" s="55"/>
      <c r="G743" s="55"/>
    </row>
    <row r="744" spans="1:7" ht="15.75" customHeight="1">
      <c r="A744" s="55"/>
      <c r="B744" s="55"/>
      <c r="C744" s="55"/>
      <c r="D744" s="55"/>
      <c r="E744" s="55"/>
      <c r="F744" s="55"/>
      <c r="G744" s="55"/>
    </row>
    <row r="745" spans="1:7" ht="15.75" customHeight="1">
      <c r="A745" s="55"/>
      <c r="B745" s="55"/>
      <c r="C745" s="55"/>
      <c r="D745" s="55"/>
      <c r="E745" s="55"/>
      <c r="F745" s="55"/>
      <c r="G745" s="55"/>
    </row>
    <row r="746" spans="1:7" ht="15.75" customHeight="1">
      <c r="A746" s="55"/>
      <c r="B746" s="55"/>
      <c r="C746" s="55"/>
      <c r="D746" s="55"/>
      <c r="E746" s="55"/>
      <c r="F746" s="55"/>
      <c r="G746" s="55"/>
    </row>
    <row r="747" spans="1:7" ht="15.75" customHeight="1">
      <c r="A747" s="55"/>
      <c r="B747" s="55"/>
      <c r="C747" s="55"/>
      <c r="D747" s="55"/>
      <c r="E747" s="55"/>
      <c r="F747" s="55"/>
      <c r="G747" s="55"/>
    </row>
    <row r="748" spans="1:7" ht="15.75" customHeight="1">
      <c r="A748" s="55"/>
      <c r="B748" s="55"/>
      <c r="C748" s="55"/>
      <c r="D748" s="55"/>
      <c r="E748" s="55"/>
      <c r="F748" s="55"/>
      <c r="G748" s="55"/>
    </row>
    <row r="749" spans="1:7" ht="15.75" customHeight="1">
      <c r="A749" s="55"/>
      <c r="B749" s="55"/>
      <c r="C749" s="55"/>
      <c r="D749" s="55"/>
      <c r="E749" s="55"/>
      <c r="F749" s="55"/>
      <c r="G749" s="55"/>
    </row>
    <row r="750" spans="1:7" ht="15.75" customHeight="1">
      <c r="A750" s="55"/>
      <c r="B750" s="55"/>
      <c r="C750" s="55"/>
      <c r="D750" s="55"/>
      <c r="E750" s="55"/>
      <c r="F750" s="55"/>
      <c r="G750" s="55"/>
    </row>
    <row r="751" spans="1:7" ht="15.75" customHeight="1">
      <c r="A751" s="55"/>
      <c r="B751" s="55"/>
      <c r="C751" s="55"/>
      <c r="D751" s="55"/>
      <c r="E751" s="55"/>
      <c r="F751" s="55"/>
      <c r="G751" s="55"/>
    </row>
    <row r="752" spans="1:7" ht="15.75" customHeight="1">
      <c r="A752" s="55"/>
      <c r="B752" s="55"/>
      <c r="C752" s="55"/>
      <c r="D752" s="55"/>
      <c r="E752" s="55"/>
      <c r="F752" s="55"/>
      <c r="G752" s="55"/>
    </row>
    <row r="753" spans="1:7" ht="15.75" customHeight="1">
      <c r="A753" s="55"/>
      <c r="B753" s="55"/>
      <c r="C753" s="55"/>
      <c r="D753" s="55"/>
      <c r="E753" s="55"/>
      <c r="F753" s="55"/>
      <c r="G753" s="55"/>
    </row>
    <row r="754" spans="1:7" ht="15.75" customHeight="1">
      <c r="A754" s="55"/>
      <c r="B754" s="55"/>
      <c r="C754" s="55"/>
      <c r="D754" s="55"/>
      <c r="E754" s="55"/>
      <c r="F754" s="55"/>
      <c r="G754" s="55"/>
    </row>
    <row r="755" spans="1:7" ht="15.75" customHeight="1">
      <c r="A755" s="55"/>
      <c r="B755" s="55"/>
      <c r="C755" s="55"/>
      <c r="D755" s="55"/>
      <c r="E755" s="55"/>
      <c r="F755" s="55"/>
      <c r="G755" s="55"/>
    </row>
    <row r="756" spans="1:7" ht="15.75" customHeight="1">
      <c r="A756" s="55"/>
      <c r="B756" s="55"/>
      <c r="C756" s="55"/>
      <c r="D756" s="55"/>
      <c r="E756" s="55"/>
      <c r="F756" s="55"/>
      <c r="G756" s="55"/>
    </row>
    <row r="757" spans="1:7" ht="15.75" customHeight="1">
      <c r="A757" s="55"/>
      <c r="B757" s="55"/>
      <c r="C757" s="55"/>
      <c r="D757" s="55"/>
      <c r="E757" s="55"/>
      <c r="F757" s="55"/>
      <c r="G757" s="55"/>
    </row>
    <row r="758" spans="1:7" ht="15.75" customHeight="1">
      <c r="A758" s="55"/>
      <c r="B758" s="55"/>
      <c r="C758" s="55"/>
      <c r="D758" s="55"/>
      <c r="E758" s="55"/>
      <c r="F758" s="55"/>
      <c r="G758" s="55"/>
    </row>
    <row r="759" spans="1:7" ht="15.75" customHeight="1">
      <c r="A759" s="55"/>
      <c r="B759" s="55"/>
      <c r="C759" s="55"/>
      <c r="D759" s="55"/>
      <c r="E759" s="55"/>
      <c r="F759" s="55"/>
      <c r="G759" s="55"/>
    </row>
    <row r="760" spans="1:7" ht="15.75" customHeight="1">
      <c r="A760" s="55"/>
      <c r="B760" s="55"/>
      <c r="C760" s="55"/>
      <c r="D760" s="55"/>
      <c r="E760" s="55"/>
      <c r="F760" s="55"/>
      <c r="G760" s="55"/>
    </row>
    <row r="761" spans="1:7" ht="15.75" customHeight="1">
      <c r="A761" s="55"/>
      <c r="B761" s="55"/>
      <c r="C761" s="55"/>
      <c r="D761" s="55"/>
      <c r="E761" s="55"/>
      <c r="F761" s="55"/>
      <c r="G761" s="55"/>
    </row>
    <row r="762" spans="1:7" ht="15.75" customHeight="1">
      <c r="A762" s="55"/>
      <c r="B762" s="55"/>
      <c r="C762" s="55"/>
      <c r="D762" s="55"/>
      <c r="E762" s="55"/>
      <c r="F762" s="55"/>
      <c r="G762" s="55"/>
    </row>
    <row r="763" spans="1:7" ht="15.75" customHeight="1">
      <c r="A763" s="55"/>
      <c r="B763" s="55"/>
      <c r="C763" s="55"/>
      <c r="D763" s="55"/>
      <c r="E763" s="55"/>
      <c r="F763" s="55"/>
      <c r="G763" s="55"/>
    </row>
    <row r="764" spans="1:7" ht="15.75" customHeight="1">
      <c r="A764" s="55"/>
      <c r="B764" s="55"/>
      <c r="C764" s="55"/>
      <c r="D764" s="55"/>
      <c r="E764" s="55"/>
      <c r="F764" s="55"/>
      <c r="G764" s="55"/>
    </row>
    <row r="765" spans="1:7" ht="15.75" customHeight="1">
      <c r="A765" s="55"/>
      <c r="B765" s="55"/>
      <c r="C765" s="55"/>
      <c r="D765" s="55"/>
      <c r="E765" s="55"/>
      <c r="F765" s="55"/>
      <c r="G765" s="55"/>
    </row>
    <row r="766" spans="1:7" ht="15.75" customHeight="1">
      <c r="A766" s="55"/>
      <c r="B766" s="55"/>
      <c r="C766" s="55"/>
      <c r="D766" s="55"/>
      <c r="E766" s="55"/>
      <c r="F766" s="55"/>
      <c r="G766" s="55"/>
    </row>
    <row r="767" spans="1:7" ht="15.75" customHeight="1">
      <c r="A767" s="55"/>
      <c r="B767" s="55"/>
      <c r="C767" s="55"/>
      <c r="D767" s="55"/>
      <c r="E767" s="55"/>
      <c r="F767" s="55"/>
      <c r="G767" s="55"/>
    </row>
    <row r="768" spans="1:7" ht="15.75" customHeight="1">
      <c r="A768" s="55"/>
      <c r="B768" s="55"/>
      <c r="C768" s="55"/>
      <c r="D768" s="55"/>
      <c r="E768" s="55"/>
      <c r="F768" s="55"/>
      <c r="G768" s="55"/>
    </row>
    <row r="769" spans="1:7" ht="15.75" customHeight="1">
      <c r="A769" s="55"/>
      <c r="B769" s="55"/>
      <c r="C769" s="55"/>
      <c r="D769" s="55"/>
      <c r="E769" s="55"/>
      <c r="F769" s="55"/>
      <c r="G769" s="55"/>
    </row>
    <row r="770" spans="1:7" ht="15.75" customHeight="1">
      <c r="A770" s="55"/>
      <c r="B770" s="55"/>
      <c r="C770" s="55"/>
      <c r="D770" s="55"/>
      <c r="E770" s="55"/>
      <c r="F770" s="55"/>
      <c r="G770" s="55"/>
    </row>
    <row r="771" spans="1:7" ht="15.75" customHeight="1">
      <c r="A771" s="55"/>
      <c r="B771" s="55"/>
      <c r="C771" s="55"/>
      <c r="D771" s="55"/>
      <c r="E771" s="55"/>
      <c r="F771" s="55"/>
      <c r="G771" s="55"/>
    </row>
    <row r="772" spans="1:7" ht="15.75" customHeight="1">
      <c r="A772" s="55"/>
      <c r="B772" s="55"/>
      <c r="C772" s="55"/>
      <c r="D772" s="55"/>
      <c r="E772" s="55"/>
      <c r="F772" s="55"/>
      <c r="G772" s="55"/>
    </row>
    <row r="773" spans="1:7" ht="15.75" customHeight="1">
      <c r="A773" s="55"/>
      <c r="B773" s="55"/>
      <c r="C773" s="55"/>
      <c r="D773" s="55"/>
      <c r="E773" s="55"/>
      <c r="F773" s="55"/>
      <c r="G773" s="55"/>
    </row>
    <row r="774" spans="1:7" ht="15.75" customHeight="1">
      <c r="A774" s="55"/>
      <c r="B774" s="55"/>
      <c r="C774" s="55"/>
      <c r="D774" s="55"/>
      <c r="E774" s="55"/>
      <c r="F774" s="55"/>
      <c r="G774" s="55"/>
    </row>
    <row r="775" spans="1:7" ht="15.75" customHeight="1">
      <c r="A775" s="55"/>
      <c r="B775" s="55"/>
      <c r="C775" s="55"/>
      <c r="D775" s="55"/>
      <c r="E775" s="55"/>
      <c r="F775" s="55"/>
      <c r="G775" s="55"/>
    </row>
    <row r="776" spans="1:7" ht="15.75" customHeight="1">
      <c r="A776" s="55"/>
      <c r="B776" s="55"/>
      <c r="C776" s="55"/>
      <c r="D776" s="55"/>
      <c r="E776" s="55"/>
      <c r="F776" s="55"/>
      <c r="G776" s="55"/>
    </row>
    <row r="777" spans="1:7" ht="15.75" customHeight="1">
      <c r="A777" s="55"/>
      <c r="B777" s="55"/>
      <c r="C777" s="55"/>
      <c r="D777" s="55"/>
      <c r="E777" s="55"/>
      <c r="F777" s="55"/>
      <c r="G777" s="55"/>
    </row>
    <row r="778" spans="1:7" ht="15.75" customHeight="1">
      <c r="A778" s="55"/>
      <c r="B778" s="55"/>
      <c r="C778" s="55"/>
      <c r="D778" s="55"/>
      <c r="E778" s="55"/>
      <c r="F778" s="55"/>
      <c r="G778" s="55"/>
    </row>
    <row r="779" spans="1:7" ht="15.75" customHeight="1">
      <c r="A779" s="55"/>
      <c r="B779" s="55"/>
      <c r="C779" s="55"/>
      <c r="D779" s="55"/>
      <c r="E779" s="55"/>
      <c r="F779" s="55"/>
      <c r="G779" s="55"/>
    </row>
    <row r="780" spans="1:7" ht="15.75" customHeight="1">
      <c r="A780" s="55"/>
      <c r="B780" s="55"/>
      <c r="C780" s="55"/>
      <c r="D780" s="55"/>
      <c r="E780" s="55"/>
      <c r="F780" s="55"/>
      <c r="G780" s="55"/>
    </row>
    <row r="781" spans="1:7" ht="15.75" customHeight="1">
      <c r="A781" s="55"/>
      <c r="B781" s="55"/>
      <c r="C781" s="55"/>
      <c r="D781" s="55"/>
      <c r="E781" s="55"/>
      <c r="F781" s="55"/>
      <c r="G781" s="55"/>
    </row>
    <row r="782" spans="1:7" ht="15.75" customHeight="1">
      <c r="A782" s="55"/>
      <c r="B782" s="55"/>
      <c r="C782" s="55"/>
      <c r="D782" s="55"/>
      <c r="E782" s="55"/>
      <c r="F782" s="55"/>
      <c r="G782" s="55"/>
    </row>
    <row r="783" spans="1:7" ht="15.75" customHeight="1">
      <c r="A783" s="55"/>
      <c r="B783" s="55"/>
      <c r="C783" s="55"/>
      <c r="D783" s="55"/>
      <c r="E783" s="55"/>
      <c r="F783" s="55"/>
      <c r="G783" s="55"/>
    </row>
    <row r="784" spans="1:7" ht="15.75" customHeight="1">
      <c r="A784" s="55"/>
      <c r="B784" s="55"/>
      <c r="C784" s="55"/>
      <c r="D784" s="55"/>
      <c r="E784" s="55"/>
      <c r="F784" s="55"/>
      <c r="G784" s="55"/>
    </row>
    <row r="785" spans="1:7" ht="15.75" customHeight="1">
      <c r="A785" s="55"/>
      <c r="B785" s="55"/>
      <c r="C785" s="55"/>
      <c r="D785" s="55"/>
      <c r="E785" s="55"/>
      <c r="F785" s="55"/>
      <c r="G785" s="55"/>
    </row>
    <row r="786" spans="1:7" ht="15.75" customHeight="1">
      <c r="A786" s="55"/>
      <c r="B786" s="55"/>
      <c r="C786" s="55"/>
      <c r="D786" s="55"/>
      <c r="E786" s="55"/>
      <c r="F786" s="55"/>
      <c r="G786" s="55"/>
    </row>
    <row r="787" spans="1:7" ht="15.75" customHeight="1">
      <c r="A787" s="55"/>
      <c r="B787" s="55"/>
      <c r="C787" s="55"/>
      <c r="D787" s="55"/>
      <c r="E787" s="55"/>
      <c r="F787" s="55"/>
      <c r="G787" s="55"/>
    </row>
    <row r="788" spans="1:7" ht="15.75" customHeight="1">
      <c r="A788" s="55"/>
      <c r="B788" s="55"/>
      <c r="C788" s="55"/>
      <c r="D788" s="55"/>
      <c r="E788" s="55"/>
      <c r="F788" s="55"/>
      <c r="G788" s="55"/>
    </row>
    <row r="789" spans="1:7" ht="15.75" customHeight="1">
      <c r="A789" s="55"/>
      <c r="B789" s="55"/>
      <c r="C789" s="55"/>
      <c r="D789" s="55"/>
      <c r="E789" s="55"/>
      <c r="F789" s="55"/>
      <c r="G789" s="55"/>
    </row>
    <row r="790" spans="1:7" ht="15.75" customHeight="1">
      <c r="A790" s="55"/>
      <c r="B790" s="55"/>
      <c r="C790" s="55"/>
      <c r="D790" s="55"/>
      <c r="E790" s="55"/>
      <c r="F790" s="55"/>
      <c r="G790" s="55"/>
    </row>
    <row r="791" spans="1:7" ht="15.75" customHeight="1">
      <c r="A791" s="55"/>
      <c r="B791" s="55"/>
      <c r="C791" s="55"/>
      <c r="D791" s="55"/>
      <c r="E791" s="55"/>
      <c r="F791" s="55"/>
      <c r="G791" s="55"/>
    </row>
    <row r="792" spans="1:7" ht="15.75" customHeight="1">
      <c r="A792" s="55"/>
      <c r="B792" s="55"/>
      <c r="C792" s="55"/>
      <c r="D792" s="55"/>
      <c r="E792" s="55"/>
      <c r="F792" s="55"/>
      <c r="G792" s="55"/>
    </row>
    <row r="793" spans="1:7" ht="15.75" customHeight="1">
      <c r="A793" s="55"/>
      <c r="B793" s="55"/>
      <c r="C793" s="55"/>
      <c r="D793" s="55"/>
      <c r="E793" s="55"/>
      <c r="F793" s="55"/>
      <c r="G793" s="55"/>
    </row>
    <row r="794" spans="1:7" ht="15.75" customHeight="1">
      <c r="A794" s="55"/>
      <c r="B794" s="55"/>
      <c r="C794" s="55"/>
      <c r="D794" s="55"/>
      <c r="E794" s="55"/>
      <c r="F794" s="55"/>
      <c r="G794" s="55"/>
    </row>
    <row r="795" spans="1:7" ht="15.75" customHeight="1">
      <c r="A795" s="55"/>
      <c r="B795" s="55"/>
      <c r="C795" s="55"/>
      <c r="D795" s="55"/>
      <c r="E795" s="55"/>
      <c r="F795" s="55"/>
      <c r="G795" s="55"/>
    </row>
    <row r="796" spans="1:7" ht="15.75" customHeight="1">
      <c r="A796" s="55"/>
      <c r="B796" s="55"/>
      <c r="C796" s="55"/>
      <c r="D796" s="55"/>
      <c r="E796" s="55"/>
      <c r="F796" s="55"/>
      <c r="G796" s="55"/>
    </row>
    <row r="797" spans="1:7" ht="15.75" customHeight="1">
      <c r="A797" s="55"/>
      <c r="B797" s="55"/>
      <c r="C797" s="55"/>
      <c r="D797" s="55"/>
      <c r="E797" s="55"/>
      <c r="F797" s="55"/>
      <c r="G797" s="55"/>
    </row>
    <row r="798" spans="1:7" ht="15.75" customHeight="1">
      <c r="A798" s="55"/>
      <c r="B798" s="55"/>
      <c r="C798" s="55"/>
      <c r="D798" s="55"/>
      <c r="E798" s="55"/>
      <c r="F798" s="55"/>
      <c r="G798" s="55"/>
    </row>
    <row r="799" spans="1:7" ht="15.75" customHeight="1">
      <c r="A799" s="55"/>
      <c r="B799" s="55"/>
      <c r="C799" s="55"/>
      <c r="D799" s="55"/>
      <c r="E799" s="55"/>
      <c r="F799" s="55"/>
      <c r="G799" s="55"/>
    </row>
    <row r="800" spans="1:7" ht="15.75" customHeight="1">
      <c r="A800" s="55"/>
      <c r="B800" s="55"/>
      <c r="C800" s="55"/>
      <c r="D800" s="55"/>
      <c r="E800" s="55"/>
      <c r="F800" s="55"/>
      <c r="G800" s="55"/>
    </row>
    <row r="801" spans="1:7" ht="15.75" customHeight="1">
      <c r="A801" s="55"/>
      <c r="B801" s="55"/>
      <c r="C801" s="55"/>
      <c r="D801" s="55"/>
      <c r="E801" s="55"/>
      <c r="F801" s="55"/>
      <c r="G801" s="55"/>
    </row>
    <row r="802" spans="1:7" ht="15.75" customHeight="1">
      <c r="A802" s="55"/>
      <c r="B802" s="55"/>
      <c r="C802" s="55"/>
      <c r="D802" s="55"/>
      <c r="E802" s="55"/>
      <c r="F802" s="55"/>
      <c r="G802" s="55"/>
    </row>
    <row r="803" spans="1:7" ht="15.75" customHeight="1">
      <c r="A803" s="55"/>
      <c r="B803" s="55"/>
      <c r="C803" s="55"/>
      <c r="D803" s="55"/>
      <c r="E803" s="55"/>
      <c r="F803" s="55"/>
      <c r="G803" s="55"/>
    </row>
    <row r="804" spans="1:7" ht="15.75" customHeight="1">
      <c r="A804" s="55"/>
      <c r="B804" s="55"/>
      <c r="C804" s="55"/>
      <c r="D804" s="55"/>
      <c r="E804" s="55"/>
      <c r="F804" s="55"/>
      <c r="G804" s="55"/>
    </row>
    <row r="805" spans="1:7" ht="15.75" customHeight="1">
      <c r="A805" s="55"/>
      <c r="B805" s="55"/>
      <c r="C805" s="55"/>
      <c r="D805" s="55"/>
      <c r="E805" s="55"/>
      <c r="F805" s="55"/>
      <c r="G805" s="55"/>
    </row>
    <row r="806" spans="1:7" ht="15.75" customHeight="1">
      <c r="A806" s="55"/>
      <c r="B806" s="55"/>
      <c r="C806" s="55"/>
      <c r="D806" s="55"/>
      <c r="E806" s="55"/>
      <c r="F806" s="55"/>
      <c r="G806" s="55"/>
    </row>
    <row r="807" spans="1:7" ht="15.75" customHeight="1">
      <c r="A807" s="55"/>
      <c r="B807" s="55"/>
      <c r="C807" s="55"/>
      <c r="D807" s="55"/>
      <c r="E807" s="55"/>
      <c r="F807" s="55"/>
      <c r="G807" s="55"/>
    </row>
    <row r="808" spans="1:7" ht="15.75" customHeight="1">
      <c r="A808" s="55"/>
      <c r="B808" s="55"/>
      <c r="C808" s="55"/>
      <c r="D808" s="55"/>
      <c r="E808" s="55"/>
      <c r="F808" s="55"/>
      <c r="G808" s="55"/>
    </row>
    <row r="809" spans="1:7" ht="15.75" customHeight="1">
      <c r="A809" s="55"/>
      <c r="B809" s="55"/>
      <c r="C809" s="55"/>
      <c r="D809" s="55"/>
      <c r="E809" s="55"/>
      <c r="F809" s="55"/>
      <c r="G809" s="55"/>
    </row>
    <row r="810" spans="1:7" ht="15.75" customHeight="1">
      <c r="A810" s="55"/>
      <c r="B810" s="55"/>
      <c r="C810" s="55"/>
      <c r="D810" s="55"/>
      <c r="E810" s="55"/>
      <c r="F810" s="55"/>
      <c r="G810" s="55"/>
    </row>
    <row r="811" spans="1:7" ht="15.75" customHeight="1">
      <c r="A811" s="55"/>
      <c r="B811" s="55"/>
      <c r="C811" s="55"/>
      <c r="D811" s="55"/>
      <c r="E811" s="55"/>
      <c r="F811" s="55"/>
      <c r="G811" s="55"/>
    </row>
    <row r="812" spans="1:7" ht="15.75" customHeight="1">
      <c r="A812" s="55"/>
      <c r="B812" s="55"/>
      <c r="C812" s="55"/>
      <c r="D812" s="55"/>
      <c r="E812" s="55"/>
      <c r="F812" s="55"/>
      <c r="G812" s="55"/>
    </row>
    <row r="813" spans="1:7" ht="15.75" customHeight="1">
      <c r="A813" s="55"/>
      <c r="B813" s="55"/>
      <c r="C813" s="55"/>
      <c r="D813" s="55"/>
      <c r="E813" s="55"/>
      <c r="F813" s="55"/>
      <c r="G813" s="55"/>
    </row>
    <row r="814" spans="1:7" ht="15.75" customHeight="1">
      <c r="A814" s="55"/>
      <c r="B814" s="55"/>
      <c r="C814" s="55"/>
      <c r="D814" s="55"/>
      <c r="E814" s="55"/>
      <c r="F814" s="55"/>
      <c r="G814" s="55"/>
    </row>
    <row r="815" spans="1:7" ht="15.75" customHeight="1">
      <c r="A815" s="55"/>
      <c r="B815" s="55"/>
      <c r="C815" s="55"/>
      <c r="D815" s="55"/>
      <c r="E815" s="55"/>
      <c r="F815" s="55"/>
      <c r="G815" s="55"/>
    </row>
    <row r="816" spans="1:7" ht="15.75" customHeight="1">
      <c r="A816" s="55"/>
      <c r="B816" s="55"/>
      <c r="C816" s="55"/>
      <c r="D816" s="55"/>
      <c r="E816" s="55"/>
      <c r="F816" s="55"/>
      <c r="G816" s="55"/>
    </row>
    <row r="817" spans="1:7" ht="15.75" customHeight="1">
      <c r="A817" s="55"/>
      <c r="B817" s="55"/>
      <c r="C817" s="55"/>
      <c r="D817" s="55"/>
      <c r="E817" s="55"/>
      <c r="F817" s="55"/>
      <c r="G817" s="55"/>
    </row>
    <row r="818" spans="1:7" ht="15.75" customHeight="1">
      <c r="A818" s="55"/>
      <c r="B818" s="55"/>
      <c r="C818" s="55"/>
      <c r="D818" s="55"/>
      <c r="E818" s="55"/>
      <c r="F818" s="55"/>
      <c r="G818" s="55"/>
    </row>
    <row r="819" spans="1:7" ht="15.75" customHeight="1">
      <c r="A819" s="55"/>
      <c r="B819" s="55"/>
      <c r="C819" s="55"/>
      <c r="D819" s="55"/>
      <c r="E819" s="55"/>
      <c r="F819" s="55"/>
      <c r="G819" s="55"/>
    </row>
    <row r="820" spans="1:7" ht="15.75" customHeight="1">
      <c r="A820" s="55"/>
      <c r="B820" s="55"/>
      <c r="C820" s="55"/>
      <c r="D820" s="55"/>
      <c r="E820" s="55"/>
      <c r="F820" s="55"/>
      <c r="G820" s="55"/>
    </row>
    <row r="821" spans="1:7" ht="15.75" customHeight="1">
      <c r="A821" s="55"/>
      <c r="B821" s="55"/>
      <c r="C821" s="55"/>
      <c r="D821" s="55"/>
      <c r="E821" s="55"/>
      <c r="F821" s="55"/>
      <c r="G821" s="55"/>
    </row>
    <row r="822" spans="1:7" ht="15.75" customHeight="1">
      <c r="A822" s="55"/>
      <c r="B822" s="55"/>
      <c r="C822" s="55"/>
      <c r="D822" s="55"/>
      <c r="E822" s="55"/>
      <c r="F822" s="55"/>
      <c r="G822" s="55"/>
    </row>
    <row r="823" spans="1:7" ht="15.75" customHeight="1">
      <c r="A823" s="55"/>
      <c r="B823" s="55"/>
      <c r="C823" s="55"/>
      <c r="D823" s="55"/>
      <c r="E823" s="55"/>
      <c r="F823" s="55"/>
      <c r="G823" s="55"/>
    </row>
    <row r="824" spans="1:7" ht="15.75" customHeight="1">
      <c r="A824" s="55"/>
      <c r="B824" s="55"/>
      <c r="C824" s="55"/>
      <c r="D824" s="55"/>
      <c r="E824" s="55"/>
      <c r="F824" s="55"/>
      <c r="G824" s="55"/>
    </row>
    <row r="825" spans="1:7" ht="15.75" customHeight="1">
      <c r="A825" s="55"/>
      <c r="B825" s="55"/>
      <c r="C825" s="55"/>
      <c r="D825" s="55"/>
      <c r="E825" s="55"/>
      <c r="F825" s="55"/>
      <c r="G825" s="55"/>
    </row>
    <row r="826" spans="1:7" ht="15.75" customHeight="1">
      <c r="A826" s="55"/>
      <c r="B826" s="55"/>
      <c r="C826" s="55"/>
      <c r="D826" s="55"/>
      <c r="E826" s="55"/>
      <c r="F826" s="55"/>
      <c r="G826" s="55"/>
    </row>
    <row r="827" spans="1:7" ht="15.75" customHeight="1">
      <c r="A827" s="55"/>
      <c r="B827" s="55"/>
      <c r="C827" s="55"/>
      <c r="D827" s="55"/>
      <c r="E827" s="55"/>
      <c r="F827" s="55"/>
      <c r="G827" s="55"/>
    </row>
    <row r="828" spans="1:7" ht="15.75" customHeight="1">
      <c r="A828" s="55"/>
      <c r="B828" s="55"/>
      <c r="C828" s="55"/>
      <c r="D828" s="55"/>
      <c r="E828" s="55"/>
      <c r="F828" s="55"/>
      <c r="G828" s="55"/>
    </row>
    <row r="829" spans="1:7" ht="15.75" customHeight="1">
      <c r="A829" s="55"/>
      <c r="B829" s="55"/>
      <c r="C829" s="55"/>
      <c r="D829" s="55"/>
      <c r="E829" s="55"/>
      <c r="F829" s="55"/>
      <c r="G829" s="55"/>
    </row>
    <row r="830" spans="1:7" ht="15.75" customHeight="1">
      <c r="A830" s="55"/>
      <c r="B830" s="55"/>
      <c r="C830" s="55"/>
      <c r="D830" s="55"/>
      <c r="E830" s="55"/>
      <c r="F830" s="55"/>
      <c r="G830" s="55"/>
    </row>
    <row r="831" spans="1:7" ht="15.75" customHeight="1">
      <c r="A831" s="55"/>
      <c r="B831" s="55"/>
      <c r="C831" s="55"/>
      <c r="D831" s="55"/>
      <c r="E831" s="55"/>
      <c r="F831" s="55"/>
      <c r="G831" s="55"/>
    </row>
    <row r="832" spans="1:7" ht="15.75" customHeight="1">
      <c r="A832" s="55"/>
      <c r="B832" s="55"/>
      <c r="C832" s="55"/>
      <c r="D832" s="55"/>
      <c r="E832" s="55"/>
      <c r="F832" s="55"/>
      <c r="G832" s="55"/>
    </row>
    <row r="833" spans="1:7" ht="15.75" customHeight="1">
      <c r="A833" s="55"/>
      <c r="B833" s="55"/>
      <c r="C833" s="55"/>
      <c r="D833" s="55"/>
      <c r="E833" s="55"/>
      <c r="F833" s="55"/>
      <c r="G833" s="55"/>
    </row>
    <row r="834" spans="1:7" ht="15.75" customHeight="1">
      <c r="A834" s="55"/>
      <c r="B834" s="55"/>
      <c r="C834" s="55"/>
      <c r="D834" s="55"/>
      <c r="E834" s="55"/>
      <c r="F834" s="55"/>
      <c r="G834" s="55"/>
    </row>
    <row r="835" spans="1:7" ht="15.75" customHeight="1">
      <c r="A835" s="55"/>
      <c r="B835" s="55"/>
      <c r="C835" s="55"/>
      <c r="D835" s="55"/>
      <c r="E835" s="55"/>
      <c r="F835" s="55"/>
      <c r="G835" s="55"/>
    </row>
    <row r="836" spans="1:7" ht="15.75" customHeight="1">
      <c r="A836" s="55"/>
      <c r="B836" s="55"/>
      <c r="C836" s="55"/>
      <c r="D836" s="55"/>
      <c r="E836" s="55"/>
      <c r="F836" s="55"/>
      <c r="G836" s="55"/>
    </row>
    <row r="837" spans="1:7" ht="15.75" customHeight="1">
      <c r="A837" s="55"/>
      <c r="B837" s="55"/>
      <c r="C837" s="55"/>
      <c r="D837" s="55"/>
      <c r="E837" s="55"/>
      <c r="F837" s="55"/>
      <c r="G837" s="55"/>
    </row>
    <row r="838" spans="1:7" ht="15.75" customHeight="1">
      <c r="A838" s="55"/>
      <c r="B838" s="55"/>
      <c r="C838" s="55"/>
      <c r="D838" s="55"/>
      <c r="E838" s="55"/>
      <c r="F838" s="55"/>
      <c r="G838" s="55"/>
    </row>
    <row r="839" spans="1:7" ht="15.75" customHeight="1">
      <c r="A839" s="55"/>
      <c r="B839" s="55"/>
      <c r="C839" s="55"/>
      <c r="D839" s="55"/>
      <c r="E839" s="55"/>
      <c r="F839" s="55"/>
      <c r="G839" s="55"/>
    </row>
    <row r="840" spans="1:7" ht="15.75" customHeight="1">
      <c r="A840" s="55"/>
      <c r="B840" s="55"/>
      <c r="C840" s="55"/>
      <c r="D840" s="55"/>
      <c r="E840" s="55"/>
      <c r="F840" s="55"/>
      <c r="G840" s="55"/>
    </row>
    <row r="841" spans="1:7" ht="15.75" customHeight="1">
      <c r="A841" s="55"/>
      <c r="B841" s="55"/>
      <c r="C841" s="55"/>
      <c r="D841" s="55"/>
      <c r="E841" s="55"/>
      <c r="F841" s="55"/>
      <c r="G841" s="55"/>
    </row>
    <row r="842" spans="1:7" ht="15.75" customHeight="1">
      <c r="A842" s="55"/>
      <c r="B842" s="55"/>
      <c r="C842" s="55"/>
      <c r="D842" s="55"/>
      <c r="E842" s="55"/>
      <c r="F842" s="55"/>
      <c r="G842" s="55"/>
    </row>
    <row r="843" spans="1:7" ht="15.75" customHeight="1">
      <c r="A843" s="55"/>
      <c r="B843" s="55"/>
      <c r="C843" s="55"/>
      <c r="D843" s="55"/>
      <c r="E843" s="55"/>
      <c r="F843" s="55"/>
      <c r="G843" s="55"/>
    </row>
    <row r="844" spans="1:7" ht="15.75" customHeight="1">
      <c r="A844" s="55"/>
      <c r="B844" s="55"/>
      <c r="C844" s="55"/>
      <c r="D844" s="55"/>
      <c r="E844" s="55"/>
      <c r="F844" s="55"/>
      <c r="G844" s="55"/>
    </row>
    <row r="845" spans="1:7" ht="15.75" customHeight="1">
      <c r="A845" s="55"/>
      <c r="B845" s="55"/>
      <c r="C845" s="55"/>
      <c r="D845" s="55"/>
      <c r="E845" s="55"/>
      <c r="F845" s="55"/>
      <c r="G845" s="55"/>
    </row>
    <row r="846" spans="1:7" ht="15.75" customHeight="1">
      <c r="A846" s="55"/>
      <c r="B846" s="55"/>
      <c r="C846" s="55"/>
      <c r="D846" s="55"/>
      <c r="E846" s="55"/>
      <c r="F846" s="55"/>
      <c r="G846" s="55"/>
    </row>
    <row r="847" spans="1:7" ht="15.75" customHeight="1">
      <c r="A847" s="55"/>
      <c r="B847" s="55"/>
      <c r="C847" s="55"/>
      <c r="D847" s="55"/>
      <c r="E847" s="55"/>
      <c r="F847" s="55"/>
      <c r="G847" s="55"/>
    </row>
    <row r="848" spans="1:7" ht="15.75" customHeight="1">
      <c r="A848" s="55"/>
      <c r="B848" s="55"/>
      <c r="C848" s="55"/>
      <c r="D848" s="55"/>
      <c r="E848" s="55"/>
      <c r="F848" s="55"/>
      <c r="G848" s="55"/>
    </row>
    <row r="849" spans="1:7" ht="15.75" customHeight="1">
      <c r="A849" s="55"/>
      <c r="B849" s="55"/>
      <c r="C849" s="55"/>
      <c r="D849" s="55"/>
      <c r="E849" s="55"/>
      <c r="F849" s="55"/>
      <c r="G849" s="55"/>
    </row>
    <row r="850" spans="1:7" ht="15.75" customHeight="1">
      <c r="A850" s="55"/>
      <c r="B850" s="55"/>
      <c r="C850" s="55"/>
      <c r="D850" s="55"/>
      <c r="E850" s="55"/>
      <c r="F850" s="55"/>
      <c r="G850" s="55"/>
    </row>
    <row r="851" spans="1:7" ht="15.75" customHeight="1">
      <c r="A851" s="55"/>
      <c r="B851" s="55"/>
      <c r="C851" s="55"/>
      <c r="D851" s="55"/>
      <c r="E851" s="55"/>
      <c r="F851" s="55"/>
      <c r="G851" s="55"/>
    </row>
    <row r="852" spans="1:7" ht="15.75" customHeight="1">
      <c r="A852" s="55"/>
      <c r="B852" s="55"/>
      <c r="C852" s="55"/>
      <c r="D852" s="55"/>
      <c r="E852" s="55"/>
      <c r="F852" s="55"/>
      <c r="G852" s="55"/>
    </row>
    <row r="853" spans="1:7" ht="15.75" customHeight="1">
      <c r="A853" s="55"/>
      <c r="B853" s="55"/>
      <c r="C853" s="55"/>
      <c r="D853" s="55"/>
      <c r="E853" s="55"/>
      <c r="F853" s="55"/>
      <c r="G853" s="55"/>
    </row>
    <row r="854" spans="1:7" ht="15.75" customHeight="1">
      <c r="A854" s="55"/>
      <c r="B854" s="55"/>
      <c r="C854" s="55"/>
      <c r="D854" s="55"/>
      <c r="E854" s="55"/>
      <c r="F854" s="55"/>
      <c r="G854" s="55"/>
    </row>
    <row r="855" spans="1:7" ht="15.75" customHeight="1">
      <c r="A855" s="55"/>
      <c r="B855" s="55"/>
      <c r="C855" s="55"/>
      <c r="D855" s="55"/>
      <c r="E855" s="55"/>
      <c r="F855" s="55"/>
      <c r="G855" s="55"/>
    </row>
    <row r="856" spans="1:7" ht="15.75" customHeight="1">
      <c r="A856" s="55"/>
      <c r="B856" s="55"/>
      <c r="C856" s="55"/>
      <c r="D856" s="55"/>
      <c r="E856" s="55"/>
      <c r="F856" s="55"/>
      <c r="G856" s="55"/>
    </row>
    <row r="857" spans="1:7" ht="15.75" customHeight="1">
      <c r="A857" s="55"/>
      <c r="B857" s="55"/>
      <c r="C857" s="55"/>
      <c r="D857" s="55"/>
      <c r="E857" s="55"/>
      <c r="F857" s="55"/>
      <c r="G857" s="55"/>
    </row>
    <row r="858" spans="1:7" ht="15.75" customHeight="1">
      <c r="A858" s="55"/>
      <c r="B858" s="55"/>
      <c r="C858" s="55"/>
      <c r="D858" s="55"/>
      <c r="E858" s="55"/>
      <c r="F858" s="55"/>
      <c r="G858" s="55"/>
    </row>
    <row r="859" spans="1:7" ht="15.75" customHeight="1">
      <c r="A859" s="55"/>
      <c r="B859" s="55"/>
      <c r="C859" s="55"/>
      <c r="D859" s="55"/>
      <c r="E859" s="55"/>
      <c r="F859" s="55"/>
      <c r="G859" s="55"/>
    </row>
    <row r="860" spans="1:7" ht="15.75" customHeight="1">
      <c r="A860" s="55"/>
      <c r="B860" s="55"/>
      <c r="C860" s="55"/>
      <c r="D860" s="55"/>
      <c r="E860" s="55"/>
      <c r="F860" s="55"/>
      <c r="G860" s="55"/>
    </row>
    <row r="861" spans="1:7" ht="15.75" customHeight="1">
      <c r="A861" s="55"/>
      <c r="B861" s="55"/>
      <c r="C861" s="55"/>
      <c r="D861" s="55"/>
      <c r="E861" s="55"/>
      <c r="F861" s="55"/>
      <c r="G861" s="55"/>
    </row>
    <row r="862" spans="1:7" ht="15.75" customHeight="1">
      <c r="A862" s="55"/>
      <c r="B862" s="55"/>
      <c r="C862" s="55"/>
      <c r="D862" s="55"/>
      <c r="E862" s="55"/>
      <c r="F862" s="55"/>
      <c r="G862" s="55"/>
    </row>
    <row r="863" spans="1:7" ht="15.75" customHeight="1">
      <c r="A863" s="55"/>
      <c r="B863" s="55"/>
      <c r="C863" s="55"/>
      <c r="D863" s="55"/>
      <c r="E863" s="55"/>
      <c r="F863" s="55"/>
      <c r="G863" s="55"/>
    </row>
    <row r="864" spans="1:7" ht="15.75" customHeight="1">
      <c r="A864" s="55"/>
      <c r="B864" s="55"/>
      <c r="C864" s="55"/>
      <c r="D864" s="55"/>
      <c r="E864" s="55"/>
      <c r="F864" s="55"/>
      <c r="G864" s="55"/>
    </row>
    <row r="865" spans="1:7" ht="15.75" customHeight="1">
      <c r="A865" s="55"/>
      <c r="B865" s="55"/>
      <c r="C865" s="55"/>
      <c r="D865" s="55"/>
      <c r="E865" s="55"/>
      <c r="F865" s="55"/>
      <c r="G865" s="55"/>
    </row>
    <row r="866" spans="1:7" ht="15.75" customHeight="1">
      <c r="A866" s="55"/>
      <c r="B866" s="55"/>
      <c r="C866" s="55"/>
      <c r="D866" s="55"/>
      <c r="E866" s="55"/>
      <c r="F866" s="55"/>
      <c r="G866" s="55"/>
    </row>
    <row r="867" spans="1:7" ht="15.75" customHeight="1">
      <c r="A867" s="55"/>
      <c r="B867" s="55"/>
      <c r="C867" s="55"/>
      <c r="D867" s="55"/>
      <c r="E867" s="55"/>
      <c r="F867" s="55"/>
      <c r="G867" s="55"/>
    </row>
    <row r="868" spans="1:7" ht="15.75" customHeight="1">
      <c r="A868" s="55"/>
      <c r="B868" s="55"/>
      <c r="C868" s="55"/>
      <c r="D868" s="55"/>
      <c r="E868" s="55"/>
      <c r="F868" s="55"/>
      <c r="G868" s="55"/>
    </row>
    <row r="869" spans="1:7" ht="15.75" customHeight="1">
      <c r="A869" s="55"/>
      <c r="B869" s="55"/>
      <c r="C869" s="55"/>
      <c r="D869" s="55"/>
      <c r="E869" s="55"/>
      <c r="F869" s="55"/>
      <c r="G869" s="55"/>
    </row>
    <row r="870" spans="1:7" ht="15.75" customHeight="1">
      <c r="A870" s="55"/>
      <c r="B870" s="55"/>
      <c r="C870" s="55"/>
      <c r="D870" s="55"/>
      <c r="E870" s="55"/>
      <c r="F870" s="55"/>
      <c r="G870" s="55"/>
    </row>
    <row r="871" spans="1:7" ht="15.75" customHeight="1">
      <c r="A871" s="55"/>
      <c r="B871" s="55"/>
      <c r="C871" s="55"/>
      <c r="D871" s="55"/>
      <c r="E871" s="55"/>
      <c r="F871" s="55"/>
      <c r="G871" s="55"/>
    </row>
    <row r="872" spans="1:7" ht="15.75" customHeight="1">
      <c r="A872" s="55"/>
      <c r="B872" s="55"/>
      <c r="C872" s="55"/>
      <c r="D872" s="55"/>
      <c r="E872" s="55"/>
      <c r="F872" s="55"/>
      <c r="G872" s="55"/>
    </row>
    <row r="873" spans="1:7" ht="15.75" customHeight="1">
      <c r="A873" s="55"/>
      <c r="B873" s="55"/>
      <c r="C873" s="55"/>
      <c r="D873" s="55"/>
      <c r="E873" s="55"/>
      <c r="F873" s="55"/>
      <c r="G873" s="55"/>
    </row>
    <row r="874" spans="1:7" ht="15.75" customHeight="1">
      <c r="A874" s="55"/>
      <c r="B874" s="55"/>
      <c r="C874" s="55"/>
      <c r="D874" s="55"/>
      <c r="E874" s="55"/>
      <c r="F874" s="55"/>
      <c r="G874" s="55"/>
    </row>
    <row r="875" spans="1:7" ht="15.75" customHeight="1">
      <c r="A875" s="55"/>
      <c r="B875" s="55"/>
      <c r="C875" s="55"/>
      <c r="D875" s="55"/>
      <c r="E875" s="55"/>
      <c r="F875" s="55"/>
      <c r="G875" s="55"/>
    </row>
    <row r="876" spans="1:7" ht="15.75" customHeight="1">
      <c r="A876" s="55"/>
      <c r="B876" s="55"/>
      <c r="C876" s="55"/>
      <c r="D876" s="55"/>
      <c r="E876" s="55"/>
      <c r="F876" s="55"/>
      <c r="G876" s="55"/>
    </row>
    <row r="877" spans="1:7" ht="15.75" customHeight="1">
      <c r="A877" s="55"/>
      <c r="B877" s="55"/>
      <c r="C877" s="55"/>
      <c r="D877" s="55"/>
      <c r="E877" s="55"/>
      <c r="F877" s="55"/>
      <c r="G877" s="55"/>
    </row>
    <row r="878" spans="1:7" ht="15.75" customHeight="1">
      <c r="A878" s="55"/>
      <c r="B878" s="55"/>
      <c r="C878" s="55"/>
      <c r="D878" s="55"/>
      <c r="E878" s="55"/>
      <c r="F878" s="55"/>
      <c r="G878" s="55"/>
    </row>
    <row r="879" spans="1:7" ht="15.75" customHeight="1">
      <c r="A879" s="55"/>
      <c r="B879" s="55"/>
      <c r="C879" s="55"/>
      <c r="D879" s="55"/>
      <c r="E879" s="55"/>
      <c r="F879" s="55"/>
      <c r="G879" s="55"/>
    </row>
    <row r="880" spans="1:7" ht="15.75" customHeight="1">
      <c r="A880" s="55"/>
      <c r="B880" s="55"/>
      <c r="C880" s="55"/>
      <c r="D880" s="55"/>
      <c r="E880" s="55"/>
      <c r="F880" s="55"/>
      <c r="G880" s="55"/>
    </row>
    <row r="881" spans="1:7" ht="15.75" customHeight="1">
      <c r="A881" s="55"/>
      <c r="B881" s="55"/>
      <c r="C881" s="55"/>
      <c r="D881" s="55"/>
      <c r="E881" s="55"/>
      <c r="F881" s="55"/>
      <c r="G881" s="55"/>
    </row>
    <row r="882" spans="1:7" ht="15.75" customHeight="1">
      <c r="A882" s="55"/>
      <c r="B882" s="55"/>
      <c r="C882" s="55"/>
      <c r="D882" s="55"/>
      <c r="E882" s="55"/>
      <c r="F882" s="55"/>
      <c r="G882" s="55"/>
    </row>
    <row r="883" spans="1:7" ht="15.75" customHeight="1">
      <c r="A883" s="55"/>
      <c r="B883" s="55"/>
      <c r="C883" s="55"/>
      <c r="D883" s="55"/>
      <c r="E883" s="55"/>
      <c r="F883" s="55"/>
      <c r="G883" s="55"/>
    </row>
    <row r="884" spans="1:7" ht="15.75" customHeight="1">
      <c r="A884" s="55"/>
      <c r="B884" s="55"/>
      <c r="C884" s="55"/>
      <c r="D884" s="55"/>
      <c r="E884" s="55"/>
      <c r="F884" s="55"/>
      <c r="G884" s="55"/>
    </row>
    <row r="885" spans="1:7" ht="15.75" customHeight="1">
      <c r="A885" s="55"/>
      <c r="B885" s="55"/>
      <c r="C885" s="55"/>
      <c r="D885" s="55"/>
      <c r="E885" s="55"/>
      <c r="F885" s="55"/>
      <c r="G885" s="55"/>
    </row>
    <row r="886" spans="1:7" ht="15.75" customHeight="1">
      <c r="A886" s="55"/>
      <c r="B886" s="55"/>
      <c r="C886" s="55"/>
      <c r="D886" s="55"/>
      <c r="E886" s="55"/>
      <c r="F886" s="55"/>
      <c r="G886" s="55"/>
    </row>
    <row r="887" spans="1:7" ht="15.75" customHeight="1">
      <c r="A887" s="55"/>
      <c r="B887" s="55"/>
      <c r="C887" s="55"/>
      <c r="D887" s="55"/>
      <c r="E887" s="55"/>
      <c r="F887" s="55"/>
      <c r="G887" s="55"/>
    </row>
    <row r="888" spans="1:7" ht="15.75" customHeight="1">
      <c r="A888" s="55"/>
      <c r="B888" s="55"/>
      <c r="C888" s="55"/>
      <c r="D888" s="55"/>
      <c r="E888" s="55"/>
      <c r="F888" s="55"/>
      <c r="G888" s="55"/>
    </row>
    <row r="889" spans="1:7" ht="15.75" customHeight="1">
      <c r="A889" s="55"/>
      <c r="B889" s="55"/>
      <c r="C889" s="55"/>
      <c r="D889" s="55"/>
      <c r="E889" s="55"/>
      <c r="F889" s="55"/>
      <c r="G889" s="55"/>
    </row>
    <row r="890" spans="1:7" ht="15.75" customHeight="1">
      <c r="A890" s="55"/>
      <c r="B890" s="55"/>
      <c r="C890" s="55"/>
      <c r="D890" s="55"/>
      <c r="E890" s="55"/>
      <c r="F890" s="55"/>
      <c r="G890" s="55"/>
    </row>
    <row r="891" spans="1:7" ht="15.75" customHeight="1">
      <c r="A891" s="55"/>
      <c r="B891" s="55"/>
      <c r="C891" s="55"/>
      <c r="D891" s="55"/>
      <c r="E891" s="55"/>
      <c r="F891" s="55"/>
      <c r="G891" s="55"/>
    </row>
    <row r="892" spans="1:7" ht="15.75" customHeight="1">
      <c r="A892" s="55"/>
      <c r="B892" s="55"/>
      <c r="C892" s="55"/>
      <c r="D892" s="55"/>
      <c r="E892" s="55"/>
      <c r="F892" s="55"/>
      <c r="G892" s="55"/>
    </row>
    <row r="893" spans="1:7" ht="15.75" customHeight="1">
      <c r="A893" s="55"/>
      <c r="B893" s="55"/>
      <c r="C893" s="55"/>
      <c r="D893" s="55"/>
      <c r="E893" s="55"/>
      <c r="F893" s="55"/>
      <c r="G893" s="55"/>
    </row>
    <row r="894" spans="1:7" ht="15.75" customHeight="1">
      <c r="A894" s="55"/>
      <c r="B894" s="55"/>
      <c r="C894" s="55"/>
      <c r="D894" s="55"/>
      <c r="E894" s="55"/>
      <c r="F894" s="55"/>
      <c r="G894" s="55"/>
    </row>
    <row r="895" spans="1:7" ht="15.75" customHeight="1">
      <c r="A895" s="55"/>
      <c r="B895" s="55"/>
      <c r="C895" s="55"/>
      <c r="D895" s="55"/>
      <c r="E895" s="55"/>
      <c r="F895" s="55"/>
      <c r="G895" s="55"/>
    </row>
    <row r="896" spans="1:7" ht="15.75" customHeight="1">
      <c r="A896" s="55"/>
      <c r="B896" s="55"/>
      <c r="C896" s="55"/>
      <c r="D896" s="55"/>
      <c r="E896" s="55"/>
      <c r="F896" s="55"/>
      <c r="G896" s="55"/>
    </row>
    <row r="897" spans="1:7" ht="15.75" customHeight="1">
      <c r="A897" s="55"/>
      <c r="B897" s="55"/>
      <c r="C897" s="55"/>
      <c r="D897" s="55"/>
      <c r="E897" s="55"/>
      <c r="F897" s="55"/>
      <c r="G897" s="55"/>
    </row>
    <row r="898" spans="1:7" ht="15.75" customHeight="1">
      <c r="A898" s="55"/>
      <c r="B898" s="55"/>
      <c r="C898" s="55"/>
      <c r="D898" s="55"/>
      <c r="E898" s="55"/>
      <c r="F898" s="55"/>
      <c r="G898" s="55"/>
    </row>
    <row r="899" spans="1:7" ht="15.75" customHeight="1">
      <c r="A899" s="55"/>
      <c r="B899" s="55"/>
      <c r="C899" s="55"/>
      <c r="D899" s="55"/>
      <c r="E899" s="55"/>
      <c r="F899" s="55"/>
      <c r="G899" s="55"/>
    </row>
    <row r="900" spans="1:7" ht="15.75" customHeight="1">
      <c r="A900" s="55"/>
      <c r="B900" s="55"/>
      <c r="C900" s="55"/>
      <c r="D900" s="55"/>
      <c r="E900" s="55"/>
      <c r="F900" s="55"/>
      <c r="G900" s="55"/>
    </row>
    <row r="901" spans="1:7" ht="15.75" customHeight="1">
      <c r="A901" s="55"/>
      <c r="B901" s="55"/>
      <c r="C901" s="55"/>
      <c r="D901" s="55"/>
      <c r="E901" s="55"/>
      <c r="F901" s="55"/>
      <c r="G901" s="55"/>
    </row>
    <row r="902" spans="1:7" ht="15.75" customHeight="1">
      <c r="A902" s="55"/>
      <c r="B902" s="55"/>
      <c r="C902" s="55"/>
      <c r="D902" s="55"/>
      <c r="E902" s="55"/>
      <c r="F902" s="55"/>
      <c r="G902" s="55"/>
    </row>
    <row r="903" spans="1:7" ht="15.75" customHeight="1">
      <c r="A903" s="55"/>
      <c r="B903" s="55"/>
      <c r="C903" s="55"/>
      <c r="D903" s="55"/>
      <c r="E903" s="55"/>
      <c r="F903" s="55"/>
      <c r="G903" s="55"/>
    </row>
    <row r="904" spans="1:7" ht="15.75" customHeight="1">
      <c r="A904" s="55"/>
      <c r="B904" s="55"/>
      <c r="C904" s="55"/>
      <c r="D904" s="55"/>
      <c r="E904" s="55"/>
      <c r="F904" s="55"/>
      <c r="G904" s="55"/>
    </row>
    <row r="905" spans="1:7" ht="15.75" customHeight="1">
      <c r="A905" s="55"/>
      <c r="B905" s="55"/>
      <c r="C905" s="55"/>
      <c r="D905" s="55"/>
      <c r="E905" s="55"/>
      <c r="F905" s="55"/>
      <c r="G905" s="55"/>
    </row>
    <row r="906" spans="1:7" ht="15.75" customHeight="1">
      <c r="A906" s="55"/>
      <c r="B906" s="55"/>
      <c r="C906" s="55"/>
      <c r="D906" s="55"/>
      <c r="E906" s="55"/>
      <c r="F906" s="55"/>
      <c r="G906" s="55"/>
    </row>
    <row r="907" spans="1:7" ht="15.75" customHeight="1">
      <c r="A907" s="55"/>
      <c r="B907" s="55"/>
      <c r="C907" s="55"/>
      <c r="D907" s="55"/>
      <c r="E907" s="55"/>
      <c r="F907" s="55"/>
      <c r="G907" s="55"/>
    </row>
    <row r="908" spans="1:7" ht="15.75" customHeight="1">
      <c r="A908" s="55"/>
      <c r="B908" s="55"/>
      <c r="C908" s="55"/>
      <c r="D908" s="55"/>
      <c r="E908" s="55"/>
      <c r="F908" s="55"/>
      <c r="G908" s="55"/>
    </row>
    <row r="909" spans="1:7" ht="15.75" customHeight="1">
      <c r="A909" s="55"/>
      <c r="B909" s="55"/>
      <c r="C909" s="55"/>
      <c r="D909" s="55"/>
      <c r="E909" s="55"/>
      <c r="F909" s="55"/>
      <c r="G909" s="55"/>
    </row>
    <row r="910" spans="1:7" ht="15.75" customHeight="1">
      <c r="A910" s="55"/>
      <c r="B910" s="55"/>
      <c r="C910" s="55"/>
      <c r="D910" s="55"/>
      <c r="E910" s="55"/>
      <c r="F910" s="55"/>
      <c r="G910" s="55"/>
    </row>
    <row r="911" spans="1:7" ht="15.75" customHeight="1">
      <c r="A911" s="55"/>
      <c r="B911" s="55"/>
      <c r="C911" s="55"/>
      <c r="D911" s="55"/>
      <c r="E911" s="55"/>
      <c r="F911" s="55"/>
      <c r="G911" s="55"/>
    </row>
    <row r="912" spans="1:7" ht="15.75" customHeight="1">
      <c r="A912" s="55"/>
      <c r="B912" s="55"/>
      <c r="C912" s="55"/>
      <c r="D912" s="55"/>
      <c r="E912" s="55"/>
      <c r="F912" s="55"/>
      <c r="G912" s="55"/>
    </row>
    <row r="913" spans="1:7" ht="15.75" customHeight="1">
      <c r="A913" s="55"/>
      <c r="B913" s="55"/>
      <c r="C913" s="55"/>
      <c r="D913" s="55"/>
      <c r="E913" s="55"/>
      <c r="F913" s="55"/>
      <c r="G913" s="55"/>
    </row>
    <row r="914" spans="1:7" ht="15.75" customHeight="1">
      <c r="A914" s="55"/>
      <c r="B914" s="55"/>
      <c r="C914" s="55"/>
      <c r="D914" s="55"/>
      <c r="E914" s="55"/>
      <c r="F914" s="55"/>
      <c r="G914" s="55"/>
    </row>
    <row r="915" spans="1:7" ht="15.75" customHeight="1">
      <c r="A915" s="55"/>
      <c r="B915" s="55"/>
      <c r="C915" s="55"/>
      <c r="D915" s="55"/>
      <c r="E915" s="55"/>
      <c r="F915" s="55"/>
      <c r="G915" s="55"/>
    </row>
    <row r="916" spans="1:7" ht="15.75" customHeight="1">
      <c r="A916" s="55"/>
      <c r="B916" s="55"/>
      <c r="C916" s="55"/>
      <c r="D916" s="55"/>
      <c r="E916" s="55"/>
      <c r="F916" s="55"/>
      <c r="G916" s="55"/>
    </row>
    <row r="917" spans="1:7" ht="15.75" customHeight="1">
      <c r="A917" s="55"/>
      <c r="B917" s="55"/>
      <c r="C917" s="55"/>
      <c r="D917" s="55"/>
      <c r="E917" s="55"/>
      <c r="F917" s="55"/>
      <c r="G917" s="55"/>
    </row>
    <row r="918" spans="1:7" ht="15.75" customHeight="1">
      <c r="A918" s="55"/>
      <c r="B918" s="55"/>
      <c r="C918" s="55"/>
      <c r="D918" s="55"/>
      <c r="E918" s="55"/>
      <c r="F918" s="55"/>
      <c r="G918" s="55"/>
    </row>
    <row r="919" spans="1:7" ht="15.75" customHeight="1">
      <c r="A919" s="55"/>
      <c r="B919" s="55"/>
      <c r="C919" s="55"/>
      <c r="D919" s="55"/>
      <c r="E919" s="55"/>
      <c r="F919" s="55"/>
      <c r="G919" s="55"/>
    </row>
    <row r="920" spans="1:7" ht="15.75" customHeight="1">
      <c r="A920" s="55"/>
      <c r="B920" s="55"/>
      <c r="C920" s="55"/>
      <c r="D920" s="55"/>
      <c r="E920" s="55"/>
      <c r="F920" s="55"/>
      <c r="G920" s="55"/>
    </row>
    <row r="921" spans="1:7" ht="15.75" customHeight="1">
      <c r="A921" s="55"/>
      <c r="B921" s="55"/>
      <c r="C921" s="55"/>
      <c r="D921" s="55"/>
      <c r="E921" s="55"/>
      <c r="F921" s="55"/>
      <c r="G921" s="55"/>
    </row>
    <row r="922" spans="1:7" ht="15.75" customHeight="1">
      <c r="A922" s="55"/>
      <c r="B922" s="55"/>
      <c r="C922" s="55"/>
      <c r="D922" s="55"/>
      <c r="E922" s="55"/>
      <c r="F922" s="55"/>
      <c r="G922" s="55"/>
    </row>
    <row r="923" spans="1:7" ht="15.75" customHeight="1">
      <c r="A923" s="55"/>
      <c r="B923" s="55"/>
      <c r="C923" s="55"/>
      <c r="D923" s="55"/>
      <c r="E923" s="55"/>
      <c r="F923" s="55"/>
      <c r="G923" s="55"/>
    </row>
    <row r="924" spans="1:7" ht="15.75" customHeight="1">
      <c r="A924" s="55"/>
      <c r="B924" s="55"/>
      <c r="C924" s="55"/>
      <c r="D924" s="55"/>
      <c r="E924" s="55"/>
      <c r="F924" s="55"/>
      <c r="G924" s="55"/>
    </row>
    <row r="925" spans="1:7" ht="15.75" customHeight="1">
      <c r="A925" s="55"/>
      <c r="B925" s="55"/>
      <c r="C925" s="55"/>
      <c r="D925" s="55"/>
      <c r="E925" s="55"/>
      <c r="F925" s="55"/>
      <c r="G925" s="55"/>
    </row>
    <row r="926" spans="1:7" ht="15.75" customHeight="1">
      <c r="A926" s="55"/>
      <c r="B926" s="55"/>
      <c r="C926" s="55"/>
      <c r="D926" s="55"/>
      <c r="E926" s="55"/>
      <c r="F926" s="55"/>
      <c r="G926" s="55"/>
    </row>
    <row r="927" spans="1:7" ht="15.75" customHeight="1">
      <c r="A927" s="55"/>
      <c r="B927" s="55"/>
      <c r="C927" s="55"/>
      <c r="D927" s="55"/>
      <c r="E927" s="55"/>
      <c r="F927" s="55"/>
      <c r="G927" s="55"/>
    </row>
    <row r="928" spans="1:7" ht="15.75" customHeight="1">
      <c r="A928" s="55"/>
      <c r="B928" s="55"/>
      <c r="C928" s="55"/>
      <c r="D928" s="55"/>
      <c r="E928" s="55"/>
      <c r="F928" s="55"/>
      <c r="G928" s="55"/>
    </row>
    <row r="929" spans="1:7" ht="15.75" customHeight="1">
      <c r="A929" s="55"/>
      <c r="B929" s="55"/>
      <c r="C929" s="55"/>
      <c r="D929" s="55"/>
      <c r="E929" s="55"/>
      <c r="F929" s="55"/>
      <c r="G929" s="55"/>
    </row>
    <row r="930" spans="1:7" ht="15.75" customHeight="1">
      <c r="A930" s="55"/>
      <c r="B930" s="55"/>
      <c r="C930" s="55"/>
      <c r="D930" s="55"/>
      <c r="E930" s="55"/>
      <c r="F930" s="55"/>
      <c r="G930" s="55"/>
    </row>
    <row r="931" spans="1:7" ht="15.75" customHeight="1">
      <c r="A931" s="55"/>
      <c r="B931" s="55"/>
      <c r="C931" s="55"/>
      <c r="D931" s="55"/>
      <c r="E931" s="55"/>
      <c r="F931" s="55"/>
      <c r="G931" s="55"/>
    </row>
    <row r="932" spans="1:7" ht="15.75" customHeight="1">
      <c r="A932" s="55"/>
      <c r="B932" s="55"/>
      <c r="C932" s="55"/>
      <c r="D932" s="55"/>
      <c r="E932" s="55"/>
      <c r="F932" s="55"/>
      <c r="G932" s="55"/>
    </row>
    <row r="933" spans="1:7" ht="15.75" customHeight="1">
      <c r="A933" s="55"/>
      <c r="B933" s="55"/>
      <c r="C933" s="55"/>
      <c r="D933" s="55"/>
      <c r="E933" s="55"/>
      <c r="F933" s="55"/>
      <c r="G933" s="55"/>
    </row>
    <row r="934" spans="1:7" ht="15.75" customHeight="1">
      <c r="A934" s="55"/>
      <c r="B934" s="55"/>
      <c r="C934" s="55"/>
      <c r="D934" s="55"/>
      <c r="E934" s="55"/>
      <c r="F934" s="55"/>
      <c r="G934" s="55"/>
    </row>
    <row r="935" spans="1:7" ht="15.75" customHeight="1">
      <c r="A935" s="55"/>
      <c r="B935" s="55"/>
      <c r="C935" s="55"/>
      <c r="D935" s="55"/>
      <c r="E935" s="55"/>
      <c r="F935" s="55"/>
      <c r="G935" s="55"/>
    </row>
    <row r="936" spans="1:7" ht="15.75" customHeight="1">
      <c r="A936" s="55"/>
      <c r="B936" s="55"/>
      <c r="C936" s="55"/>
      <c r="D936" s="55"/>
      <c r="E936" s="55"/>
      <c r="F936" s="55"/>
      <c r="G936" s="55"/>
    </row>
    <row r="937" spans="1:7" ht="15.75" customHeight="1">
      <c r="A937" s="55"/>
      <c r="B937" s="55"/>
      <c r="C937" s="55"/>
      <c r="D937" s="55"/>
      <c r="E937" s="55"/>
      <c r="F937" s="55"/>
      <c r="G937" s="55"/>
    </row>
    <row r="938" spans="1:7" ht="15.75" customHeight="1">
      <c r="A938" s="55"/>
      <c r="B938" s="55"/>
      <c r="C938" s="55"/>
      <c r="D938" s="55"/>
      <c r="E938" s="55"/>
      <c r="F938" s="55"/>
      <c r="G938" s="55"/>
    </row>
    <row r="939" spans="1:7" ht="15.75" customHeight="1">
      <c r="A939" s="55"/>
      <c r="B939" s="55"/>
      <c r="C939" s="55"/>
      <c r="D939" s="55"/>
      <c r="E939" s="55"/>
      <c r="F939" s="55"/>
      <c r="G939" s="55"/>
    </row>
    <row r="940" spans="1:7" ht="15.75" customHeight="1">
      <c r="A940" s="55"/>
      <c r="B940" s="55"/>
      <c r="C940" s="55"/>
      <c r="D940" s="55"/>
      <c r="E940" s="55"/>
      <c r="F940" s="55"/>
      <c r="G940" s="55"/>
    </row>
    <row r="941" spans="1:7" ht="15.75" customHeight="1">
      <c r="A941" s="55"/>
      <c r="B941" s="55"/>
      <c r="C941" s="55"/>
      <c r="D941" s="55"/>
      <c r="E941" s="55"/>
      <c r="F941" s="55"/>
      <c r="G941" s="55"/>
    </row>
    <row r="942" spans="1:7" ht="15.75" customHeight="1">
      <c r="A942" s="55"/>
      <c r="B942" s="55"/>
      <c r="C942" s="55"/>
      <c r="D942" s="55"/>
      <c r="E942" s="55"/>
      <c r="F942" s="55"/>
      <c r="G942" s="55"/>
    </row>
    <row r="943" spans="1:7" ht="15.75" customHeight="1">
      <c r="A943" s="55"/>
      <c r="B943" s="55"/>
      <c r="C943" s="55"/>
      <c r="D943" s="55"/>
      <c r="E943" s="55"/>
      <c r="F943" s="55"/>
      <c r="G943" s="55"/>
    </row>
    <row r="944" spans="1:7" ht="15.75" customHeight="1">
      <c r="A944" s="55"/>
      <c r="B944" s="55"/>
      <c r="C944" s="55"/>
      <c r="D944" s="55"/>
      <c r="E944" s="55"/>
      <c r="F944" s="55"/>
      <c r="G944" s="55"/>
    </row>
    <row r="945" spans="1:7" ht="15.75" customHeight="1">
      <c r="A945" s="55"/>
      <c r="B945" s="55"/>
      <c r="C945" s="55"/>
      <c r="D945" s="55"/>
      <c r="E945" s="55"/>
      <c r="F945" s="55"/>
      <c r="G945" s="55"/>
    </row>
    <row r="946" spans="1:7" ht="15.75" customHeight="1">
      <c r="A946" s="55"/>
      <c r="B946" s="55"/>
      <c r="C946" s="55"/>
      <c r="D946" s="55"/>
      <c r="E946" s="55"/>
      <c r="F946" s="55"/>
      <c r="G946" s="55"/>
    </row>
    <row r="947" spans="1:7" ht="15.75" customHeight="1">
      <c r="A947" s="55"/>
      <c r="B947" s="55"/>
      <c r="C947" s="55"/>
      <c r="D947" s="55"/>
      <c r="E947" s="55"/>
      <c r="F947" s="55"/>
      <c r="G947" s="55"/>
    </row>
    <row r="948" spans="1:7" ht="15.75" customHeight="1">
      <c r="A948" s="55"/>
      <c r="B948" s="55"/>
      <c r="C948" s="55"/>
      <c r="D948" s="55"/>
      <c r="E948" s="55"/>
      <c r="F948" s="55"/>
      <c r="G948" s="55"/>
    </row>
    <row r="949" spans="1:7" ht="15.75" customHeight="1">
      <c r="A949" s="55"/>
      <c r="B949" s="55"/>
      <c r="C949" s="55"/>
      <c r="D949" s="55"/>
      <c r="E949" s="55"/>
      <c r="F949" s="55"/>
      <c r="G949" s="55"/>
    </row>
    <row r="950" spans="1:7" ht="15.75" customHeight="1">
      <c r="A950" s="55"/>
      <c r="B950" s="55"/>
      <c r="C950" s="55"/>
      <c r="D950" s="55"/>
      <c r="E950" s="55"/>
      <c r="F950" s="55"/>
      <c r="G950" s="55"/>
    </row>
    <row r="951" spans="1:7" ht="15.75" customHeight="1">
      <c r="A951" s="55"/>
      <c r="B951" s="55"/>
      <c r="C951" s="55"/>
      <c r="D951" s="55"/>
      <c r="E951" s="55"/>
      <c r="F951" s="55"/>
      <c r="G951" s="55"/>
    </row>
    <row r="952" spans="1:7" ht="15.75" customHeight="1">
      <c r="A952" s="55"/>
      <c r="B952" s="55"/>
      <c r="C952" s="55"/>
      <c r="D952" s="55"/>
      <c r="E952" s="55"/>
      <c r="F952" s="55"/>
      <c r="G952" s="55"/>
    </row>
    <row r="953" spans="1:7" ht="15.75" customHeight="1">
      <c r="A953" s="55"/>
      <c r="B953" s="55"/>
      <c r="C953" s="55"/>
      <c r="D953" s="55"/>
      <c r="E953" s="55"/>
      <c r="F953" s="55"/>
      <c r="G953" s="55"/>
    </row>
    <row r="954" spans="1:7" ht="15.75" customHeight="1">
      <c r="A954" s="55"/>
      <c r="B954" s="55"/>
      <c r="C954" s="55"/>
      <c r="D954" s="55"/>
      <c r="E954" s="55"/>
      <c r="F954" s="55"/>
      <c r="G954" s="55"/>
    </row>
    <row r="955" spans="1:7" ht="15.75" customHeight="1">
      <c r="A955" s="55"/>
      <c r="B955" s="55"/>
      <c r="C955" s="55"/>
      <c r="D955" s="55"/>
      <c r="E955" s="55"/>
      <c r="F955" s="55"/>
      <c r="G955" s="55"/>
    </row>
    <row r="956" spans="1:7" ht="15.75" customHeight="1">
      <c r="A956" s="55"/>
      <c r="B956" s="55"/>
      <c r="C956" s="55"/>
      <c r="D956" s="55"/>
      <c r="E956" s="55"/>
      <c r="F956" s="55"/>
      <c r="G956" s="55"/>
    </row>
    <row r="957" spans="1:7" ht="15.75" customHeight="1">
      <c r="A957" s="55"/>
      <c r="B957" s="55"/>
      <c r="C957" s="55"/>
      <c r="D957" s="55"/>
      <c r="E957" s="55"/>
      <c r="F957" s="55"/>
      <c r="G957" s="55"/>
    </row>
    <row r="958" spans="1:7" ht="15.75" customHeight="1">
      <c r="A958" s="55"/>
      <c r="B958" s="55"/>
      <c r="C958" s="55"/>
      <c r="D958" s="55"/>
      <c r="E958" s="55"/>
      <c r="F958" s="55"/>
      <c r="G958" s="55"/>
    </row>
    <row r="959" spans="1:7" ht="15.75" customHeight="1">
      <c r="A959" s="55"/>
      <c r="B959" s="55"/>
      <c r="C959" s="55"/>
      <c r="D959" s="55"/>
      <c r="E959" s="55"/>
      <c r="F959" s="55"/>
      <c r="G959" s="55"/>
    </row>
    <row r="960" spans="1:7" ht="15.75" customHeight="1">
      <c r="A960" s="55"/>
      <c r="B960" s="55"/>
      <c r="C960" s="55"/>
      <c r="D960" s="55"/>
      <c r="E960" s="55"/>
      <c r="F960" s="55"/>
      <c r="G960" s="55"/>
    </row>
    <row r="961" spans="1:7" ht="15.75" customHeight="1">
      <c r="A961" s="55"/>
      <c r="B961" s="55"/>
      <c r="C961" s="55"/>
      <c r="D961" s="55"/>
      <c r="E961" s="55"/>
      <c r="F961" s="55"/>
      <c r="G961" s="55"/>
    </row>
    <row r="962" spans="1:7" ht="15.75" customHeight="1">
      <c r="A962" s="55"/>
      <c r="B962" s="55"/>
      <c r="C962" s="55"/>
      <c r="D962" s="55"/>
      <c r="E962" s="55"/>
      <c r="F962" s="55"/>
      <c r="G962" s="55"/>
    </row>
    <row r="963" spans="1:7" ht="15.75" customHeight="1">
      <c r="A963" s="55"/>
      <c r="B963" s="55"/>
      <c r="C963" s="55"/>
      <c r="D963" s="55"/>
      <c r="E963" s="55"/>
      <c r="F963" s="55"/>
      <c r="G963" s="55"/>
    </row>
    <row r="964" spans="1:7" ht="15.75" customHeight="1">
      <c r="A964" s="55"/>
      <c r="B964" s="55"/>
      <c r="C964" s="55"/>
      <c r="D964" s="55"/>
      <c r="E964" s="55"/>
      <c r="F964" s="55"/>
      <c r="G964" s="55"/>
    </row>
    <row r="965" spans="1:7" ht="15.75" customHeight="1">
      <c r="A965" s="55"/>
      <c r="B965" s="55"/>
      <c r="C965" s="55"/>
      <c r="D965" s="55"/>
      <c r="E965" s="55"/>
      <c r="F965" s="55"/>
      <c r="G965" s="55"/>
    </row>
    <row r="966" spans="1:7" ht="15.75" customHeight="1">
      <c r="A966" s="55"/>
      <c r="B966" s="55"/>
      <c r="C966" s="55"/>
      <c r="D966" s="55"/>
      <c r="E966" s="55"/>
      <c r="F966" s="55"/>
      <c r="G966" s="55"/>
    </row>
    <row r="967" spans="1:7" ht="15.75" customHeight="1">
      <c r="A967" s="55"/>
      <c r="B967" s="55"/>
      <c r="C967" s="55"/>
      <c r="D967" s="55"/>
      <c r="E967" s="55"/>
      <c r="F967" s="55"/>
      <c r="G967" s="55"/>
    </row>
    <row r="968" spans="1:7" ht="15.75" customHeight="1">
      <c r="A968" s="55"/>
      <c r="B968" s="55"/>
      <c r="C968" s="55"/>
      <c r="D968" s="55"/>
      <c r="E968" s="55"/>
      <c r="F968" s="55"/>
      <c r="G968" s="55"/>
    </row>
    <row r="969" spans="1:7" ht="15.75" customHeight="1">
      <c r="A969" s="55"/>
      <c r="B969" s="55"/>
      <c r="C969" s="55"/>
      <c r="D969" s="55"/>
      <c r="E969" s="55"/>
      <c r="F969" s="55"/>
      <c r="G969" s="55"/>
    </row>
    <row r="970" spans="1:7" ht="15.75" customHeight="1">
      <c r="A970" s="55"/>
      <c r="B970" s="55"/>
      <c r="C970" s="55"/>
      <c r="D970" s="55"/>
      <c r="E970" s="55"/>
      <c r="F970" s="55"/>
      <c r="G970" s="55"/>
    </row>
    <row r="971" spans="1:7" ht="15.75" customHeight="1">
      <c r="A971" s="55"/>
      <c r="B971" s="55"/>
      <c r="C971" s="55"/>
      <c r="D971" s="55"/>
      <c r="E971" s="55"/>
      <c r="F971" s="55"/>
      <c r="G971" s="55"/>
    </row>
    <row r="972" spans="1:7" ht="15.75" customHeight="1">
      <c r="A972" s="55"/>
      <c r="B972" s="55"/>
      <c r="C972" s="55"/>
      <c r="D972" s="55"/>
      <c r="E972" s="55"/>
      <c r="F972" s="55"/>
      <c r="G972" s="55"/>
    </row>
    <row r="973" spans="1:7" ht="15.75" customHeight="1">
      <c r="A973" s="55"/>
      <c r="B973" s="55"/>
      <c r="C973" s="55"/>
      <c r="D973" s="55"/>
      <c r="E973" s="55"/>
      <c r="F973" s="55"/>
      <c r="G973" s="55"/>
    </row>
    <row r="974" spans="1:7" ht="15.75" customHeight="1">
      <c r="A974" s="55"/>
      <c r="B974" s="55"/>
      <c r="C974" s="55"/>
      <c r="D974" s="55"/>
      <c r="E974" s="55"/>
      <c r="F974" s="55"/>
      <c r="G974" s="55"/>
    </row>
    <row r="975" spans="1:7" ht="15.75" customHeight="1">
      <c r="A975" s="55"/>
      <c r="B975" s="55"/>
      <c r="C975" s="55"/>
      <c r="D975" s="55"/>
      <c r="E975" s="55"/>
      <c r="F975" s="55"/>
      <c r="G975" s="55"/>
    </row>
    <row r="976" spans="1:7" ht="15.75" customHeight="1">
      <c r="A976" s="55"/>
      <c r="B976" s="55"/>
      <c r="C976" s="55"/>
      <c r="D976" s="55"/>
      <c r="E976" s="55"/>
      <c r="F976" s="55"/>
      <c r="G976" s="55"/>
    </row>
    <row r="977" spans="1:7" ht="15.75" customHeight="1">
      <c r="A977" s="55"/>
      <c r="B977" s="55"/>
      <c r="C977" s="55"/>
      <c r="D977" s="55"/>
      <c r="E977" s="55"/>
      <c r="F977" s="55"/>
      <c r="G977" s="55"/>
    </row>
    <row r="978" spans="1:7" ht="15.75" customHeight="1">
      <c r="A978" s="55"/>
      <c r="B978" s="55"/>
      <c r="C978" s="55"/>
      <c r="D978" s="55"/>
      <c r="E978" s="55"/>
      <c r="F978" s="55"/>
      <c r="G978" s="55"/>
    </row>
    <row r="979" spans="1:7" ht="15.75" customHeight="1">
      <c r="A979" s="55"/>
      <c r="B979" s="55"/>
      <c r="C979" s="55"/>
      <c r="D979" s="55"/>
      <c r="E979" s="55"/>
      <c r="F979" s="55"/>
      <c r="G979" s="55"/>
    </row>
    <row r="980" spans="1:7" ht="15.75" customHeight="1">
      <c r="A980" s="55"/>
      <c r="B980" s="55"/>
      <c r="C980" s="55"/>
      <c r="D980" s="55"/>
      <c r="E980" s="55"/>
      <c r="F980" s="55"/>
      <c r="G980" s="55"/>
    </row>
    <row r="981" spans="1:7" ht="15.75" customHeight="1">
      <c r="A981" s="55"/>
      <c r="B981" s="55"/>
      <c r="C981" s="55"/>
      <c r="D981" s="55"/>
      <c r="E981" s="55"/>
      <c r="F981" s="55"/>
      <c r="G981" s="55"/>
    </row>
    <row r="982" spans="1:7" ht="15.75" customHeight="1">
      <c r="A982" s="55"/>
      <c r="B982" s="55"/>
      <c r="C982" s="55"/>
      <c r="D982" s="55"/>
      <c r="E982" s="55"/>
      <c r="F982" s="55"/>
      <c r="G982" s="55"/>
    </row>
    <row r="983" spans="1:7" ht="15.75" customHeight="1">
      <c r="A983" s="55"/>
      <c r="B983" s="55"/>
      <c r="C983" s="55"/>
      <c r="D983" s="55"/>
      <c r="E983" s="55"/>
      <c r="F983" s="55"/>
      <c r="G983" s="55"/>
    </row>
    <row r="984" spans="1:7" ht="15.75" customHeight="1">
      <c r="A984" s="55"/>
      <c r="B984" s="55"/>
      <c r="C984" s="55"/>
      <c r="D984" s="55"/>
      <c r="E984" s="55"/>
      <c r="F984" s="55"/>
      <c r="G984" s="55"/>
    </row>
    <row r="985" spans="1:7" ht="15.75" customHeight="1">
      <c r="A985" s="55"/>
      <c r="B985" s="55"/>
      <c r="C985" s="55"/>
      <c r="D985" s="55"/>
      <c r="E985" s="55"/>
      <c r="F985" s="55"/>
      <c r="G985" s="55"/>
    </row>
    <row r="986" spans="1:7" ht="15.75" customHeight="1">
      <c r="A986" s="55"/>
      <c r="B986" s="55"/>
      <c r="C986" s="55"/>
      <c r="D986" s="55"/>
      <c r="E986" s="55"/>
      <c r="F986" s="55"/>
      <c r="G986" s="55"/>
    </row>
    <row r="987" spans="1:7" ht="15.75" customHeight="1">
      <c r="A987" s="55"/>
      <c r="B987" s="55"/>
      <c r="C987" s="55"/>
      <c r="D987" s="55"/>
      <c r="E987" s="55"/>
      <c r="F987" s="55"/>
      <c r="G987" s="55"/>
    </row>
    <row r="988" spans="1:7" ht="15.75" customHeight="1">
      <c r="A988" s="55"/>
      <c r="B988" s="55"/>
      <c r="C988" s="55"/>
      <c r="D988" s="55"/>
      <c r="E988" s="55"/>
      <c r="F988" s="55"/>
      <c r="G988" s="55"/>
    </row>
    <row r="989" spans="1:7" ht="15.75" customHeight="1">
      <c r="A989" s="55"/>
      <c r="B989" s="55"/>
      <c r="C989" s="55"/>
      <c r="D989" s="55"/>
      <c r="E989" s="55"/>
      <c r="F989" s="55"/>
      <c r="G989" s="55"/>
    </row>
    <row r="990" spans="1:7" ht="15.75" customHeight="1">
      <c r="A990" s="55"/>
      <c r="B990" s="55"/>
      <c r="C990" s="55"/>
      <c r="D990" s="55"/>
      <c r="E990" s="55"/>
      <c r="F990" s="55"/>
      <c r="G990" s="55"/>
    </row>
    <row r="991" spans="1:7" ht="15.75" customHeight="1">
      <c r="A991" s="55"/>
      <c r="B991" s="55"/>
      <c r="C991" s="55"/>
      <c r="D991" s="55"/>
      <c r="E991" s="55"/>
      <c r="F991" s="55"/>
      <c r="G991" s="55"/>
    </row>
    <row r="992" spans="1:7" ht="15.75" customHeight="1">
      <c r="A992" s="55"/>
      <c r="B992" s="55"/>
      <c r="C992" s="55"/>
      <c r="D992" s="55"/>
      <c r="E992" s="55"/>
      <c r="F992" s="55"/>
      <c r="G992" s="55"/>
    </row>
    <row r="993" spans="1:7" ht="15.75" customHeight="1">
      <c r="A993" s="55"/>
      <c r="B993" s="55"/>
      <c r="C993" s="55"/>
      <c r="D993" s="55"/>
      <c r="E993" s="55"/>
      <c r="F993" s="55"/>
      <c r="G993" s="55"/>
    </row>
    <row r="994" spans="1:7" ht="15.75" customHeight="1">
      <c r="A994" s="55"/>
      <c r="B994" s="55"/>
      <c r="C994" s="55"/>
      <c r="D994" s="55"/>
      <c r="E994" s="55"/>
      <c r="F994" s="55"/>
      <c r="G994" s="55"/>
    </row>
    <row r="995" spans="1:7" ht="15.75" customHeight="1">
      <c r="A995" s="55"/>
      <c r="B995" s="55"/>
      <c r="C995" s="55"/>
      <c r="D995" s="55"/>
      <c r="E995" s="55"/>
      <c r="F995" s="55"/>
      <c r="G995" s="55"/>
    </row>
    <row r="996" spans="1:7" ht="15.75" customHeight="1">
      <c r="A996" s="55"/>
      <c r="B996" s="55"/>
      <c r="C996" s="55"/>
      <c r="D996" s="55"/>
      <c r="E996" s="55"/>
      <c r="F996" s="55"/>
      <c r="G996" s="55"/>
    </row>
    <row r="997" spans="1:7" ht="15.75" customHeight="1">
      <c r="A997" s="55"/>
      <c r="B997" s="55"/>
      <c r="C997" s="55"/>
      <c r="D997" s="55"/>
      <c r="E997" s="55"/>
      <c r="F997" s="55"/>
      <c r="G997" s="55"/>
    </row>
    <row r="998" spans="1:7" ht="15.75" customHeight="1">
      <c r="A998" s="55"/>
      <c r="B998" s="55"/>
      <c r="C998" s="55"/>
      <c r="D998" s="55"/>
      <c r="E998" s="55"/>
      <c r="F998" s="55"/>
      <c r="G998" s="55"/>
    </row>
    <row r="999" spans="1:7" ht="15.75" customHeight="1">
      <c r="A999" s="55"/>
      <c r="B999" s="55"/>
      <c r="C999" s="55"/>
      <c r="D999" s="55"/>
      <c r="E999" s="55"/>
      <c r="F999" s="55"/>
      <c r="G999" s="55"/>
    </row>
    <row r="1000" spans="1:7" ht="15.75" customHeight="1">
      <c r="A1000" s="55"/>
      <c r="B1000" s="55"/>
      <c r="C1000" s="55"/>
      <c r="D1000" s="55"/>
      <c r="E1000" s="55"/>
      <c r="F1000" s="55"/>
      <c r="G1000" s="55"/>
    </row>
  </sheetData>
  <autoFilter ref="A1:G152">
    <sortState ref="A2:G152">
      <sortCondition ref="A1:A15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>
      <pane ySplit="1" topLeftCell="A2" activePane="bottomLeft" state="frozen"/>
      <selection pane="bottomLeft" activeCell="B3" sqref="B3"/>
    </sheetView>
  </sheetViews>
  <sheetFormatPr defaultColWidth="17.28515625" defaultRowHeight="15" customHeight="1"/>
  <cols>
    <col min="1" max="1" width="4.140625" customWidth="1"/>
    <col min="2" max="2" width="22.85546875" customWidth="1"/>
    <col min="3" max="3" width="8.85546875" customWidth="1"/>
    <col min="4" max="4" width="7.5703125" customWidth="1"/>
    <col min="5" max="5" width="17" hidden="1" customWidth="1"/>
    <col min="6" max="6" width="16.28515625" customWidth="1"/>
    <col min="7" max="7" width="33.85546875" hidden="1" customWidth="1"/>
    <col min="8" max="8" width="9.42578125" customWidth="1"/>
    <col min="9" max="9" width="11.28515625" customWidth="1"/>
    <col min="10" max="10" width="9.140625" customWidth="1"/>
    <col min="11" max="12" width="14.42578125" customWidth="1"/>
    <col min="13" max="13" width="18.42578125" customWidth="1"/>
    <col min="14" max="26" width="14.42578125" customWidth="1"/>
  </cols>
  <sheetData>
    <row r="1" spans="1:14" ht="15.75" customHeight="1">
      <c r="A1" s="6" t="s">
        <v>328</v>
      </c>
      <c r="B1" s="6" t="s">
        <v>2</v>
      </c>
      <c r="C1" s="6" t="s">
        <v>329</v>
      </c>
      <c r="D1" s="6" t="s">
        <v>18</v>
      </c>
      <c r="E1" s="6" t="s">
        <v>330</v>
      </c>
      <c r="F1" s="6" t="s">
        <v>331</v>
      </c>
      <c r="G1" s="6" t="s">
        <v>332</v>
      </c>
      <c r="H1" s="6" t="s">
        <v>21</v>
      </c>
      <c r="I1" s="6" t="s">
        <v>333</v>
      </c>
      <c r="J1" s="6" t="s">
        <v>334</v>
      </c>
      <c r="K1" s="10"/>
      <c r="L1" s="6" t="s">
        <v>335</v>
      </c>
      <c r="M1" s="10"/>
      <c r="N1" s="6" t="s">
        <v>336</v>
      </c>
    </row>
    <row r="2" spans="1:14" ht="15.75" customHeight="1">
      <c r="A2" s="6">
        <v>200</v>
      </c>
      <c r="B2" s="6" t="s">
        <v>139</v>
      </c>
      <c r="C2" s="6" t="s">
        <v>67</v>
      </c>
      <c r="D2" s="6">
        <v>3</v>
      </c>
      <c r="E2" s="6">
        <v>0.01</v>
      </c>
      <c r="F2" s="6">
        <v>400</v>
      </c>
      <c r="G2" s="6">
        <v>200</v>
      </c>
      <c r="H2" s="6">
        <v>6</v>
      </c>
      <c r="I2" s="60">
        <v>15</v>
      </c>
      <c r="J2" s="60">
        <v>7.5</v>
      </c>
      <c r="K2" s="6"/>
      <c r="L2" s="10"/>
      <c r="M2" s="10"/>
      <c r="N2" s="10"/>
    </row>
    <row r="3" spans="1:14" ht="15.75" customHeight="1">
      <c r="A3" s="6">
        <v>201</v>
      </c>
      <c r="B3" s="6" t="s">
        <v>68</v>
      </c>
      <c r="C3" s="6" t="s">
        <v>67</v>
      </c>
      <c r="D3" s="6">
        <v>5</v>
      </c>
      <c r="E3" s="6">
        <v>0.01</v>
      </c>
      <c r="F3" s="6">
        <v>450</v>
      </c>
      <c r="G3" s="6">
        <v>200</v>
      </c>
      <c r="H3" s="6">
        <v>7</v>
      </c>
      <c r="I3" s="60">
        <v>15.56</v>
      </c>
      <c r="J3" s="60">
        <v>11.11</v>
      </c>
      <c r="K3" s="6"/>
      <c r="L3" s="10"/>
      <c r="M3" s="10"/>
      <c r="N3" s="10"/>
    </row>
    <row r="4" spans="1:14" ht="15.75" customHeight="1">
      <c r="A4" s="6">
        <v>202</v>
      </c>
      <c r="B4" s="6" t="s">
        <v>62</v>
      </c>
      <c r="C4" s="6" t="s">
        <v>337</v>
      </c>
      <c r="D4" s="6">
        <v>6</v>
      </c>
      <c r="E4" s="6">
        <v>0.01</v>
      </c>
      <c r="F4" s="6">
        <v>500</v>
      </c>
      <c r="G4" s="6">
        <v>200</v>
      </c>
      <c r="H4" s="6">
        <v>7</v>
      </c>
      <c r="I4" s="60">
        <v>14</v>
      </c>
      <c r="J4" s="60">
        <v>12</v>
      </c>
      <c r="K4" s="10"/>
      <c r="L4" s="10"/>
      <c r="M4" s="10"/>
      <c r="N4" s="10"/>
    </row>
    <row r="5" spans="1:14" ht="15.75" customHeight="1">
      <c r="A5" s="6">
        <v>203</v>
      </c>
      <c r="B5" s="6" t="s">
        <v>170</v>
      </c>
      <c r="C5" s="6" t="s">
        <v>337</v>
      </c>
      <c r="D5" s="6">
        <v>7</v>
      </c>
      <c r="E5" s="6">
        <v>0.01</v>
      </c>
      <c r="F5" s="6">
        <v>700</v>
      </c>
      <c r="G5" s="6">
        <v>200</v>
      </c>
      <c r="H5" s="6">
        <v>9</v>
      </c>
      <c r="I5" s="60">
        <v>12.86</v>
      </c>
      <c r="J5" s="60">
        <v>10</v>
      </c>
      <c r="K5" s="10"/>
      <c r="L5" s="10"/>
      <c r="M5" s="10"/>
      <c r="N5" s="10"/>
    </row>
    <row r="6" spans="1:14" ht="15.75" customHeight="1">
      <c r="A6" s="6">
        <v>204</v>
      </c>
      <c r="B6" s="6" t="s">
        <v>278</v>
      </c>
      <c r="C6" s="6" t="s">
        <v>312</v>
      </c>
      <c r="D6" s="6">
        <v>6</v>
      </c>
      <c r="E6" s="6">
        <v>0.01</v>
      </c>
      <c r="F6" s="6">
        <v>500</v>
      </c>
      <c r="G6" s="6">
        <v>200</v>
      </c>
      <c r="H6" s="6">
        <v>7</v>
      </c>
      <c r="I6" s="60">
        <v>14</v>
      </c>
      <c r="J6" s="60">
        <v>12</v>
      </c>
      <c r="K6" s="10"/>
      <c r="L6" s="10"/>
      <c r="M6" s="10"/>
      <c r="N6" s="10"/>
    </row>
    <row r="7" spans="1:14" ht="15.75" customHeight="1">
      <c r="A7" s="6">
        <v>205</v>
      </c>
      <c r="B7" s="6" t="s">
        <v>112</v>
      </c>
      <c r="C7" s="6" t="s">
        <v>111</v>
      </c>
      <c r="D7" s="6">
        <v>5</v>
      </c>
      <c r="E7" s="6">
        <v>0.01</v>
      </c>
      <c r="F7" s="6">
        <v>600</v>
      </c>
      <c r="G7" s="6">
        <v>200</v>
      </c>
      <c r="H7" s="6">
        <v>8</v>
      </c>
      <c r="I7" s="60">
        <v>13.33</v>
      </c>
      <c r="J7" s="60">
        <v>8.33</v>
      </c>
      <c r="K7" s="10"/>
      <c r="L7" s="10"/>
      <c r="M7" s="10"/>
      <c r="N7" s="10"/>
    </row>
    <row r="8" spans="1:14" ht="15.75" customHeight="1">
      <c r="A8" s="6">
        <v>206</v>
      </c>
      <c r="B8" s="6" t="s">
        <v>117</v>
      </c>
      <c r="C8" s="6" t="s">
        <v>111</v>
      </c>
      <c r="D8" s="6">
        <v>7</v>
      </c>
      <c r="E8" s="6">
        <v>0.01</v>
      </c>
      <c r="F8" s="6">
        <v>700</v>
      </c>
      <c r="G8" s="6">
        <v>200</v>
      </c>
      <c r="H8" s="6">
        <v>8</v>
      </c>
      <c r="I8" s="60">
        <v>11.43</v>
      </c>
      <c r="J8" s="60">
        <v>10</v>
      </c>
      <c r="K8" s="6"/>
      <c r="L8" s="10"/>
      <c r="M8" s="10"/>
      <c r="N8" s="10"/>
    </row>
    <row r="9" spans="1:14" ht="15.75" customHeight="1">
      <c r="A9" s="6">
        <v>207</v>
      </c>
      <c r="B9" s="6" t="s">
        <v>183</v>
      </c>
      <c r="C9" s="6" t="s">
        <v>179</v>
      </c>
      <c r="D9" s="6">
        <v>5</v>
      </c>
      <c r="E9" s="6">
        <v>0.01</v>
      </c>
      <c r="F9" s="6">
        <v>600</v>
      </c>
      <c r="G9" s="6">
        <v>200</v>
      </c>
      <c r="H9" s="6">
        <v>7</v>
      </c>
      <c r="I9" s="60">
        <v>11.67</v>
      </c>
      <c r="J9" s="60">
        <v>8.33</v>
      </c>
      <c r="K9" s="10"/>
      <c r="L9" s="10"/>
      <c r="M9" s="10"/>
      <c r="N9" s="10"/>
    </row>
    <row r="10" spans="1:14" ht="15.75" customHeight="1">
      <c r="A10" s="6">
        <v>208</v>
      </c>
      <c r="B10" s="6" t="s">
        <v>180</v>
      </c>
      <c r="C10" s="6" t="s">
        <v>179</v>
      </c>
      <c r="D10" s="6">
        <v>6</v>
      </c>
      <c r="E10" s="6">
        <v>0.01</v>
      </c>
      <c r="F10" s="6">
        <v>800</v>
      </c>
      <c r="G10" s="6">
        <v>200</v>
      </c>
      <c r="H10" s="6">
        <v>8</v>
      </c>
      <c r="I10" s="60">
        <v>10</v>
      </c>
      <c r="J10" s="60">
        <v>7.5</v>
      </c>
      <c r="K10" s="10"/>
      <c r="L10" s="10"/>
      <c r="M10" s="10"/>
      <c r="N10" s="10"/>
    </row>
    <row r="11" spans="1:14" ht="15.75" customHeight="1">
      <c r="A11" s="6">
        <v>209</v>
      </c>
      <c r="B11" s="6" t="s">
        <v>43</v>
      </c>
      <c r="C11" s="6" t="s">
        <v>40</v>
      </c>
      <c r="D11" s="6">
        <v>10</v>
      </c>
      <c r="E11" s="6">
        <v>0.01</v>
      </c>
      <c r="F11" s="6">
        <v>1050</v>
      </c>
      <c r="G11" s="6">
        <v>200</v>
      </c>
      <c r="H11" s="6">
        <v>10</v>
      </c>
      <c r="I11" s="60">
        <v>9.52</v>
      </c>
      <c r="J11" s="60">
        <v>9.52</v>
      </c>
      <c r="K11" s="6"/>
      <c r="L11" s="10"/>
      <c r="M11" s="10"/>
      <c r="N11" s="10"/>
    </row>
    <row r="12" spans="1:14" ht="15.75" customHeight="1">
      <c r="A12" s="6">
        <v>210</v>
      </c>
      <c r="B12" s="6" t="s">
        <v>50</v>
      </c>
      <c r="C12" s="6" t="s">
        <v>49</v>
      </c>
      <c r="D12" s="6">
        <v>9</v>
      </c>
      <c r="E12" s="6">
        <v>0.01</v>
      </c>
      <c r="F12" s="6">
        <v>750</v>
      </c>
      <c r="G12" s="6">
        <v>200</v>
      </c>
      <c r="H12" s="6">
        <v>7</v>
      </c>
      <c r="I12" s="60">
        <v>9.33</v>
      </c>
      <c r="J12" s="60">
        <v>12</v>
      </c>
      <c r="K12" s="10"/>
      <c r="L12" s="10"/>
      <c r="M12" s="10"/>
      <c r="N12" s="10"/>
    </row>
    <row r="13" spans="1:14" ht="15.75" customHeight="1">
      <c r="A13" s="6">
        <v>211</v>
      </c>
      <c r="B13" s="6" t="s">
        <v>99</v>
      </c>
      <c r="C13" s="6" t="s">
        <v>49</v>
      </c>
      <c r="D13" s="6">
        <v>10</v>
      </c>
      <c r="E13" s="6">
        <v>0.01</v>
      </c>
      <c r="F13" s="6">
        <v>1150</v>
      </c>
      <c r="G13" s="6">
        <v>200</v>
      </c>
      <c r="H13" s="6">
        <v>10</v>
      </c>
      <c r="I13" s="60">
        <v>8.6999999999999993</v>
      </c>
      <c r="J13" s="60">
        <v>8.6999999999999993</v>
      </c>
      <c r="K13" s="10"/>
      <c r="L13" s="10"/>
      <c r="M13" s="10"/>
      <c r="N13" s="10"/>
    </row>
    <row r="14" spans="1:14" ht="15.75" customHeight="1">
      <c r="A14" s="6">
        <v>212</v>
      </c>
      <c r="B14" s="6" t="s">
        <v>245</v>
      </c>
      <c r="C14" s="6" t="s">
        <v>244</v>
      </c>
      <c r="D14" s="6">
        <v>5</v>
      </c>
      <c r="E14" s="6">
        <v>0.01</v>
      </c>
      <c r="F14" s="6">
        <v>500</v>
      </c>
      <c r="G14" s="6">
        <v>200</v>
      </c>
      <c r="H14" s="6">
        <v>6</v>
      </c>
      <c r="I14" s="60">
        <v>12</v>
      </c>
      <c r="J14" s="60">
        <v>10</v>
      </c>
      <c r="K14" s="10"/>
      <c r="L14" s="10"/>
      <c r="M14" s="10"/>
      <c r="N14" s="10"/>
    </row>
    <row r="15" spans="1:14" ht="15.75" customHeight="1">
      <c r="A15" s="6">
        <v>213</v>
      </c>
      <c r="B15" s="6" t="s">
        <v>247</v>
      </c>
      <c r="C15" s="6" t="s">
        <v>244</v>
      </c>
      <c r="D15" s="6">
        <v>11</v>
      </c>
      <c r="E15" s="6">
        <v>0.01</v>
      </c>
      <c r="F15" s="6">
        <v>950</v>
      </c>
      <c r="G15" s="6">
        <v>200</v>
      </c>
      <c r="H15" s="6">
        <v>8</v>
      </c>
      <c r="I15" s="60">
        <v>8.42</v>
      </c>
      <c r="J15" s="60">
        <v>11.58</v>
      </c>
      <c r="K15" s="10"/>
      <c r="L15" s="10"/>
      <c r="M15" s="10"/>
      <c r="N15" s="6"/>
    </row>
    <row r="16" spans="1:14" ht="15.75" customHeight="1">
      <c r="A16" s="6">
        <v>214</v>
      </c>
      <c r="B16" s="6" t="s">
        <v>29</v>
      </c>
      <c r="C16" s="6" t="s">
        <v>24</v>
      </c>
      <c r="D16" s="6">
        <v>7</v>
      </c>
      <c r="E16" s="6">
        <v>0.01</v>
      </c>
      <c r="F16" s="6">
        <v>650</v>
      </c>
      <c r="G16" s="6">
        <v>200</v>
      </c>
      <c r="H16" s="6">
        <v>7</v>
      </c>
      <c r="I16" s="60">
        <v>10.77</v>
      </c>
      <c r="J16" s="60">
        <v>10.77</v>
      </c>
      <c r="K16" s="6"/>
      <c r="L16" s="10"/>
      <c r="M16" s="10"/>
      <c r="N16" s="10"/>
    </row>
    <row r="17" spans="1:13" ht="15.75" customHeight="1">
      <c r="A17" s="6">
        <v>215</v>
      </c>
      <c r="B17" s="6" t="s">
        <v>36</v>
      </c>
      <c r="C17" s="6" t="s">
        <v>24</v>
      </c>
      <c r="D17" s="6">
        <v>15</v>
      </c>
      <c r="E17" s="6">
        <v>0.01</v>
      </c>
      <c r="F17" s="6">
        <v>1450</v>
      </c>
      <c r="G17" s="6">
        <v>200</v>
      </c>
      <c r="H17" s="6">
        <v>12</v>
      </c>
      <c r="I17" s="60">
        <v>8.2799999999999994</v>
      </c>
      <c r="J17" s="60">
        <v>10.34</v>
      </c>
      <c r="K17" s="10"/>
      <c r="M17" s="55"/>
    </row>
    <row r="18" spans="1:13" ht="15.75" customHeight="1">
      <c r="A18" s="6">
        <v>216</v>
      </c>
      <c r="B18" s="6" t="s">
        <v>122</v>
      </c>
      <c r="C18" s="6" t="s">
        <v>121</v>
      </c>
      <c r="D18" s="6">
        <v>6</v>
      </c>
      <c r="E18" s="6">
        <v>0.01</v>
      </c>
      <c r="F18" s="6">
        <v>550</v>
      </c>
      <c r="G18" s="6">
        <v>200</v>
      </c>
      <c r="H18" s="6">
        <v>7</v>
      </c>
      <c r="I18" s="60">
        <v>12.73</v>
      </c>
      <c r="J18" s="60">
        <v>10.91</v>
      </c>
      <c r="K18" s="6"/>
      <c r="M18" s="55"/>
    </row>
    <row r="19" spans="1:13" ht="15.75" customHeight="1">
      <c r="A19" s="6">
        <v>217</v>
      </c>
      <c r="B19" s="6" t="s">
        <v>233</v>
      </c>
      <c r="C19" s="6" t="s">
        <v>235</v>
      </c>
      <c r="D19" s="6">
        <v>15</v>
      </c>
      <c r="E19" s="6">
        <v>0.01</v>
      </c>
      <c r="F19" s="6">
        <v>1400</v>
      </c>
      <c r="G19" s="6">
        <v>200</v>
      </c>
      <c r="H19" s="6">
        <v>12</v>
      </c>
      <c r="I19" s="60">
        <v>8.57</v>
      </c>
      <c r="J19" s="60">
        <v>10.71</v>
      </c>
      <c r="K19" s="10"/>
      <c r="M19" s="55"/>
    </row>
    <row r="20" spans="1:13" ht="15.75" customHeight="1">
      <c r="A20" s="6">
        <v>218</v>
      </c>
      <c r="B20" s="6" t="s">
        <v>236</v>
      </c>
      <c r="C20" s="6" t="s">
        <v>235</v>
      </c>
      <c r="D20" s="6">
        <v>9</v>
      </c>
      <c r="E20" s="6">
        <v>0.01</v>
      </c>
      <c r="F20" s="6">
        <v>810</v>
      </c>
      <c r="G20" s="6">
        <v>200</v>
      </c>
      <c r="H20" s="6">
        <v>7</v>
      </c>
      <c r="I20" s="60">
        <v>8.64</v>
      </c>
      <c r="J20" s="60">
        <v>11.11</v>
      </c>
      <c r="K20" s="6"/>
      <c r="M20" s="55"/>
    </row>
    <row r="21" spans="1:13" ht="15.75" customHeight="1">
      <c r="A21" s="6">
        <v>219</v>
      </c>
      <c r="B21" s="6" t="s">
        <v>87</v>
      </c>
      <c r="C21" s="6" t="s">
        <v>84</v>
      </c>
      <c r="D21" s="6">
        <v>10</v>
      </c>
      <c r="E21" s="6">
        <v>0.01</v>
      </c>
      <c r="F21" s="6">
        <v>1330</v>
      </c>
      <c r="G21" s="6">
        <v>200</v>
      </c>
      <c r="H21" s="6">
        <v>12</v>
      </c>
      <c r="I21" s="60">
        <v>9.02</v>
      </c>
      <c r="J21" s="60">
        <v>7.52</v>
      </c>
      <c r="K21" s="10"/>
      <c r="M21" s="55"/>
    </row>
    <row r="22" spans="1:13" ht="15.75" customHeight="1">
      <c r="A22" s="6">
        <v>220</v>
      </c>
      <c r="B22" s="6" t="s">
        <v>41</v>
      </c>
      <c r="C22" s="6" t="s">
        <v>84</v>
      </c>
      <c r="D22" s="6">
        <v>6</v>
      </c>
      <c r="E22" s="6">
        <v>0.01</v>
      </c>
      <c r="F22" s="6">
        <v>500</v>
      </c>
      <c r="G22" s="6">
        <v>200</v>
      </c>
      <c r="H22" s="6">
        <v>7</v>
      </c>
      <c r="I22" s="60">
        <v>14</v>
      </c>
      <c r="J22" s="60">
        <v>12</v>
      </c>
      <c r="K22" s="6"/>
      <c r="M22" s="55"/>
    </row>
    <row r="23" spans="1:13" ht="15.75" customHeight="1">
      <c r="A23" s="6">
        <v>221</v>
      </c>
      <c r="B23" s="6" t="s">
        <v>33</v>
      </c>
      <c r="C23" s="6" t="s">
        <v>84</v>
      </c>
      <c r="D23" s="6">
        <v>12</v>
      </c>
      <c r="E23" s="6">
        <v>0.01</v>
      </c>
      <c r="F23" s="6">
        <v>1100</v>
      </c>
      <c r="G23" s="6">
        <v>200</v>
      </c>
      <c r="H23" s="6">
        <v>10</v>
      </c>
      <c r="I23" s="60">
        <v>9.09</v>
      </c>
      <c r="J23" s="60">
        <v>10.91</v>
      </c>
      <c r="K23" s="10"/>
      <c r="M23" s="55"/>
    </row>
    <row r="24" spans="1:13" ht="15.75" customHeight="1">
      <c r="A24" s="6">
        <v>222</v>
      </c>
      <c r="B24" s="6" t="s">
        <v>142</v>
      </c>
      <c r="C24" s="6" t="s">
        <v>84</v>
      </c>
      <c r="D24" s="6">
        <v>7</v>
      </c>
      <c r="E24" s="6">
        <v>0.01</v>
      </c>
      <c r="F24" s="6">
        <v>540</v>
      </c>
      <c r="G24" s="6">
        <v>200</v>
      </c>
      <c r="H24" s="6">
        <v>7</v>
      </c>
      <c r="I24" s="60">
        <v>12.96</v>
      </c>
      <c r="J24" s="60">
        <v>12.96</v>
      </c>
      <c r="K24" s="6"/>
      <c r="M24" s="55"/>
    </row>
    <row r="25" spans="1:13" ht="15.75" customHeight="1">
      <c r="A25" s="6">
        <v>223</v>
      </c>
      <c r="B25" s="6" t="s">
        <v>227</v>
      </c>
      <c r="C25" s="6" t="s">
        <v>84</v>
      </c>
      <c r="D25" s="6">
        <v>12</v>
      </c>
      <c r="E25" s="6">
        <v>0.01</v>
      </c>
      <c r="F25" s="6">
        <v>1130</v>
      </c>
      <c r="G25" s="6">
        <v>200</v>
      </c>
      <c r="H25" s="6">
        <v>10</v>
      </c>
      <c r="I25" s="60">
        <v>8.85</v>
      </c>
      <c r="J25" s="60">
        <v>10.62</v>
      </c>
      <c r="K25" s="10"/>
      <c r="M25" s="55"/>
    </row>
    <row r="26" spans="1:13" ht="15.75" customHeight="1">
      <c r="A26" s="6">
        <v>224</v>
      </c>
      <c r="B26" s="6" t="s">
        <v>80</v>
      </c>
      <c r="C26" s="6" t="s">
        <v>28</v>
      </c>
      <c r="D26" s="6">
        <v>12</v>
      </c>
      <c r="E26" s="6">
        <v>0.01</v>
      </c>
      <c r="F26" s="6">
        <v>1050</v>
      </c>
      <c r="G26" s="6">
        <v>200</v>
      </c>
      <c r="H26" s="6">
        <v>10</v>
      </c>
      <c r="I26" s="60">
        <v>9.52</v>
      </c>
      <c r="J26" s="60">
        <v>11.43</v>
      </c>
      <c r="K26" s="10"/>
      <c r="M26" s="55"/>
    </row>
    <row r="27" spans="1:13" ht="15.75" customHeight="1">
      <c r="A27" s="6">
        <v>225</v>
      </c>
      <c r="B27" s="6" t="s">
        <v>105</v>
      </c>
      <c r="C27" s="6" t="s">
        <v>28</v>
      </c>
      <c r="D27" s="6">
        <v>10</v>
      </c>
      <c r="E27" s="6">
        <v>0.01</v>
      </c>
      <c r="F27" s="6">
        <v>1050</v>
      </c>
      <c r="G27" s="6">
        <v>200</v>
      </c>
      <c r="H27" s="6">
        <v>10</v>
      </c>
      <c r="I27" s="60">
        <v>9.52</v>
      </c>
      <c r="J27" s="60">
        <v>9.52</v>
      </c>
      <c r="K27" s="6"/>
      <c r="M27" s="55"/>
    </row>
    <row r="28" spans="1:13" ht="15.75" customHeight="1">
      <c r="A28" s="6">
        <v>226</v>
      </c>
      <c r="B28" s="6" t="s">
        <v>199</v>
      </c>
      <c r="C28" s="6" t="s">
        <v>73</v>
      </c>
      <c r="D28" s="6">
        <v>7</v>
      </c>
      <c r="E28" s="6">
        <v>0.01</v>
      </c>
      <c r="F28" s="6">
        <v>570</v>
      </c>
      <c r="G28" s="6">
        <v>200</v>
      </c>
      <c r="H28" s="6">
        <v>7</v>
      </c>
      <c r="I28" s="60">
        <v>12.28</v>
      </c>
      <c r="J28" s="60">
        <v>12.28</v>
      </c>
      <c r="K28" s="6"/>
      <c r="M28" s="55"/>
    </row>
    <row r="29" spans="1:13" ht="15.75" customHeight="1">
      <c r="A29" s="6">
        <v>227</v>
      </c>
      <c r="B29" s="6" t="s">
        <v>214</v>
      </c>
      <c r="C29" s="6" t="s">
        <v>213</v>
      </c>
      <c r="D29" s="6">
        <v>12</v>
      </c>
      <c r="E29" s="6">
        <v>0.01</v>
      </c>
      <c r="F29" s="6">
        <v>1360</v>
      </c>
      <c r="G29" s="6">
        <v>200</v>
      </c>
      <c r="H29" s="6">
        <v>15</v>
      </c>
      <c r="I29" s="60">
        <v>11.03</v>
      </c>
      <c r="J29" s="60">
        <v>8.82</v>
      </c>
      <c r="K29" s="10"/>
      <c r="M29" s="55"/>
    </row>
    <row r="30" spans="1:13" ht="15.75" customHeight="1">
      <c r="A30" s="6">
        <v>228</v>
      </c>
      <c r="B30" s="6" t="s">
        <v>127</v>
      </c>
      <c r="C30" s="6" t="s">
        <v>223</v>
      </c>
      <c r="D30" s="6">
        <v>8</v>
      </c>
      <c r="E30" s="6">
        <v>0.01</v>
      </c>
      <c r="F30" s="6">
        <v>630</v>
      </c>
      <c r="G30" s="6">
        <v>200</v>
      </c>
      <c r="H30" s="6">
        <v>7</v>
      </c>
      <c r="I30" s="60">
        <v>11.11</v>
      </c>
      <c r="J30" s="60">
        <v>12.7</v>
      </c>
      <c r="K30" s="6"/>
      <c r="M30" s="55"/>
    </row>
    <row r="31" spans="1:13" ht="15.75" customHeight="1">
      <c r="A31" s="6">
        <v>229</v>
      </c>
      <c r="B31" s="6" t="s">
        <v>204</v>
      </c>
      <c r="C31" s="6" t="s">
        <v>223</v>
      </c>
      <c r="D31" s="6">
        <v>10</v>
      </c>
      <c r="E31" s="6">
        <v>0.01</v>
      </c>
      <c r="F31" s="6">
        <v>1200</v>
      </c>
      <c r="G31" s="6">
        <v>200</v>
      </c>
      <c r="H31" s="6">
        <v>10</v>
      </c>
      <c r="I31" s="60">
        <v>8.33</v>
      </c>
      <c r="J31" s="60">
        <v>8.33</v>
      </c>
      <c r="K31" s="10"/>
      <c r="M31" s="55"/>
    </row>
    <row r="32" spans="1:13" ht="15.75" customHeight="1">
      <c r="A32" s="6">
        <v>230</v>
      </c>
      <c r="B32" s="6" t="s">
        <v>60</v>
      </c>
      <c r="C32" s="6" t="s">
        <v>54</v>
      </c>
      <c r="D32" s="6">
        <v>6</v>
      </c>
      <c r="E32" s="6">
        <v>0.01</v>
      </c>
      <c r="F32" s="6">
        <v>500</v>
      </c>
      <c r="G32" s="6">
        <v>200</v>
      </c>
      <c r="H32" s="6">
        <v>7</v>
      </c>
      <c r="I32" s="60">
        <v>14</v>
      </c>
      <c r="J32" s="60">
        <v>12</v>
      </c>
      <c r="K32" s="10"/>
      <c r="M32" s="55"/>
    </row>
    <row r="33" spans="1:13" ht="15.75" customHeight="1">
      <c r="A33" s="6">
        <v>231</v>
      </c>
      <c r="B33" s="6" t="s">
        <v>292</v>
      </c>
      <c r="C33" s="6" t="s">
        <v>54</v>
      </c>
      <c r="D33" s="6">
        <v>0</v>
      </c>
      <c r="E33" s="6">
        <v>0.01</v>
      </c>
      <c r="F33" s="6">
        <v>1230</v>
      </c>
      <c r="G33" s="6">
        <v>200</v>
      </c>
      <c r="H33" s="6">
        <v>10</v>
      </c>
      <c r="I33" s="60">
        <v>8.1300000000000008</v>
      </c>
      <c r="J33" s="60">
        <v>0</v>
      </c>
      <c r="K33" s="6"/>
      <c r="M33" s="55"/>
    </row>
    <row r="34" spans="1:13" ht="15.75" customHeight="1">
      <c r="A34" s="6">
        <v>232</v>
      </c>
      <c r="B34" s="6" t="s">
        <v>338</v>
      </c>
      <c r="C34" s="6" t="s">
        <v>54</v>
      </c>
      <c r="D34" s="6">
        <v>6</v>
      </c>
      <c r="E34" s="6">
        <v>0.01</v>
      </c>
      <c r="F34" s="6">
        <v>500</v>
      </c>
      <c r="G34" s="6">
        <v>200</v>
      </c>
      <c r="H34" s="6">
        <v>7</v>
      </c>
      <c r="I34" s="60">
        <v>14</v>
      </c>
      <c r="J34" s="60">
        <v>12</v>
      </c>
      <c r="K34" s="10"/>
      <c r="M34" s="55"/>
    </row>
    <row r="35" spans="1:13" ht="15.75" customHeight="1">
      <c r="A35" s="6">
        <v>233</v>
      </c>
      <c r="B35" s="6" t="s">
        <v>238</v>
      </c>
      <c r="C35" s="6" t="s">
        <v>121</v>
      </c>
      <c r="D35" s="6">
        <v>15</v>
      </c>
      <c r="E35" s="6">
        <v>0.01</v>
      </c>
      <c r="F35" s="6">
        <v>1350</v>
      </c>
      <c r="G35" s="6">
        <v>200</v>
      </c>
      <c r="H35" s="6">
        <v>12</v>
      </c>
      <c r="I35" s="60">
        <v>8.89</v>
      </c>
      <c r="J35" s="60">
        <v>11.11</v>
      </c>
      <c r="K35" s="6"/>
      <c r="M35" s="55"/>
    </row>
    <row r="36" spans="1:13" ht="15.75" customHeight="1">
      <c r="A36" s="6">
        <v>234</v>
      </c>
      <c r="B36" s="6" t="s">
        <v>144</v>
      </c>
      <c r="C36" s="6" t="s">
        <v>73</v>
      </c>
      <c r="D36" s="6">
        <v>12</v>
      </c>
      <c r="E36" s="6">
        <v>0.01</v>
      </c>
      <c r="F36" s="6">
        <v>1050</v>
      </c>
      <c r="G36" s="6">
        <v>200</v>
      </c>
      <c r="H36" s="6">
        <v>9</v>
      </c>
      <c r="I36" s="60">
        <v>8.57</v>
      </c>
      <c r="J36" s="60">
        <v>11.43</v>
      </c>
      <c r="K36" s="6"/>
      <c r="M36" s="55"/>
    </row>
    <row r="37" spans="1:13" ht="15.75" customHeight="1">
      <c r="A37" s="6">
        <v>235</v>
      </c>
      <c r="B37" s="6" t="s">
        <v>75</v>
      </c>
      <c r="C37" s="6" t="s">
        <v>73</v>
      </c>
      <c r="D37" s="6">
        <v>15</v>
      </c>
      <c r="E37" s="6">
        <v>0.01</v>
      </c>
      <c r="F37" s="6">
        <v>1510</v>
      </c>
      <c r="G37" s="6">
        <v>200</v>
      </c>
      <c r="H37" s="6">
        <v>14</v>
      </c>
      <c r="I37" s="60">
        <v>9.27</v>
      </c>
      <c r="J37" s="60">
        <v>9.93</v>
      </c>
      <c r="K37" s="10"/>
      <c r="M37" s="55"/>
    </row>
    <row r="38" spans="1:13" ht="12.75" customHeight="1">
      <c r="A38" s="6">
        <v>236</v>
      </c>
      <c r="B38" s="6" t="s">
        <v>77</v>
      </c>
      <c r="C38" s="6" t="s">
        <v>28</v>
      </c>
      <c r="D38" s="6">
        <v>6</v>
      </c>
      <c r="E38" s="6">
        <v>0.01</v>
      </c>
      <c r="F38" s="6">
        <v>575</v>
      </c>
      <c r="G38" s="6">
        <v>200</v>
      </c>
      <c r="H38" s="6">
        <v>8</v>
      </c>
      <c r="I38" s="60">
        <v>13.91</v>
      </c>
      <c r="J38" s="60">
        <v>10.43</v>
      </c>
      <c r="K38" s="6"/>
      <c r="M38" s="55"/>
    </row>
    <row r="39" spans="1:13" ht="12.75" customHeight="1">
      <c r="A39" s="6">
        <v>237</v>
      </c>
      <c r="B39" s="6" t="s">
        <v>55</v>
      </c>
      <c r="C39" s="6" t="s">
        <v>54</v>
      </c>
      <c r="D39" s="6">
        <v>25</v>
      </c>
      <c r="E39" s="6">
        <v>0.01</v>
      </c>
      <c r="F39" s="6">
        <v>2300</v>
      </c>
      <c r="G39" s="6">
        <v>200</v>
      </c>
      <c r="H39" s="6">
        <v>25</v>
      </c>
      <c r="I39" s="60">
        <v>10.87</v>
      </c>
      <c r="J39" s="60">
        <v>10.87</v>
      </c>
      <c r="K39" s="10"/>
      <c r="M39" s="55"/>
    </row>
    <row r="40" spans="1:13" ht="12.75" customHeight="1">
      <c r="A40" s="6">
        <v>238</v>
      </c>
      <c r="B40" s="6" t="s">
        <v>150</v>
      </c>
      <c r="C40" s="6" t="s">
        <v>337</v>
      </c>
      <c r="D40" s="6">
        <v>12</v>
      </c>
      <c r="E40" s="6">
        <v>0.01</v>
      </c>
      <c r="F40" s="6">
        <v>1040</v>
      </c>
      <c r="G40" s="6">
        <v>200</v>
      </c>
      <c r="H40" s="6">
        <v>10</v>
      </c>
      <c r="I40" s="60">
        <v>9.6199999999999992</v>
      </c>
      <c r="J40" s="60">
        <v>11.54</v>
      </c>
      <c r="K40" s="10"/>
      <c r="M40" s="55"/>
    </row>
    <row r="41" spans="1:13" ht="12.75" customHeight="1">
      <c r="A41" s="6">
        <v>239</v>
      </c>
      <c r="B41" s="6" t="s">
        <v>89</v>
      </c>
      <c r="C41" s="6" t="s">
        <v>223</v>
      </c>
      <c r="D41" s="6">
        <v>15</v>
      </c>
      <c r="E41" s="6">
        <v>0.01</v>
      </c>
      <c r="F41" s="6">
        <v>1330</v>
      </c>
      <c r="G41" s="6">
        <v>200</v>
      </c>
      <c r="H41" s="6">
        <v>12</v>
      </c>
      <c r="I41" s="60">
        <v>9.02</v>
      </c>
      <c r="J41" s="60">
        <v>11.28</v>
      </c>
      <c r="K41" s="10"/>
      <c r="M41" s="55"/>
    </row>
    <row r="42" spans="1:13" ht="12.75" customHeight="1">
      <c r="A42" s="6">
        <v>240</v>
      </c>
      <c r="B42" s="6" t="s">
        <v>187</v>
      </c>
      <c r="C42" s="6" t="s">
        <v>40</v>
      </c>
      <c r="D42" s="6">
        <v>10</v>
      </c>
      <c r="E42" s="6">
        <v>0.01</v>
      </c>
      <c r="F42" s="6">
        <v>840</v>
      </c>
      <c r="G42" s="6">
        <v>200</v>
      </c>
      <c r="H42" s="6">
        <v>8</v>
      </c>
      <c r="I42" s="60">
        <v>9.52</v>
      </c>
      <c r="J42" s="60">
        <v>11.9</v>
      </c>
      <c r="K42" s="10"/>
      <c r="M42" s="55"/>
    </row>
    <row r="43" spans="1:13" ht="12.75" customHeight="1">
      <c r="A43" s="6">
        <v>241</v>
      </c>
      <c r="B43" s="6" t="s">
        <v>262</v>
      </c>
      <c r="C43" s="6" t="s">
        <v>179</v>
      </c>
      <c r="D43" s="6">
        <v>15</v>
      </c>
      <c r="E43" s="6">
        <v>0.01</v>
      </c>
      <c r="F43" s="6">
        <v>1410</v>
      </c>
      <c r="G43" s="6">
        <v>200</v>
      </c>
      <c r="H43" s="6">
        <v>12</v>
      </c>
      <c r="I43" s="60">
        <v>8.51</v>
      </c>
      <c r="J43" s="60">
        <v>10.64</v>
      </c>
      <c r="K43" s="10"/>
      <c r="M43" s="55"/>
    </row>
    <row r="44" spans="1:13" ht="15.75" customHeight="1">
      <c r="A44" s="55"/>
      <c r="B44" s="55"/>
      <c r="C44" s="55"/>
      <c r="D44" s="55"/>
      <c r="E44" s="55"/>
      <c r="F44" s="55"/>
      <c r="G44" s="55"/>
      <c r="H44" s="55"/>
      <c r="I44" s="55"/>
      <c r="J44" s="55"/>
      <c r="M44" s="55"/>
    </row>
    <row r="45" spans="1:13" ht="15.75" customHeight="1">
      <c r="A45" s="55"/>
      <c r="B45" s="55"/>
      <c r="C45" s="55"/>
      <c r="D45" s="55"/>
      <c r="E45" s="55"/>
      <c r="F45" s="55"/>
      <c r="G45" s="55"/>
      <c r="H45" s="55"/>
      <c r="I45" s="55"/>
      <c r="J45" s="55"/>
      <c r="M45" s="55"/>
    </row>
    <row r="46" spans="1:13" ht="15.75" customHeight="1">
      <c r="A46" s="55"/>
      <c r="B46" s="55"/>
      <c r="C46" s="55"/>
      <c r="D46" s="55"/>
      <c r="E46" s="55"/>
      <c r="F46" s="55"/>
      <c r="G46" s="55"/>
      <c r="H46" s="55"/>
      <c r="I46" s="55"/>
      <c r="J46" s="55"/>
      <c r="M46" s="55"/>
    </row>
    <row r="47" spans="1:13" ht="15.75" customHeight="1">
      <c r="A47" s="55"/>
      <c r="B47" s="55"/>
      <c r="C47" s="55"/>
      <c r="D47" s="55"/>
      <c r="E47" s="55"/>
      <c r="F47" s="55"/>
      <c r="G47" s="55"/>
      <c r="H47" s="55"/>
      <c r="I47" s="55"/>
      <c r="J47" s="55"/>
      <c r="M47" s="55"/>
    </row>
    <row r="48" spans="1:13" ht="15.75" customHeight="1">
      <c r="A48" s="55"/>
      <c r="B48" s="55"/>
      <c r="C48" s="55"/>
      <c r="D48" s="55"/>
      <c r="E48" s="55"/>
      <c r="F48" s="55"/>
      <c r="G48" s="55"/>
      <c r="H48" s="55"/>
      <c r="I48" s="55"/>
      <c r="J48" s="55"/>
      <c r="M48" s="55"/>
    </row>
    <row r="49" spans="1:13" ht="15.75" customHeight="1">
      <c r="A49" s="55"/>
      <c r="B49" s="55"/>
      <c r="C49" s="55"/>
      <c r="D49" s="55"/>
      <c r="E49" s="55"/>
      <c r="F49" s="55"/>
      <c r="G49" s="55"/>
      <c r="H49" s="55"/>
      <c r="I49" s="55"/>
      <c r="J49" s="55"/>
      <c r="M49" s="55"/>
    </row>
    <row r="50" spans="1:13" ht="15.75" customHeight="1">
      <c r="A50" s="55"/>
      <c r="B50" s="55"/>
      <c r="C50" s="55"/>
      <c r="D50" s="55"/>
      <c r="E50" s="55"/>
      <c r="F50" s="55"/>
      <c r="G50" s="55"/>
      <c r="H50" s="55"/>
      <c r="I50" s="55"/>
      <c r="J50" s="55"/>
      <c r="M50" s="55"/>
    </row>
    <row r="51" spans="1:13" ht="15.75" customHeight="1">
      <c r="A51" s="55"/>
      <c r="B51" s="55"/>
      <c r="C51" s="55"/>
      <c r="D51" s="55"/>
      <c r="E51" s="55"/>
      <c r="F51" s="55"/>
      <c r="G51" s="55"/>
      <c r="H51" s="55"/>
      <c r="I51" s="55"/>
      <c r="J51" s="55"/>
      <c r="M51" s="55"/>
    </row>
    <row r="52" spans="1:13" ht="15.75" customHeight="1">
      <c r="A52" s="55"/>
      <c r="B52" s="55"/>
      <c r="C52" s="55"/>
      <c r="D52" s="55"/>
      <c r="E52" s="55"/>
      <c r="F52" s="55"/>
      <c r="G52" s="55"/>
      <c r="H52" s="55"/>
      <c r="I52" s="55"/>
      <c r="J52" s="55"/>
      <c r="M52" s="55"/>
    </row>
    <row r="53" spans="1:13" ht="15.75" customHeight="1">
      <c r="A53" s="55"/>
      <c r="B53" s="55"/>
      <c r="C53" s="55"/>
      <c r="D53" s="55"/>
      <c r="E53" s="55"/>
      <c r="F53" s="55"/>
      <c r="G53" s="55"/>
      <c r="H53" s="55"/>
      <c r="I53" s="55"/>
      <c r="J53" s="55"/>
      <c r="M53" s="55"/>
    </row>
    <row r="54" spans="1:13" ht="15.75" customHeight="1">
      <c r="A54" s="55"/>
      <c r="B54" s="55"/>
      <c r="C54" s="55"/>
      <c r="D54" s="55"/>
      <c r="E54" s="55"/>
      <c r="F54" s="55"/>
      <c r="G54" s="55"/>
      <c r="H54" s="55"/>
      <c r="I54" s="55"/>
      <c r="J54" s="55"/>
      <c r="M54" s="55"/>
    </row>
    <row r="55" spans="1:13" ht="15.75" customHeight="1">
      <c r="A55" s="55"/>
      <c r="B55" s="55"/>
      <c r="C55" s="55"/>
      <c r="D55" s="55"/>
      <c r="E55" s="55"/>
      <c r="F55" s="55"/>
      <c r="G55" s="55"/>
      <c r="H55" s="55"/>
      <c r="I55" s="55"/>
      <c r="J55" s="55"/>
      <c r="M55" s="55"/>
    </row>
    <row r="56" spans="1:13" ht="15.75" customHeight="1">
      <c r="A56" s="55"/>
      <c r="B56" s="55"/>
      <c r="C56" s="55"/>
      <c r="D56" s="55"/>
      <c r="E56" s="55"/>
      <c r="F56" s="55"/>
      <c r="G56" s="55"/>
      <c r="H56" s="55"/>
      <c r="I56" s="55"/>
      <c r="J56" s="55"/>
      <c r="M56" s="55"/>
    </row>
    <row r="57" spans="1:13" ht="15.75" customHeight="1">
      <c r="A57" s="55"/>
      <c r="B57" s="55"/>
      <c r="C57" s="55"/>
      <c r="D57" s="55"/>
      <c r="E57" s="55"/>
      <c r="F57" s="55"/>
      <c r="G57" s="55"/>
      <c r="H57" s="55"/>
      <c r="I57" s="55"/>
      <c r="J57" s="55"/>
      <c r="M57" s="55"/>
    </row>
    <row r="58" spans="1:13" ht="15.75" customHeight="1">
      <c r="A58" s="55"/>
      <c r="B58" s="55"/>
      <c r="C58" s="55"/>
      <c r="D58" s="55"/>
      <c r="E58" s="55"/>
      <c r="F58" s="55"/>
      <c r="G58" s="55"/>
      <c r="H58" s="55"/>
      <c r="I58" s="55"/>
      <c r="J58" s="55"/>
      <c r="M58" s="55"/>
    </row>
    <row r="59" spans="1:13" ht="15.75" customHeight="1">
      <c r="A59" s="55"/>
      <c r="B59" s="55"/>
      <c r="C59" s="55"/>
      <c r="D59" s="55"/>
      <c r="E59" s="55"/>
      <c r="F59" s="55"/>
      <c r="G59" s="55"/>
      <c r="H59" s="55"/>
      <c r="I59" s="55"/>
      <c r="J59" s="55"/>
      <c r="M59" s="55"/>
    </row>
    <row r="60" spans="1:13" ht="15.75" customHeight="1">
      <c r="A60" s="55"/>
      <c r="B60" s="55"/>
      <c r="C60" s="55"/>
      <c r="D60" s="55"/>
      <c r="E60" s="55"/>
      <c r="F60" s="55"/>
      <c r="G60" s="55"/>
      <c r="H60" s="55"/>
      <c r="I60" s="55"/>
      <c r="J60" s="55"/>
      <c r="M60" s="55"/>
    </row>
    <row r="61" spans="1:13" ht="15.75" customHeight="1">
      <c r="A61" s="55"/>
      <c r="B61" s="55"/>
      <c r="C61" s="55"/>
      <c r="D61" s="55"/>
      <c r="E61" s="55"/>
      <c r="F61" s="55"/>
      <c r="G61" s="55"/>
      <c r="H61" s="55"/>
      <c r="I61" s="55"/>
      <c r="J61" s="55"/>
      <c r="M61" s="55"/>
    </row>
    <row r="62" spans="1:13" ht="15.75" customHeight="1">
      <c r="A62" s="55"/>
      <c r="B62" s="55"/>
      <c r="C62" s="55"/>
      <c r="D62" s="55"/>
      <c r="E62" s="55"/>
      <c r="F62" s="55"/>
      <c r="G62" s="55"/>
      <c r="H62" s="55"/>
      <c r="I62" s="55"/>
      <c r="J62" s="55"/>
      <c r="M62" s="55"/>
    </row>
    <row r="63" spans="1:13" ht="15.75" customHeight="1">
      <c r="A63" s="55"/>
      <c r="B63" s="55"/>
      <c r="C63" s="55"/>
      <c r="D63" s="55"/>
      <c r="E63" s="55"/>
      <c r="F63" s="55"/>
      <c r="G63" s="55"/>
      <c r="H63" s="55"/>
      <c r="I63" s="55"/>
      <c r="J63" s="55"/>
      <c r="M63" s="55"/>
    </row>
    <row r="64" spans="1:13" ht="15.75" customHeight="1">
      <c r="A64" s="55"/>
      <c r="B64" s="55"/>
      <c r="C64" s="55"/>
      <c r="D64" s="55"/>
      <c r="E64" s="55"/>
      <c r="F64" s="55"/>
      <c r="G64" s="55"/>
      <c r="H64" s="55"/>
      <c r="I64" s="55"/>
      <c r="J64" s="55"/>
      <c r="M64" s="55"/>
    </row>
    <row r="65" spans="1:13" ht="15.75" customHeight="1">
      <c r="A65" s="55"/>
      <c r="B65" s="55"/>
      <c r="C65" s="55"/>
      <c r="D65" s="55"/>
      <c r="E65" s="55"/>
      <c r="F65" s="55"/>
      <c r="G65" s="55"/>
      <c r="H65" s="55"/>
      <c r="I65" s="55"/>
      <c r="J65" s="55"/>
      <c r="M65" s="55"/>
    </row>
    <row r="66" spans="1:13" ht="15.75" customHeight="1">
      <c r="A66" s="55"/>
      <c r="B66" s="55"/>
      <c r="C66" s="55"/>
      <c r="D66" s="55"/>
      <c r="E66" s="55"/>
      <c r="F66" s="55"/>
      <c r="G66" s="55"/>
      <c r="H66" s="55"/>
      <c r="I66" s="55"/>
      <c r="J66" s="55"/>
      <c r="M66" s="55"/>
    </row>
    <row r="67" spans="1:13" ht="15.75" customHeight="1">
      <c r="A67" s="55"/>
      <c r="B67" s="55"/>
      <c r="C67" s="55"/>
      <c r="D67" s="55"/>
      <c r="E67" s="55"/>
      <c r="F67" s="55"/>
      <c r="G67" s="55"/>
      <c r="H67" s="55"/>
      <c r="I67" s="55"/>
      <c r="J67" s="55"/>
      <c r="M67" s="55"/>
    </row>
    <row r="68" spans="1:13" ht="15.75" customHeight="1">
      <c r="A68" s="55"/>
      <c r="B68" s="55"/>
      <c r="C68" s="55"/>
      <c r="D68" s="55"/>
      <c r="E68" s="55"/>
      <c r="F68" s="55"/>
      <c r="G68" s="55"/>
      <c r="H68" s="55"/>
      <c r="I68" s="55"/>
      <c r="J68" s="55"/>
      <c r="M68" s="55"/>
    </row>
    <row r="69" spans="1:13" ht="15.75" customHeight="1">
      <c r="A69" s="55"/>
      <c r="B69" s="55"/>
      <c r="C69" s="55"/>
      <c r="D69" s="55"/>
      <c r="E69" s="55"/>
      <c r="F69" s="55"/>
      <c r="G69" s="55"/>
      <c r="H69" s="55"/>
      <c r="I69" s="55"/>
      <c r="J69" s="55"/>
      <c r="M69" s="55"/>
    </row>
    <row r="70" spans="1:13" ht="15.75" customHeight="1">
      <c r="A70" s="55"/>
      <c r="B70" s="55"/>
      <c r="C70" s="55"/>
      <c r="D70" s="55"/>
      <c r="E70" s="55"/>
      <c r="F70" s="55"/>
      <c r="G70" s="55"/>
      <c r="H70" s="55"/>
      <c r="I70" s="55"/>
      <c r="J70" s="55"/>
      <c r="M70" s="55"/>
    </row>
    <row r="71" spans="1:13" ht="15.75" customHeight="1">
      <c r="A71" s="55"/>
      <c r="B71" s="55"/>
      <c r="C71" s="55"/>
      <c r="D71" s="55"/>
      <c r="E71" s="55"/>
      <c r="F71" s="55"/>
      <c r="G71" s="55"/>
      <c r="H71" s="55"/>
      <c r="I71" s="55"/>
      <c r="J71" s="55"/>
      <c r="M71" s="55"/>
    </row>
    <row r="72" spans="1:13" ht="15.75" customHeight="1">
      <c r="A72" s="55"/>
      <c r="B72" s="55"/>
      <c r="C72" s="55"/>
      <c r="D72" s="55"/>
      <c r="E72" s="55"/>
      <c r="F72" s="55"/>
      <c r="G72" s="55"/>
      <c r="H72" s="55"/>
      <c r="I72" s="55"/>
      <c r="J72" s="55"/>
      <c r="M72" s="55"/>
    </row>
    <row r="73" spans="1:13" ht="15.75" customHeight="1">
      <c r="A73" s="55"/>
      <c r="B73" s="55"/>
      <c r="C73" s="55"/>
      <c r="D73" s="55"/>
      <c r="E73" s="55"/>
      <c r="F73" s="55"/>
      <c r="G73" s="55"/>
      <c r="H73" s="55"/>
      <c r="I73" s="55"/>
      <c r="J73" s="55"/>
      <c r="M73" s="55"/>
    </row>
    <row r="74" spans="1:13" ht="15.75" customHeight="1">
      <c r="A74" s="55"/>
      <c r="B74" s="55"/>
      <c r="C74" s="55"/>
      <c r="D74" s="55"/>
      <c r="E74" s="55"/>
      <c r="F74" s="55"/>
      <c r="G74" s="55"/>
      <c r="H74" s="55"/>
      <c r="I74" s="55"/>
      <c r="J74" s="55"/>
      <c r="M74" s="55"/>
    </row>
    <row r="75" spans="1:13" ht="15.75" customHeight="1">
      <c r="A75" s="55"/>
      <c r="B75" s="55"/>
      <c r="C75" s="55"/>
      <c r="D75" s="55"/>
      <c r="E75" s="55"/>
      <c r="F75" s="55"/>
      <c r="G75" s="55"/>
      <c r="H75" s="55"/>
      <c r="I75" s="55"/>
      <c r="J75" s="55"/>
      <c r="M75" s="55"/>
    </row>
    <row r="76" spans="1:13" ht="15.75" customHeight="1">
      <c r="A76" s="55"/>
      <c r="B76" s="55"/>
      <c r="C76" s="55"/>
      <c r="D76" s="55"/>
      <c r="E76" s="55"/>
      <c r="F76" s="55"/>
      <c r="G76" s="55"/>
      <c r="H76" s="55"/>
      <c r="I76" s="55"/>
      <c r="J76" s="55"/>
      <c r="M76" s="55"/>
    </row>
    <row r="77" spans="1:13" ht="15.75" customHeight="1">
      <c r="A77" s="55"/>
      <c r="B77" s="55"/>
      <c r="C77" s="55"/>
      <c r="D77" s="55"/>
      <c r="E77" s="55"/>
      <c r="F77" s="55"/>
      <c r="G77" s="55"/>
      <c r="H77" s="55"/>
      <c r="I77" s="55"/>
      <c r="J77" s="55"/>
      <c r="M77" s="55"/>
    </row>
    <row r="78" spans="1:13" ht="15.75" customHeight="1">
      <c r="A78" s="55"/>
      <c r="B78" s="55"/>
      <c r="C78" s="55"/>
      <c r="D78" s="55"/>
      <c r="E78" s="55"/>
      <c r="F78" s="55"/>
      <c r="G78" s="55"/>
      <c r="H78" s="55"/>
      <c r="I78" s="55"/>
      <c r="J78" s="55"/>
      <c r="M78" s="55"/>
    </row>
    <row r="79" spans="1:13" ht="15.75" customHeight="1">
      <c r="A79" s="55"/>
      <c r="B79" s="55"/>
      <c r="C79" s="55"/>
      <c r="D79" s="55"/>
      <c r="E79" s="55"/>
      <c r="F79" s="55"/>
      <c r="G79" s="55"/>
      <c r="H79" s="55"/>
      <c r="I79" s="55"/>
      <c r="J79" s="55"/>
      <c r="M79" s="55"/>
    </row>
    <row r="80" spans="1:13" ht="15.75" customHeight="1">
      <c r="A80" s="55"/>
      <c r="B80" s="55"/>
      <c r="C80" s="55"/>
      <c r="D80" s="55"/>
      <c r="E80" s="55"/>
      <c r="F80" s="55"/>
      <c r="G80" s="55"/>
      <c r="H80" s="55"/>
      <c r="I80" s="55"/>
      <c r="J80" s="55"/>
      <c r="M80" s="55"/>
    </row>
    <row r="81" spans="1:13" ht="15.75" customHeight="1">
      <c r="A81" s="55"/>
      <c r="B81" s="55"/>
      <c r="C81" s="55"/>
      <c r="D81" s="55"/>
      <c r="E81" s="55"/>
      <c r="F81" s="55"/>
      <c r="G81" s="55"/>
      <c r="H81" s="55"/>
      <c r="I81" s="55"/>
      <c r="J81" s="55"/>
      <c r="M81" s="55"/>
    </row>
    <row r="82" spans="1:13" ht="15.75" customHeight="1">
      <c r="A82" s="55"/>
      <c r="B82" s="55"/>
      <c r="C82" s="55"/>
      <c r="D82" s="55"/>
      <c r="E82" s="55"/>
      <c r="F82" s="55"/>
      <c r="G82" s="55"/>
      <c r="H82" s="55"/>
      <c r="I82" s="55"/>
      <c r="J82" s="55"/>
      <c r="M82" s="55"/>
    </row>
    <row r="83" spans="1:13" ht="15.75" customHeight="1">
      <c r="A83" s="55"/>
      <c r="B83" s="55"/>
      <c r="C83" s="55"/>
      <c r="D83" s="55"/>
      <c r="E83" s="55"/>
      <c r="F83" s="55"/>
      <c r="G83" s="55"/>
      <c r="H83" s="55"/>
      <c r="I83" s="55"/>
      <c r="J83" s="55"/>
      <c r="M83" s="55"/>
    </row>
    <row r="84" spans="1:13" ht="15.75" customHeight="1">
      <c r="A84" s="55"/>
      <c r="B84" s="55"/>
      <c r="C84" s="55"/>
      <c r="D84" s="55"/>
      <c r="E84" s="55"/>
      <c r="F84" s="55"/>
      <c r="G84" s="55"/>
      <c r="H84" s="55"/>
      <c r="I84" s="55"/>
      <c r="J84" s="55"/>
      <c r="M84" s="55"/>
    </row>
    <row r="85" spans="1:13" ht="15.75" customHeight="1">
      <c r="A85" s="55"/>
      <c r="B85" s="55"/>
      <c r="C85" s="55"/>
      <c r="D85" s="55"/>
      <c r="E85" s="55"/>
      <c r="F85" s="55"/>
      <c r="G85" s="55"/>
      <c r="H85" s="55"/>
      <c r="I85" s="55"/>
      <c r="J85" s="55"/>
      <c r="M85" s="55"/>
    </row>
    <row r="86" spans="1:13" ht="15.75" customHeight="1">
      <c r="A86" s="55"/>
      <c r="B86" s="55"/>
      <c r="C86" s="55"/>
      <c r="D86" s="55"/>
      <c r="E86" s="55"/>
      <c r="F86" s="55"/>
      <c r="G86" s="55"/>
      <c r="H86" s="55"/>
      <c r="I86" s="55"/>
      <c r="J86" s="55"/>
      <c r="M86" s="55"/>
    </row>
    <row r="87" spans="1:13" ht="15.75" customHeight="1">
      <c r="A87" s="55"/>
      <c r="B87" s="55"/>
      <c r="C87" s="55"/>
      <c r="D87" s="55"/>
      <c r="E87" s="55"/>
      <c r="F87" s="55"/>
      <c r="G87" s="55"/>
      <c r="H87" s="55"/>
      <c r="I87" s="55"/>
      <c r="J87" s="55"/>
      <c r="M87" s="55"/>
    </row>
    <row r="88" spans="1:13" ht="15.75" customHeight="1">
      <c r="A88" s="55"/>
      <c r="B88" s="55"/>
      <c r="C88" s="55"/>
      <c r="D88" s="55"/>
      <c r="E88" s="55"/>
      <c r="F88" s="55"/>
      <c r="G88" s="55"/>
      <c r="H88" s="55"/>
      <c r="I88" s="55"/>
      <c r="J88" s="55"/>
      <c r="M88" s="55"/>
    </row>
    <row r="89" spans="1:13" ht="15.75" customHeight="1">
      <c r="A89" s="55"/>
      <c r="B89" s="55"/>
      <c r="C89" s="55"/>
      <c r="D89" s="55"/>
      <c r="E89" s="55"/>
      <c r="F89" s="55"/>
      <c r="G89" s="55"/>
      <c r="H89" s="55"/>
      <c r="I89" s="55"/>
      <c r="J89" s="55"/>
      <c r="M89" s="55"/>
    </row>
    <row r="90" spans="1:13" ht="15.75" customHeight="1">
      <c r="A90" s="55"/>
      <c r="B90" s="55"/>
      <c r="C90" s="55"/>
      <c r="D90" s="55"/>
      <c r="E90" s="55"/>
      <c r="F90" s="55"/>
      <c r="G90" s="55"/>
      <c r="H90" s="55"/>
      <c r="I90" s="55"/>
      <c r="J90" s="55"/>
      <c r="M90" s="55"/>
    </row>
    <row r="91" spans="1:13" ht="15.75" customHeight="1">
      <c r="A91" s="55"/>
      <c r="B91" s="55"/>
      <c r="C91" s="55"/>
      <c r="D91" s="55"/>
      <c r="E91" s="55"/>
      <c r="F91" s="55"/>
      <c r="G91" s="55"/>
      <c r="H91" s="55"/>
      <c r="I91" s="55"/>
      <c r="J91" s="55"/>
      <c r="M91" s="55"/>
    </row>
    <row r="92" spans="1:13" ht="15.75" customHeight="1">
      <c r="A92" s="55"/>
      <c r="B92" s="55"/>
      <c r="C92" s="55"/>
      <c r="D92" s="55"/>
      <c r="E92" s="55"/>
      <c r="F92" s="55"/>
      <c r="G92" s="55"/>
      <c r="H92" s="55"/>
      <c r="I92" s="55"/>
      <c r="J92" s="55"/>
      <c r="M92" s="55"/>
    </row>
    <row r="93" spans="1:13" ht="15.75" customHeight="1">
      <c r="A93" s="55"/>
      <c r="B93" s="55"/>
      <c r="C93" s="55"/>
      <c r="D93" s="55"/>
      <c r="E93" s="55"/>
      <c r="F93" s="55"/>
      <c r="G93" s="55"/>
      <c r="H93" s="55"/>
      <c r="I93" s="55"/>
      <c r="J93" s="55"/>
      <c r="M93" s="55"/>
    </row>
    <row r="94" spans="1:13" ht="15.75" customHeight="1">
      <c r="A94" s="55"/>
      <c r="B94" s="55"/>
      <c r="C94" s="55"/>
      <c r="D94" s="55"/>
      <c r="E94" s="55"/>
      <c r="F94" s="55"/>
      <c r="G94" s="55"/>
      <c r="H94" s="55"/>
      <c r="I94" s="55"/>
      <c r="J94" s="55"/>
      <c r="M94" s="55"/>
    </row>
    <row r="95" spans="1:13" ht="15.75" customHeight="1">
      <c r="A95" s="55"/>
      <c r="B95" s="55"/>
      <c r="C95" s="55"/>
      <c r="D95" s="55"/>
      <c r="E95" s="55"/>
      <c r="F95" s="55"/>
      <c r="G95" s="55"/>
      <c r="H95" s="55"/>
      <c r="I95" s="55"/>
      <c r="J95" s="55"/>
      <c r="M95" s="55"/>
    </row>
    <row r="96" spans="1:13" ht="15.75" customHeight="1">
      <c r="A96" s="55"/>
      <c r="B96" s="55"/>
      <c r="C96" s="55"/>
      <c r="D96" s="55"/>
      <c r="E96" s="55"/>
      <c r="F96" s="55"/>
      <c r="G96" s="55"/>
      <c r="H96" s="55"/>
      <c r="I96" s="55"/>
      <c r="J96" s="55"/>
      <c r="M96" s="55"/>
    </row>
    <row r="97" spans="1:13" ht="15.75" customHeight="1">
      <c r="A97" s="55"/>
      <c r="B97" s="55"/>
      <c r="C97" s="55"/>
      <c r="D97" s="55"/>
      <c r="E97" s="55"/>
      <c r="F97" s="55"/>
      <c r="G97" s="55"/>
      <c r="H97" s="55"/>
      <c r="I97" s="55"/>
      <c r="J97" s="55"/>
      <c r="M97" s="55"/>
    </row>
    <row r="98" spans="1:13" ht="15.75" customHeight="1">
      <c r="A98" s="55"/>
      <c r="B98" s="55"/>
      <c r="C98" s="55"/>
      <c r="D98" s="55"/>
      <c r="E98" s="55"/>
      <c r="F98" s="55"/>
      <c r="G98" s="55"/>
      <c r="H98" s="55"/>
      <c r="I98" s="55"/>
      <c r="J98" s="55"/>
      <c r="M98" s="55"/>
    </row>
    <row r="99" spans="1:13" ht="15.75" customHeight="1">
      <c r="A99" s="55"/>
      <c r="B99" s="55"/>
      <c r="C99" s="55"/>
      <c r="D99" s="55"/>
      <c r="E99" s="55"/>
      <c r="F99" s="55"/>
      <c r="G99" s="55"/>
      <c r="H99" s="55"/>
      <c r="I99" s="55"/>
      <c r="J99" s="55"/>
      <c r="M99" s="55"/>
    </row>
    <row r="100" spans="1:13" ht="15.75" customHeight="1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M100" s="55"/>
    </row>
    <row r="101" spans="1:13" ht="15.75" customHeight="1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M101" s="55"/>
    </row>
    <row r="102" spans="1:13" ht="15.75" customHeight="1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M102" s="55"/>
    </row>
    <row r="103" spans="1:13" ht="15.75" customHeight="1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M103" s="55"/>
    </row>
    <row r="104" spans="1:13" ht="15.75" customHeight="1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M104" s="55"/>
    </row>
    <row r="105" spans="1:13" ht="15.75" customHeight="1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M105" s="55"/>
    </row>
    <row r="106" spans="1:13" ht="15.75" customHeight="1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M106" s="55"/>
    </row>
    <row r="107" spans="1:13" ht="15.75" customHeight="1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M107" s="55"/>
    </row>
    <row r="108" spans="1:13" ht="15.75" customHeight="1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M108" s="55"/>
    </row>
    <row r="109" spans="1:13" ht="15.75" customHeight="1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M109" s="55"/>
    </row>
    <row r="110" spans="1:13" ht="15.75" customHeight="1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M110" s="55"/>
    </row>
    <row r="111" spans="1:13" ht="15.75" customHeight="1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M111" s="55"/>
    </row>
    <row r="112" spans="1:13" ht="15.75" customHeight="1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M112" s="55"/>
    </row>
    <row r="113" spans="1:13" ht="15.75" customHeight="1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M113" s="55"/>
    </row>
    <row r="114" spans="1:13" ht="15.75" customHeight="1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M114" s="55"/>
    </row>
    <row r="115" spans="1:13" ht="15.75" customHeight="1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M115" s="55"/>
    </row>
    <row r="116" spans="1:13" ht="15.75" customHeight="1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M116" s="55"/>
    </row>
    <row r="117" spans="1:13" ht="15.75" customHeight="1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M117" s="55"/>
    </row>
    <row r="118" spans="1:13" ht="15.75" customHeight="1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M118" s="55"/>
    </row>
    <row r="119" spans="1:13" ht="15.75" customHeight="1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M119" s="55"/>
    </row>
    <row r="120" spans="1:13" ht="15.75" customHeight="1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M120" s="55"/>
    </row>
    <row r="121" spans="1:13" ht="15.75" customHeight="1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M121" s="55"/>
    </row>
    <row r="122" spans="1:13" ht="15.75" customHeight="1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M122" s="55"/>
    </row>
    <row r="123" spans="1:13" ht="15.75" customHeight="1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M123" s="55"/>
    </row>
    <row r="124" spans="1:13" ht="15.75" customHeight="1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M124" s="55"/>
    </row>
    <row r="125" spans="1:13" ht="15.75" customHeight="1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M125" s="55"/>
    </row>
    <row r="126" spans="1:13" ht="15.75" customHeight="1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M126" s="55"/>
    </row>
    <row r="127" spans="1:13" ht="15.75" customHeight="1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M127" s="55"/>
    </row>
    <row r="128" spans="1:13" ht="15.75" customHeight="1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M128" s="55"/>
    </row>
    <row r="129" spans="1:13" ht="15.75" customHeight="1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M129" s="55"/>
    </row>
    <row r="130" spans="1:13" ht="15.75" customHeight="1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M130" s="55"/>
    </row>
    <row r="131" spans="1:13" ht="15.75" customHeight="1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M131" s="55"/>
    </row>
    <row r="132" spans="1:13" ht="15.75" customHeight="1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M132" s="55"/>
    </row>
    <row r="133" spans="1:13" ht="15.75" customHeight="1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M133" s="55"/>
    </row>
    <row r="134" spans="1:13" ht="15.75" customHeight="1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M134" s="55"/>
    </row>
    <row r="135" spans="1:13" ht="15.75" customHeight="1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M135" s="55"/>
    </row>
    <row r="136" spans="1:13" ht="15.75" customHeight="1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M136" s="55"/>
    </row>
    <row r="137" spans="1:13" ht="15.75" customHeight="1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M137" s="55"/>
    </row>
    <row r="138" spans="1:13" ht="15.75" customHeight="1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M138" s="55"/>
    </row>
    <row r="139" spans="1:13" ht="15.75" customHeight="1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M139" s="55"/>
    </row>
    <row r="140" spans="1:13" ht="15.75" customHeight="1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M140" s="55"/>
    </row>
    <row r="141" spans="1:13" ht="15.75" customHeight="1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M141" s="55"/>
    </row>
    <row r="142" spans="1:13" ht="15.75" customHeight="1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M142" s="55"/>
    </row>
    <row r="143" spans="1:13" ht="15.75" customHeight="1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M143" s="55"/>
    </row>
    <row r="144" spans="1:13" ht="15.75" customHeight="1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M144" s="55"/>
    </row>
    <row r="145" spans="1:13" ht="15.75" customHeight="1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M145" s="55"/>
    </row>
    <row r="146" spans="1:13" ht="15.75" customHeight="1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M146" s="55"/>
    </row>
    <row r="147" spans="1:13" ht="15.75" customHeight="1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M147" s="55"/>
    </row>
    <row r="148" spans="1:13" ht="15.75" customHeight="1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M148" s="55"/>
    </row>
    <row r="149" spans="1:13" ht="15.75" customHeight="1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M149" s="55"/>
    </row>
    <row r="150" spans="1:13" ht="15.75" customHeight="1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M150" s="55"/>
    </row>
    <row r="151" spans="1:13" ht="15.75" customHeight="1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M151" s="55"/>
    </row>
    <row r="152" spans="1:13" ht="15.75" customHeight="1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M152" s="55"/>
    </row>
    <row r="153" spans="1:13" ht="15.75" customHeight="1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M153" s="55"/>
    </row>
    <row r="154" spans="1:13" ht="15.75" customHeight="1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M154" s="55"/>
    </row>
    <row r="155" spans="1:13" ht="15.75" customHeight="1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M155" s="55"/>
    </row>
    <row r="156" spans="1:13" ht="15.75" customHeight="1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M156" s="55"/>
    </row>
    <row r="157" spans="1:13" ht="15.75" customHeight="1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M157" s="55"/>
    </row>
    <row r="158" spans="1:13" ht="15.75" customHeight="1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M158" s="55"/>
    </row>
    <row r="159" spans="1:13" ht="15.75" customHeight="1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M159" s="55"/>
    </row>
    <row r="160" spans="1:13" ht="15.75" customHeight="1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M160" s="55"/>
    </row>
    <row r="161" spans="1:13" ht="15.75" customHeight="1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M161" s="55"/>
    </row>
    <row r="162" spans="1:13" ht="15.75" customHeight="1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M162" s="55"/>
    </row>
    <row r="163" spans="1:13" ht="15.75" customHeight="1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M163" s="55"/>
    </row>
    <row r="164" spans="1:13" ht="15.75" customHeight="1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M164" s="55"/>
    </row>
    <row r="165" spans="1:13" ht="15.75" customHeight="1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M165" s="55"/>
    </row>
    <row r="166" spans="1:13" ht="15.75" customHeight="1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M166" s="55"/>
    </row>
    <row r="167" spans="1:13" ht="15.75" customHeight="1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M167" s="55"/>
    </row>
    <row r="168" spans="1:13" ht="15.75" customHeight="1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M168" s="55"/>
    </row>
    <row r="169" spans="1:13" ht="15.75" customHeight="1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M169" s="55"/>
    </row>
    <row r="170" spans="1:13" ht="15.75" customHeight="1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M170" s="55"/>
    </row>
    <row r="171" spans="1:13" ht="15.75" customHeight="1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M171" s="55"/>
    </row>
    <row r="172" spans="1:13" ht="15.75" customHeight="1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M172" s="55"/>
    </row>
    <row r="173" spans="1:13" ht="15.75" customHeight="1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M173" s="55"/>
    </row>
    <row r="174" spans="1:13" ht="15.75" customHeight="1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M174" s="55"/>
    </row>
    <row r="175" spans="1:13" ht="15.75" customHeight="1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M175" s="55"/>
    </row>
    <row r="176" spans="1:13" ht="15.75" customHeight="1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M176" s="55"/>
    </row>
    <row r="177" spans="1:13" ht="15.75" customHeight="1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M177" s="55"/>
    </row>
    <row r="178" spans="1:13" ht="15.75" customHeight="1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M178" s="55"/>
    </row>
    <row r="179" spans="1:13" ht="15.75" customHeight="1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M179" s="55"/>
    </row>
    <row r="180" spans="1:13" ht="15.75" customHeight="1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M180" s="55"/>
    </row>
    <row r="181" spans="1:13" ht="15.75" customHeight="1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M181" s="55"/>
    </row>
    <row r="182" spans="1:13" ht="15.75" customHeight="1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M182" s="55"/>
    </row>
    <row r="183" spans="1:13" ht="15.75" customHeight="1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M183" s="55"/>
    </row>
    <row r="184" spans="1:13" ht="15.75" customHeight="1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M184" s="55"/>
    </row>
    <row r="185" spans="1:13" ht="15.75" customHeight="1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M185" s="55"/>
    </row>
    <row r="186" spans="1:13" ht="15.75" customHeight="1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M186" s="55"/>
    </row>
    <row r="187" spans="1:13" ht="15.75" customHeight="1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M187" s="55"/>
    </row>
    <row r="188" spans="1:13" ht="15.75" customHeight="1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M188" s="55"/>
    </row>
    <row r="189" spans="1:13" ht="15.75" customHeight="1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M189" s="55"/>
    </row>
    <row r="190" spans="1:13" ht="15.75" customHeight="1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M190" s="55"/>
    </row>
    <row r="191" spans="1:13" ht="15.75" customHeight="1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M191" s="55"/>
    </row>
    <row r="192" spans="1:13" ht="15.75" customHeight="1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M192" s="55"/>
    </row>
    <row r="193" spans="1:13" ht="15.75" customHeight="1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M193" s="55"/>
    </row>
    <row r="194" spans="1:13" ht="15.75" customHeight="1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M194" s="55"/>
    </row>
    <row r="195" spans="1:13" ht="15.75" customHeight="1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M195" s="55"/>
    </row>
    <row r="196" spans="1:13" ht="15.75" customHeight="1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M196" s="55"/>
    </row>
    <row r="197" spans="1:13" ht="15.75" customHeight="1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M197" s="55"/>
    </row>
    <row r="198" spans="1:13" ht="15.75" customHeight="1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M198" s="55"/>
    </row>
    <row r="199" spans="1:13" ht="15.75" customHeight="1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M199" s="55"/>
    </row>
    <row r="200" spans="1:13" ht="15.75" customHeight="1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M200" s="55"/>
    </row>
    <row r="201" spans="1:13" ht="15.75" customHeight="1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M201" s="55"/>
    </row>
    <row r="202" spans="1:13" ht="15.75" customHeight="1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M202" s="55"/>
    </row>
    <row r="203" spans="1:13" ht="15.75" customHeight="1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M203" s="55"/>
    </row>
    <row r="204" spans="1:13" ht="15.75" customHeight="1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M204" s="55"/>
    </row>
    <row r="205" spans="1:13" ht="15.75" customHeight="1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M205" s="55"/>
    </row>
    <row r="206" spans="1:13" ht="15.75" customHeight="1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M206" s="55"/>
    </row>
    <row r="207" spans="1:13" ht="15.75" customHeight="1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M207" s="55"/>
    </row>
    <row r="208" spans="1:13" ht="15.75" customHeight="1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M208" s="55"/>
    </row>
    <row r="209" spans="1:13" ht="15.75" customHeight="1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M209" s="55"/>
    </row>
    <row r="210" spans="1:13" ht="15.75" customHeight="1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M210" s="55"/>
    </row>
    <row r="211" spans="1:13" ht="15.75" customHeight="1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M211" s="55"/>
    </row>
    <row r="212" spans="1:13" ht="15.75" customHeight="1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M212" s="55"/>
    </row>
    <row r="213" spans="1:13" ht="15.75" customHeight="1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M213" s="55"/>
    </row>
    <row r="214" spans="1:13" ht="15.75" customHeight="1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M214" s="55"/>
    </row>
    <row r="215" spans="1:13" ht="15.75" customHeight="1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M215" s="55"/>
    </row>
    <row r="216" spans="1:13" ht="15.75" customHeight="1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M216" s="55"/>
    </row>
    <row r="217" spans="1:13" ht="15.75" customHeight="1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M217" s="55"/>
    </row>
    <row r="218" spans="1:13" ht="15.75" customHeight="1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M218" s="55"/>
    </row>
    <row r="219" spans="1:13" ht="15.75" customHeight="1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M219" s="55"/>
    </row>
    <row r="220" spans="1:13" ht="15.75" customHeight="1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M220" s="55"/>
    </row>
    <row r="221" spans="1:13" ht="15.75" customHeight="1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M221" s="55"/>
    </row>
    <row r="222" spans="1:13" ht="15.75" customHeight="1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M222" s="55"/>
    </row>
    <row r="223" spans="1:13" ht="15.75" customHeight="1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M223" s="55"/>
    </row>
    <row r="224" spans="1:13" ht="15.75" customHeight="1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M224" s="55"/>
    </row>
    <row r="225" spans="1:13" ht="15.75" customHeight="1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M225" s="55"/>
    </row>
    <row r="226" spans="1:13" ht="15.75" customHeight="1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M226" s="55"/>
    </row>
    <row r="227" spans="1:13" ht="15.75" customHeight="1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M227" s="55"/>
    </row>
    <row r="228" spans="1:13" ht="15.75" customHeight="1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M228" s="55"/>
    </row>
    <row r="229" spans="1:13" ht="15.75" customHeight="1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M229" s="55"/>
    </row>
    <row r="230" spans="1:13" ht="15.75" customHeight="1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M230" s="55"/>
    </row>
    <row r="231" spans="1:13" ht="15.75" customHeight="1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M231" s="55"/>
    </row>
    <row r="232" spans="1:13" ht="15.75" customHeight="1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M232" s="55"/>
    </row>
    <row r="233" spans="1:13" ht="15.75" customHeight="1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M233" s="55"/>
    </row>
    <row r="234" spans="1:13" ht="15.75" customHeight="1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M234" s="55"/>
    </row>
    <row r="235" spans="1:13" ht="15.75" customHeight="1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M235" s="55"/>
    </row>
    <row r="236" spans="1:13" ht="15.75" customHeight="1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M236" s="55"/>
    </row>
    <row r="237" spans="1:13" ht="15.75" customHeight="1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M237" s="55"/>
    </row>
    <row r="238" spans="1:13" ht="15.75" customHeight="1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M238" s="55"/>
    </row>
    <row r="239" spans="1:13" ht="15.75" customHeight="1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M239" s="55"/>
    </row>
    <row r="240" spans="1:13" ht="15.75" customHeight="1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M240" s="55"/>
    </row>
    <row r="241" spans="1:13" ht="15.75" customHeight="1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M241" s="55"/>
    </row>
    <row r="242" spans="1:13" ht="15.75" customHeight="1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M242" s="55"/>
    </row>
    <row r="243" spans="1:13" ht="15.75" customHeight="1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M243" s="55"/>
    </row>
    <row r="244" spans="1:13" ht="15.75" customHeight="1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M244" s="55"/>
    </row>
    <row r="245" spans="1:13" ht="15.75" customHeight="1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M245" s="55"/>
    </row>
    <row r="246" spans="1:13" ht="15.75" customHeight="1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M246" s="55"/>
    </row>
    <row r="247" spans="1:13" ht="15.75" customHeight="1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M247" s="55"/>
    </row>
    <row r="248" spans="1:13" ht="15.75" customHeight="1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M248" s="55"/>
    </row>
    <row r="249" spans="1:13" ht="15.75" customHeight="1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M249" s="55"/>
    </row>
    <row r="250" spans="1:13" ht="15.75" customHeight="1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M250" s="55"/>
    </row>
    <row r="251" spans="1:13" ht="15.75" customHeight="1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M251" s="55"/>
    </row>
    <row r="252" spans="1:13" ht="15.75" customHeight="1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M252" s="55"/>
    </row>
    <row r="253" spans="1:13" ht="15.75" customHeight="1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M253" s="55"/>
    </row>
    <row r="254" spans="1:13" ht="15.75" customHeight="1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M254" s="55"/>
    </row>
    <row r="255" spans="1:13" ht="15.75" customHeight="1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M255" s="55"/>
    </row>
    <row r="256" spans="1:13" ht="15.75" customHeight="1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M256" s="55"/>
    </row>
    <row r="257" spans="1:13" ht="15.75" customHeight="1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M257" s="55"/>
    </row>
    <row r="258" spans="1:13" ht="15.75" customHeight="1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M258" s="55"/>
    </row>
    <row r="259" spans="1:13" ht="15.75" customHeight="1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M259" s="55"/>
    </row>
    <row r="260" spans="1:13" ht="15.75" customHeight="1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M260" s="55"/>
    </row>
    <row r="261" spans="1:13" ht="15.75" customHeight="1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M261" s="55"/>
    </row>
    <row r="262" spans="1:13" ht="15.75" customHeight="1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M262" s="55"/>
    </row>
    <row r="263" spans="1:13" ht="15.75" customHeight="1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M263" s="55"/>
    </row>
    <row r="264" spans="1:13" ht="15.75" customHeight="1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M264" s="55"/>
    </row>
    <row r="265" spans="1:13" ht="15.75" customHeight="1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M265" s="55"/>
    </row>
    <row r="266" spans="1:13" ht="15.75" customHeight="1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M266" s="55"/>
    </row>
    <row r="267" spans="1:13" ht="15.75" customHeight="1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M267" s="55"/>
    </row>
    <row r="268" spans="1:13" ht="15.75" customHeight="1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M268" s="55"/>
    </row>
    <row r="269" spans="1:13" ht="15.75" customHeight="1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M269" s="55"/>
    </row>
    <row r="270" spans="1:13" ht="15.75" customHeight="1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M270" s="55"/>
    </row>
    <row r="271" spans="1:13" ht="15.75" customHeight="1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M271" s="55"/>
    </row>
    <row r="272" spans="1:13" ht="15.75" customHeight="1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M272" s="55"/>
    </row>
    <row r="273" spans="1:13" ht="15.75" customHeight="1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M273" s="55"/>
    </row>
    <row r="274" spans="1:13" ht="15.75" customHeight="1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M274" s="55"/>
    </row>
    <row r="275" spans="1:13" ht="15.75" customHeight="1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M275" s="55"/>
    </row>
    <row r="276" spans="1:13" ht="15.75" customHeight="1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M276" s="55"/>
    </row>
    <row r="277" spans="1:13" ht="15.75" customHeight="1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M277" s="55"/>
    </row>
    <row r="278" spans="1:13" ht="15.75" customHeight="1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M278" s="55"/>
    </row>
    <row r="279" spans="1:13" ht="15.75" customHeight="1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M279" s="55"/>
    </row>
    <row r="280" spans="1:13" ht="15.75" customHeight="1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M280" s="55"/>
    </row>
    <row r="281" spans="1:13" ht="15.75" customHeight="1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M281" s="55"/>
    </row>
    <row r="282" spans="1:13" ht="15.75" customHeight="1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M282" s="55"/>
    </row>
    <row r="283" spans="1:13" ht="15.75" customHeight="1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M283" s="55"/>
    </row>
    <row r="284" spans="1:13" ht="15.75" customHeight="1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M284" s="55"/>
    </row>
    <row r="285" spans="1:13" ht="15.75" customHeight="1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M285" s="55"/>
    </row>
    <row r="286" spans="1:13" ht="15.75" customHeight="1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M286" s="55"/>
    </row>
    <row r="287" spans="1:13" ht="15.75" customHeight="1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M287" s="55"/>
    </row>
    <row r="288" spans="1:13" ht="15.75" customHeight="1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M288" s="55"/>
    </row>
    <row r="289" spans="1:13" ht="15.75" customHeight="1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M289" s="55"/>
    </row>
    <row r="290" spans="1:13" ht="15.75" customHeight="1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M290" s="55"/>
    </row>
    <row r="291" spans="1:13" ht="15.75" customHeight="1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M291" s="55"/>
    </row>
    <row r="292" spans="1:13" ht="15.75" customHeight="1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M292" s="55"/>
    </row>
    <row r="293" spans="1:13" ht="15.75" customHeight="1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M293" s="55"/>
    </row>
    <row r="294" spans="1:13" ht="15.75" customHeight="1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M294" s="55"/>
    </row>
    <row r="295" spans="1:13" ht="15.75" customHeight="1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M295" s="55"/>
    </row>
    <row r="296" spans="1:13" ht="15.75" customHeight="1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M296" s="55"/>
    </row>
    <row r="297" spans="1:13" ht="15.75" customHeight="1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M297" s="55"/>
    </row>
    <row r="298" spans="1:13" ht="15.75" customHeight="1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M298" s="55"/>
    </row>
    <row r="299" spans="1:13" ht="15.75" customHeight="1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M299" s="55"/>
    </row>
    <row r="300" spans="1:13" ht="15.75" customHeight="1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M300" s="55"/>
    </row>
    <row r="301" spans="1:13" ht="15.75" customHeight="1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M301" s="55"/>
    </row>
    <row r="302" spans="1:13" ht="15.75" customHeight="1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M302" s="55"/>
    </row>
    <row r="303" spans="1:13" ht="15.75" customHeight="1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M303" s="55"/>
    </row>
    <row r="304" spans="1:13" ht="15.75" customHeight="1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M304" s="55"/>
    </row>
    <row r="305" spans="1:13" ht="15.75" customHeight="1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M305" s="55"/>
    </row>
    <row r="306" spans="1:13" ht="15.75" customHeight="1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M306" s="55"/>
    </row>
    <row r="307" spans="1:13" ht="15.75" customHeight="1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M307" s="55"/>
    </row>
    <row r="308" spans="1:13" ht="15.75" customHeight="1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M308" s="55"/>
    </row>
    <row r="309" spans="1:13" ht="15.75" customHeight="1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M309" s="55"/>
    </row>
    <row r="310" spans="1:13" ht="15.75" customHeight="1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M310" s="55"/>
    </row>
    <row r="311" spans="1:13" ht="15.75" customHeight="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M311" s="55"/>
    </row>
    <row r="312" spans="1:13" ht="15.75" customHeight="1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M312" s="55"/>
    </row>
    <row r="313" spans="1:13" ht="15.75" customHeight="1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M313" s="55"/>
    </row>
    <row r="314" spans="1:13" ht="15.75" customHeight="1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M314" s="55"/>
    </row>
    <row r="315" spans="1:13" ht="15.75" customHeight="1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M315" s="55"/>
    </row>
    <row r="316" spans="1:13" ht="15.75" customHeight="1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M316" s="55"/>
    </row>
    <row r="317" spans="1:13" ht="15.75" customHeight="1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M317" s="55"/>
    </row>
    <row r="318" spans="1:13" ht="15.75" customHeight="1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M318" s="55"/>
    </row>
    <row r="319" spans="1:13" ht="15.75" customHeight="1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M319" s="55"/>
    </row>
    <row r="320" spans="1:13" ht="15.75" customHeight="1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M320" s="55"/>
    </row>
    <row r="321" spans="1:13" ht="15.75" customHeight="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M321" s="55"/>
    </row>
    <row r="322" spans="1:13" ht="15.75" customHeight="1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M322" s="55"/>
    </row>
    <row r="323" spans="1:13" ht="15.75" customHeight="1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M323" s="55"/>
    </row>
    <row r="324" spans="1:13" ht="15.75" customHeight="1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M324" s="55"/>
    </row>
    <row r="325" spans="1:13" ht="15.75" customHeight="1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M325" s="55"/>
    </row>
    <row r="326" spans="1:13" ht="15.75" customHeight="1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M326" s="55"/>
    </row>
    <row r="327" spans="1:13" ht="15.75" customHeight="1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M327" s="55"/>
    </row>
    <row r="328" spans="1:13" ht="15.75" customHeight="1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M328" s="55"/>
    </row>
    <row r="329" spans="1:13" ht="15.75" customHeight="1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M329" s="55"/>
    </row>
    <row r="330" spans="1:13" ht="15.75" customHeight="1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M330" s="55"/>
    </row>
    <row r="331" spans="1:13" ht="15.75" customHeight="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M331" s="55"/>
    </row>
    <row r="332" spans="1:13" ht="15.75" customHeight="1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M332" s="55"/>
    </row>
    <row r="333" spans="1:13" ht="15.75" customHeight="1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M333" s="55"/>
    </row>
    <row r="334" spans="1:13" ht="15.75" customHeight="1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M334" s="55"/>
    </row>
    <row r="335" spans="1:13" ht="15.75" customHeight="1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M335" s="55"/>
    </row>
    <row r="336" spans="1:13" ht="15.75" customHeight="1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M336" s="55"/>
    </row>
    <row r="337" spans="1:13" ht="15.75" customHeight="1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M337" s="55"/>
    </row>
    <row r="338" spans="1:13" ht="15.75" customHeight="1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M338" s="55"/>
    </row>
    <row r="339" spans="1:13" ht="15.75" customHeight="1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M339" s="55"/>
    </row>
    <row r="340" spans="1:13" ht="15.75" customHeight="1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M340" s="55"/>
    </row>
    <row r="341" spans="1:13" ht="15.75" customHeight="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M341" s="55"/>
    </row>
    <row r="342" spans="1:13" ht="15.75" customHeight="1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M342" s="55"/>
    </row>
    <row r="343" spans="1:13" ht="15.75" customHeight="1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M343" s="55"/>
    </row>
    <row r="344" spans="1:13" ht="15.75" customHeight="1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M344" s="55"/>
    </row>
    <row r="345" spans="1:13" ht="15.75" customHeight="1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M345" s="55"/>
    </row>
    <row r="346" spans="1:13" ht="15.75" customHeight="1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M346" s="55"/>
    </row>
    <row r="347" spans="1:13" ht="15.75" customHeight="1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M347" s="55"/>
    </row>
    <row r="348" spans="1:13" ht="15.75" customHeight="1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M348" s="55"/>
    </row>
    <row r="349" spans="1:13" ht="15.75" customHeight="1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M349" s="55"/>
    </row>
    <row r="350" spans="1:13" ht="15.75" customHeight="1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M350" s="55"/>
    </row>
    <row r="351" spans="1:13" ht="15.75" customHeight="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M351" s="55"/>
    </row>
    <row r="352" spans="1:13" ht="15.75" customHeight="1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M352" s="55"/>
    </row>
    <row r="353" spans="1:13" ht="15.75" customHeight="1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M353" s="55"/>
    </row>
    <row r="354" spans="1:13" ht="15.75" customHeight="1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M354" s="55"/>
    </row>
    <row r="355" spans="1:13" ht="15.75" customHeight="1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M355" s="55"/>
    </row>
    <row r="356" spans="1:13" ht="15.75" customHeight="1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M356" s="55"/>
    </row>
    <row r="357" spans="1:13" ht="15.75" customHeight="1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M357" s="55"/>
    </row>
    <row r="358" spans="1:13" ht="15.75" customHeight="1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M358" s="55"/>
    </row>
    <row r="359" spans="1:13" ht="15.75" customHeight="1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M359" s="55"/>
    </row>
    <row r="360" spans="1:13" ht="15.75" customHeight="1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M360" s="55"/>
    </row>
    <row r="361" spans="1:13" ht="15.75" customHeight="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M361" s="55"/>
    </row>
    <row r="362" spans="1:13" ht="15.75" customHeight="1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M362" s="55"/>
    </row>
    <row r="363" spans="1:13" ht="15.75" customHeight="1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M363" s="55"/>
    </row>
    <row r="364" spans="1:13" ht="15.75" customHeight="1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M364" s="55"/>
    </row>
    <row r="365" spans="1:13" ht="15.75" customHeight="1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M365" s="55"/>
    </row>
    <row r="366" spans="1:13" ht="15.75" customHeight="1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M366" s="55"/>
    </row>
    <row r="367" spans="1:13" ht="15.75" customHeight="1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M367" s="55"/>
    </row>
    <row r="368" spans="1:13" ht="15.75" customHeight="1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M368" s="55"/>
    </row>
    <row r="369" spans="1:13" ht="15.75" customHeight="1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M369" s="55"/>
    </row>
    <row r="370" spans="1:13" ht="15.75" customHeight="1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M370" s="55"/>
    </row>
    <row r="371" spans="1:13" ht="15.75" customHeight="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M371" s="55"/>
    </row>
    <row r="372" spans="1:13" ht="15.75" customHeight="1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M372" s="55"/>
    </row>
    <row r="373" spans="1:13" ht="15.75" customHeight="1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M373" s="55"/>
    </row>
    <row r="374" spans="1:13" ht="15.75" customHeight="1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M374" s="55"/>
    </row>
    <row r="375" spans="1:13" ht="15.75" customHeight="1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M375" s="55"/>
    </row>
    <row r="376" spans="1:13" ht="15.75" customHeight="1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M376" s="55"/>
    </row>
    <row r="377" spans="1:13" ht="15.75" customHeight="1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M377" s="55"/>
    </row>
    <row r="378" spans="1:13" ht="15.75" customHeight="1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M378" s="55"/>
    </row>
    <row r="379" spans="1:13" ht="15.75" customHeight="1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M379" s="55"/>
    </row>
    <row r="380" spans="1:13" ht="15.75" customHeight="1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M380" s="55"/>
    </row>
    <row r="381" spans="1:13" ht="15.75" customHeight="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M381" s="55"/>
    </row>
    <row r="382" spans="1:13" ht="15.75" customHeight="1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M382" s="55"/>
    </row>
    <row r="383" spans="1:13" ht="15.75" customHeight="1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M383" s="55"/>
    </row>
    <row r="384" spans="1:13" ht="15.75" customHeight="1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M384" s="55"/>
    </row>
    <row r="385" spans="1:13" ht="15.75" customHeight="1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M385" s="55"/>
    </row>
    <row r="386" spans="1:13" ht="15.75" customHeight="1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M386" s="55"/>
    </row>
    <row r="387" spans="1:13" ht="15.75" customHeight="1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M387" s="55"/>
    </row>
    <row r="388" spans="1:13" ht="15.75" customHeight="1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M388" s="55"/>
    </row>
    <row r="389" spans="1:13" ht="15.75" customHeight="1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M389" s="55"/>
    </row>
    <row r="390" spans="1:13" ht="15.75" customHeight="1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M390" s="55"/>
    </row>
    <row r="391" spans="1:13" ht="15.75" customHeight="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M391" s="55"/>
    </row>
    <row r="392" spans="1:13" ht="15.75" customHeight="1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M392" s="55"/>
    </row>
    <row r="393" spans="1:13" ht="15.75" customHeight="1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M393" s="55"/>
    </row>
    <row r="394" spans="1:13" ht="15.75" customHeight="1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M394" s="55"/>
    </row>
    <row r="395" spans="1:13" ht="15.75" customHeight="1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M395" s="55"/>
    </row>
    <row r="396" spans="1:13" ht="15.75" customHeight="1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M396" s="55"/>
    </row>
    <row r="397" spans="1:13" ht="15.75" customHeight="1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M397" s="55"/>
    </row>
    <row r="398" spans="1:13" ht="15.75" customHeight="1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M398" s="55"/>
    </row>
    <row r="399" spans="1:13" ht="15.75" customHeight="1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M399" s="55"/>
    </row>
    <row r="400" spans="1:13" ht="15.75" customHeight="1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M400" s="55"/>
    </row>
    <row r="401" spans="1:13" ht="15.75" customHeight="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M401" s="55"/>
    </row>
    <row r="402" spans="1:13" ht="15.75" customHeight="1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M402" s="55"/>
    </row>
    <row r="403" spans="1:13" ht="15.75" customHeight="1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M403" s="55"/>
    </row>
    <row r="404" spans="1:13" ht="15.75" customHeight="1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M404" s="55"/>
    </row>
    <row r="405" spans="1:13" ht="15.75" customHeight="1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M405" s="55"/>
    </row>
    <row r="406" spans="1:13" ht="15.75" customHeight="1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M406" s="55"/>
    </row>
    <row r="407" spans="1:13" ht="15.75" customHeight="1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M407" s="55"/>
    </row>
    <row r="408" spans="1:13" ht="15.75" customHeight="1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M408" s="55"/>
    </row>
    <row r="409" spans="1:13" ht="15.75" customHeight="1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M409" s="55"/>
    </row>
    <row r="410" spans="1:13" ht="15.75" customHeight="1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M410" s="55"/>
    </row>
    <row r="411" spans="1:13" ht="15.75" customHeight="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M411" s="55"/>
    </row>
    <row r="412" spans="1:13" ht="15.75" customHeight="1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M412" s="55"/>
    </row>
    <row r="413" spans="1:13" ht="15.75" customHeight="1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M413" s="55"/>
    </row>
    <row r="414" spans="1:13" ht="15.75" customHeight="1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M414" s="55"/>
    </row>
    <row r="415" spans="1:13" ht="15.75" customHeight="1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M415" s="55"/>
    </row>
    <row r="416" spans="1:13" ht="15.75" customHeight="1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M416" s="55"/>
    </row>
    <row r="417" spans="1:13" ht="15.75" customHeight="1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M417" s="55"/>
    </row>
    <row r="418" spans="1:13" ht="15.75" customHeight="1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M418" s="55"/>
    </row>
    <row r="419" spans="1:13" ht="15.75" customHeight="1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M419" s="55"/>
    </row>
    <row r="420" spans="1:13" ht="15.75" customHeight="1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M420" s="55"/>
    </row>
    <row r="421" spans="1:13" ht="15.75" customHeight="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M421" s="55"/>
    </row>
    <row r="422" spans="1:13" ht="15.75" customHeight="1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M422" s="55"/>
    </row>
    <row r="423" spans="1:13" ht="15.75" customHeight="1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M423" s="55"/>
    </row>
    <row r="424" spans="1:13" ht="15.75" customHeight="1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M424" s="55"/>
    </row>
    <row r="425" spans="1:13" ht="15.75" customHeight="1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M425" s="55"/>
    </row>
    <row r="426" spans="1:13" ht="15.75" customHeight="1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M426" s="55"/>
    </row>
    <row r="427" spans="1:13" ht="15.75" customHeight="1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M427" s="55"/>
    </row>
    <row r="428" spans="1:13" ht="15.75" customHeight="1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M428" s="55"/>
    </row>
    <row r="429" spans="1:13" ht="15.75" customHeight="1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M429" s="55"/>
    </row>
    <row r="430" spans="1:13" ht="15.75" customHeight="1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M430" s="55"/>
    </row>
    <row r="431" spans="1:13" ht="15.75" customHeight="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M431" s="55"/>
    </row>
    <row r="432" spans="1:13" ht="15.75" customHeight="1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M432" s="55"/>
    </row>
    <row r="433" spans="1:13" ht="15.75" customHeight="1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M433" s="55"/>
    </row>
    <row r="434" spans="1:13" ht="15.75" customHeight="1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M434" s="55"/>
    </row>
    <row r="435" spans="1:13" ht="15.75" customHeight="1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M435" s="55"/>
    </row>
    <row r="436" spans="1:13" ht="15.75" customHeight="1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M436" s="55"/>
    </row>
    <row r="437" spans="1:13" ht="15.75" customHeight="1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M437" s="55"/>
    </row>
    <row r="438" spans="1:13" ht="15.75" customHeight="1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M438" s="55"/>
    </row>
    <row r="439" spans="1:13" ht="15.75" customHeight="1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M439" s="55"/>
    </row>
    <row r="440" spans="1:13" ht="15.75" customHeight="1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M440" s="55"/>
    </row>
    <row r="441" spans="1:13" ht="15.75" customHeight="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M441" s="55"/>
    </row>
    <row r="442" spans="1:13" ht="15.75" customHeight="1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M442" s="55"/>
    </row>
    <row r="443" spans="1:13" ht="15.75" customHeight="1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M443" s="55"/>
    </row>
    <row r="444" spans="1:13" ht="15.75" customHeight="1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M444" s="55"/>
    </row>
    <row r="445" spans="1:13" ht="15.75" customHeight="1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M445" s="55"/>
    </row>
    <row r="446" spans="1:13" ht="15.75" customHeight="1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M446" s="55"/>
    </row>
    <row r="447" spans="1:13" ht="15.75" customHeight="1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M447" s="55"/>
    </row>
    <row r="448" spans="1:13" ht="15.75" customHeight="1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M448" s="55"/>
    </row>
    <row r="449" spans="1:13" ht="15.75" customHeight="1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M449" s="55"/>
    </row>
    <row r="450" spans="1:13" ht="15.75" customHeight="1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M450" s="55"/>
    </row>
    <row r="451" spans="1:13" ht="15.75" customHeight="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M451" s="55"/>
    </row>
    <row r="452" spans="1:13" ht="15.75" customHeight="1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M452" s="55"/>
    </row>
    <row r="453" spans="1:13" ht="15.75" customHeight="1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M453" s="55"/>
    </row>
    <row r="454" spans="1:13" ht="15.75" customHeight="1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M454" s="55"/>
    </row>
    <row r="455" spans="1:13" ht="15.75" customHeight="1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M455" s="55"/>
    </row>
    <row r="456" spans="1:13" ht="15.75" customHeight="1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M456" s="55"/>
    </row>
    <row r="457" spans="1:13" ht="15.75" customHeight="1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M457" s="55"/>
    </row>
    <row r="458" spans="1:13" ht="15.75" customHeight="1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M458" s="55"/>
    </row>
    <row r="459" spans="1:13" ht="15.75" customHeight="1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M459" s="55"/>
    </row>
    <row r="460" spans="1:13" ht="15.75" customHeight="1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M460" s="55"/>
    </row>
    <row r="461" spans="1:13" ht="15.75" customHeight="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M461" s="55"/>
    </row>
    <row r="462" spans="1:13" ht="15.75" customHeight="1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M462" s="55"/>
    </row>
    <row r="463" spans="1:13" ht="15.75" customHeight="1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M463" s="55"/>
    </row>
    <row r="464" spans="1:13" ht="15.75" customHeight="1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M464" s="55"/>
    </row>
    <row r="465" spans="1:13" ht="15.75" customHeight="1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M465" s="55"/>
    </row>
    <row r="466" spans="1:13" ht="15.75" customHeight="1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M466" s="55"/>
    </row>
    <row r="467" spans="1:13" ht="15.75" customHeight="1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M467" s="55"/>
    </row>
    <row r="468" spans="1:13" ht="15.75" customHeight="1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M468" s="55"/>
    </row>
    <row r="469" spans="1:13" ht="15.75" customHeight="1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M469" s="55"/>
    </row>
    <row r="470" spans="1:13" ht="15.75" customHeight="1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M470" s="55"/>
    </row>
    <row r="471" spans="1:13" ht="15.75" customHeight="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M471" s="55"/>
    </row>
    <row r="472" spans="1:13" ht="15.75" customHeight="1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M472" s="55"/>
    </row>
    <row r="473" spans="1:13" ht="15.75" customHeight="1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M473" s="55"/>
    </row>
    <row r="474" spans="1:13" ht="15.75" customHeight="1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M474" s="55"/>
    </row>
    <row r="475" spans="1:13" ht="15.75" customHeight="1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M475" s="55"/>
    </row>
    <row r="476" spans="1:13" ht="15.75" customHeight="1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M476" s="55"/>
    </row>
    <row r="477" spans="1:13" ht="15.75" customHeight="1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M477" s="55"/>
    </row>
    <row r="478" spans="1:13" ht="15.75" customHeight="1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M478" s="55"/>
    </row>
    <row r="479" spans="1:13" ht="15.75" customHeight="1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M479" s="55"/>
    </row>
    <row r="480" spans="1:13" ht="15.75" customHeight="1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M480" s="55"/>
    </row>
    <row r="481" spans="1:13" ht="15.75" customHeight="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M481" s="55"/>
    </row>
    <row r="482" spans="1:13" ht="15.75" customHeight="1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M482" s="55"/>
    </row>
    <row r="483" spans="1:13" ht="15.75" customHeight="1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M483" s="55"/>
    </row>
    <row r="484" spans="1:13" ht="15.75" customHeight="1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M484" s="55"/>
    </row>
    <row r="485" spans="1:13" ht="15.75" customHeight="1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M485" s="55"/>
    </row>
    <row r="486" spans="1:13" ht="15.75" customHeight="1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M486" s="55"/>
    </row>
    <row r="487" spans="1:13" ht="15.75" customHeight="1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M487" s="55"/>
    </row>
    <row r="488" spans="1:13" ht="15.75" customHeight="1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M488" s="55"/>
    </row>
    <row r="489" spans="1:13" ht="15.75" customHeight="1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M489" s="55"/>
    </row>
    <row r="490" spans="1:13" ht="15.75" customHeight="1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M490" s="55"/>
    </row>
    <row r="491" spans="1:13" ht="15.75" customHeight="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M491" s="55"/>
    </row>
    <row r="492" spans="1:13" ht="15.75" customHeight="1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M492" s="55"/>
    </row>
    <row r="493" spans="1:13" ht="15.75" customHeight="1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M493" s="55"/>
    </row>
    <row r="494" spans="1:13" ht="15.75" customHeight="1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M494" s="55"/>
    </row>
    <row r="495" spans="1:13" ht="15.75" customHeight="1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M495" s="55"/>
    </row>
    <row r="496" spans="1:13" ht="15.75" customHeight="1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M496" s="55"/>
    </row>
    <row r="497" spans="1:13" ht="15.75" customHeight="1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M497" s="55"/>
    </row>
    <row r="498" spans="1:13" ht="15.75" customHeight="1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M498" s="55"/>
    </row>
    <row r="499" spans="1:13" ht="15.75" customHeight="1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M499" s="55"/>
    </row>
    <row r="500" spans="1:13" ht="15.75" customHeight="1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M500" s="55"/>
    </row>
    <row r="501" spans="1:13" ht="15.75" customHeight="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M501" s="55"/>
    </row>
    <row r="502" spans="1:13" ht="15.75" customHeight="1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M502" s="55"/>
    </row>
    <row r="503" spans="1:13" ht="15.75" customHeight="1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M503" s="55"/>
    </row>
    <row r="504" spans="1:13" ht="15.75" customHeight="1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M504" s="55"/>
    </row>
    <row r="505" spans="1:13" ht="15.75" customHeight="1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M505" s="55"/>
    </row>
    <row r="506" spans="1:13" ht="15.75" customHeight="1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M506" s="55"/>
    </row>
    <row r="507" spans="1:13" ht="15.75" customHeight="1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M507" s="55"/>
    </row>
    <row r="508" spans="1:13" ht="15.75" customHeight="1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M508" s="55"/>
    </row>
    <row r="509" spans="1:13" ht="15.75" customHeight="1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M509" s="55"/>
    </row>
    <row r="510" spans="1:13" ht="15.75" customHeight="1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M510" s="55"/>
    </row>
    <row r="511" spans="1:13" ht="15.75" customHeight="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M511" s="55"/>
    </row>
    <row r="512" spans="1:13" ht="15.75" customHeight="1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M512" s="55"/>
    </row>
    <row r="513" spans="1:13" ht="15.75" customHeight="1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M513" s="55"/>
    </row>
    <row r="514" spans="1:13" ht="15.75" customHeight="1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M514" s="55"/>
    </row>
    <row r="515" spans="1:13" ht="15.75" customHeight="1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M515" s="55"/>
    </row>
    <row r="516" spans="1:13" ht="15.75" customHeight="1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M516" s="55"/>
    </row>
    <row r="517" spans="1:13" ht="15.75" customHeight="1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M517" s="55"/>
    </row>
    <row r="518" spans="1:13" ht="15.75" customHeight="1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M518" s="55"/>
    </row>
    <row r="519" spans="1:13" ht="15.75" customHeight="1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M519" s="55"/>
    </row>
    <row r="520" spans="1:13" ht="15.75" customHeight="1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M520" s="55"/>
    </row>
    <row r="521" spans="1:13" ht="15.75" customHeight="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M521" s="55"/>
    </row>
    <row r="522" spans="1:13" ht="15.75" customHeight="1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M522" s="55"/>
    </row>
    <row r="523" spans="1:13" ht="15.75" customHeight="1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M523" s="55"/>
    </row>
    <row r="524" spans="1:13" ht="15.75" customHeight="1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M524" s="55"/>
    </row>
    <row r="525" spans="1:13" ht="15.75" customHeight="1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M525" s="55"/>
    </row>
    <row r="526" spans="1:13" ht="15.75" customHeight="1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M526" s="55"/>
    </row>
    <row r="527" spans="1:13" ht="15.75" customHeight="1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M527" s="55"/>
    </row>
    <row r="528" spans="1:13" ht="15.75" customHeight="1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M528" s="55"/>
    </row>
    <row r="529" spans="1:13" ht="15.75" customHeight="1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M529" s="55"/>
    </row>
    <row r="530" spans="1:13" ht="15.75" customHeight="1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M530" s="55"/>
    </row>
    <row r="531" spans="1:13" ht="15.75" customHeight="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M531" s="55"/>
    </row>
    <row r="532" spans="1:13" ht="15.75" customHeight="1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M532" s="55"/>
    </row>
    <row r="533" spans="1:13" ht="15.75" customHeight="1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M533" s="55"/>
    </row>
    <row r="534" spans="1:13" ht="15.75" customHeight="1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M534" s="55"/>
    </row>
    <row r="535" spans="1:13" ht="15.75" customHeight="1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M535" s="55"/>
    </row>
    <row r="536" spans="1:13" ht="15.75" customHeight="1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M536" s="55"/>
    </row>
    <row r="537" spans="1:13" ht="15.75" customHeight="1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M537" s="55"/>
    </row>
    <row r="538" spans="1:13" ht="15.75" customHeight="1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M538" s="55"/>
    </row>
    <row r="539" spans="1:13" ht="15.75" customHeight="1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M539" s="55"/>
    </row>
    <row r="540" spans="1:13" ht="15.75" customHeight="1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M540" s="55"/>
    </row>
    <row r="541" spans="1:13" ht="15.75" customHeight="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M541" s="55"/>
    </row>
    <row r="542" spans="1:13" ht="15.75" customHeight="1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M542" s="55"/>
    </row>
    <row r="543" spans="1:13" ht="15.75" customHeight="1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M543" s="55"/>
    </row>
    <row r="544" spans="1:13" ht="15.75" customHeight="1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M544" s="55"/>
    </row>
    <row r="545" spans="1:13" ht="15.75" customHeight="1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M545" s="55"/>
    </row>
    <row r="546" spans="1:13" ht="15.75" customHeight="1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M546" s="55"/>
    </row>
    <row r="547" spans="1:13" ht="15.75" customHeight="1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M547" s="55"/>
    </row>
    <row r="548" spans="1:13" ht="15.75" customHeight="1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M548" s="55"/>
    </row>
    <row r="549" spans="1:13" ht="15.75" customHeight="1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M549" s="55"/>
    </row>
    <row r="550" spans="1:13" ht="15.75" customHeight="1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M550" s="55"/>
    </row>
    <row r="551" spans="1:13" ht="15.75" customHeight="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M551" s="55"/>
    </row>
    <row r="552" spans="1:13" ht="15.75" customHeight="1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M552" s="55"/>
    </row>
    <row r="553" spans="1:13" ht="15.75" customHeight="1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M553" s="55"/>
    </row>
    <row r="554" spans="1:13" ht="15.75" customHeight="1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M554" s="55"/>
    </row>
    <row r="555" spans="1:13" ht="15.75" customHeight="1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M555" s="55"/>
    </row>
    <row r="556" spans="1:13" ht="15.75" customHeight="1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M556" s="55"/>
    </row>
    <row r="557" spans="1:13" ht="15.75" customHeight="1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M557" s="55"/>
    </row>
    <row r="558" spans="1:13" ht="15.75" customHeight="1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M558" s="55"/>
    </row>
    <row r="559" spans="1:13" ht="15.75" customHeight="1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M559" s="55"/>
    </row>
    <row r="560" spans="1:13" ht="15.75" customHeight="1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M560" s="55"/>
    </row>
    <row r="561" spans="1:13" ht="15.75" customHeight="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M561" s="55"/>
    </row>
    <row r="562" spans="1:13" ht="15.75" customHeight="1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M562" s="55"/>
    </row>
    <row r="563" spans="1:13" ht="15.75" customHeight="1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M563" s="55"/>
    </row>
    <row r="564" spans="1:13" ht="15.75" customHeight="1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M564" s="55"/>
    </row>
    <row r="565" spans="1:13" ht="15.75" customHeight="1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M565" s="55"/>
    </row>
    <row r="566" spans="1:13" ht="15.75" customHeight="1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M566" s="55"/>
    </row>
    <row r="567" spans="1:13" ht="15.75" customHeight="1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M567" s="55"/>
    </row>
    <row r="568" spans="1:13" ht="15.75" customHeight="1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M568" s="55"/>
    </row>
    <row r="569" spans="1:13" ht="15.75" customHeight="1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M569" s="55"/>
    </row>
    <row r="570" spans="1:13" ht="15.75" customHeight="1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M570" s="55"/>
    </row>
    <row r="571" spans="1:13" ht="15.75" customHeight="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M571" s="55"/>
    </row>
    <row r="572" spans="1:13" ht="15.75" customHeight="1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M572" s="55"/>
    </row>
    <row r="573" spans="1:13" ht="15.75" customHeight="1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M573" s="55"/>
    </row>
    <row r="574" spans="1:13" ht="15.75" customHeight="1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M574" s="55"/>
    </row>
    <row r="575" spans="1:13" ht="15.75" customHeight="1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M575" s="55"/>
    </row>
    <row r="576" spans="1:13" ht="15.75" customHeight="1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M576" s="55"/>
    </row>
    <row r="577" spans="1:13" ht="15.75" customHeight="1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M577" s="55"/>
    </row>
    <row r="578" spans="1:13" ht="15.75" customHeight="1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M578" s="55"/>
    </row>
    <row r="579" spans="1:13" ht="15.75" customHeight="1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M579" s="55"/>
    </row>
    <row r="580" spans="1:13" ht="15.75" customHeight="1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M580" s="55"/>
    </row>
    <row r="581" spans="1:13" ht="15.75" customHeight="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M581" s="55"/>
    </row>
    <row r="582" spans="1:13" ht="15.75" customHeight="1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M582" s="55"/>
    </row>
    <row r="583" spans="1:13" ht="15.75" customHeight="1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M583" s="55"/>
    </row>
    <row r="584" spans="1:13" ht="15.75" customHeight="1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M584" s="55"/>
    </row>
    <row r="585" spans="1:13" ht="15.75" customHeight="1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M585" s="55"/>
    </row>
    <row r="586" spans="1:13" ht="15.75" customHeight="1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M586" s="55"/>
    </row>
    <row r="587" spans="1:13" ht="15.75" customHeight="1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M587" s="55"/>
    </row>
    <row r="588" spans="1:13" ht="15.75" customHeight="1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M588" s="55"/>
    </row>
    <row r="589" spans="1:13" ht="15.75" customHeight="1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M589" s="55"/>
    </row>
    <row r="590" spans="1:13" ht="15.75" customHeight="1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M590" s="55"/>
    </row>
    <row r="591" spans="1:13" ht="15.75" customHeight="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M591" s="55"/>
    </row>
    <row r="592" spans="1:13" ht="15.75" customHeight="1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M592" s="55"/>
    </row>
    <row r="593" spans="1:13" ht="15.75" customHeight="1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M593" s="55"/>
    </row>
    <row r="594" spans="1:13" ht="15.75" customHeight="1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M594" s="55"/>
    </row>
    <row r="595" spans="1:13" ht="15.75" customHeight="1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M595" s="55"/>
    </row>
    <row r="596" spans="1:13" ht="15.75" customHeight="1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M596" s="55"/>
    </row>
    <row r="597" spans="1:13" ht="15.75" customHeight="1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M597" s="55"/>
    </row>
    <row r="598" spans="1:13" ht="15.75" customHeight="1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M598" s="55"/>
    </row>
    <row r="599" spans="1:13" ht="15.75" customHeight="1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M599" s="55"/>
    </row>
    <row r="600" spans="1:13" ht="15.75" customHeight="1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M600" s="55"/>
    </row>
    <row r="601" spans="1:13" ht="15.75" customHeight="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M601" s="55"/>
    </row>
    <row r="602" spans="1:13" ht="15.75" customHeight="1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M602" s="55"/>
    </row>
    <row r="603" spans="1:13" ht="15.75" customHeight="1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M603" s="55"/>
    </row>
    <row r="604" spans="1:13" ht="15.75" customHeight="1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M604" s="55"/>
    </row>
    <row r="605" spans="1:13" ht="15.75" customHeight="1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M605" s="55"/>
    </row>
    <row r="606" spans="1:13" ht="15.75" customHeight="1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M606" s="55"/>
    </row>
    <row r="607" spans="1:13" ht="15.75" customHeight="1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M607" s="55"/>
    </row>
    <row r="608" spans="1:13" ht="15.75" customHeight="1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M608" s="55"/>
    </row>
    <row r="609" spans="1:13" ht="15.75" customHeight="1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M609" s="55"/>
    </row>
    <row r="610" spans="1:13" ht="15.75" customHeight="1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M610" s="55"/>
    </row>
    <row r="611" spans="1:13" ht="15.75" customHeight="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M611" s="55"/>
    </row>
    <row r="612" spans="1:13" ht="15.75" customHeight="1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M612" s="55"/>
    </row>
    <row r="613" spans="1:13" ht="15.75" customHeight="1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M613" s="55"/>
    </row>
    <row r="614" spans="1:13" ht="15.75" customHeight="1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M614" s="55"/>
    </row>
    <row r="615" spans="1:13" ht="15.75" customHeight="1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M615" s="55"/>
    </row>
    <row r="616" spans="1:13" ht="15.75" customHeight="1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M616" s="55"/>
    </row>
    <row r="617" spans="1:13" ht="15.75" customHeight="1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M617" s="55"/>
    </row>
    <row r="618" spans="1:13" ht="15.75" customHeight="1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M618" s="55"/>
    </row>
    <row r="619" spans="1:13" ht="15.75" customHeight="1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M619" s="55"/>
    </row>
    <row r="620" spans="1:13" ht="15.75" customHeight="1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M620" s="55"/>
    </row>
    <row r="621" spans="1:13" ht="15.75" customHeight="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M621" s="55"/>
    </row>
    <row r="622" spans="1:13" ht="15.75" customHeight="1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M622" s="55"/>
    </row>
    <row r="623" spans="1:13" ht="15.75" customHeight="1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M623" s="55"/>
    </row>
    <row r="624" spans="1:13" ht="15.75" customHeight="1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M624" s="55"/>
    </row>
    <row r="625" spans="1:13" ht="15.75" customHeight="1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M625" s="55"/>
    </row>
    <row r="626" spans="1:13" ht="15.75" customHeight="1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M626" s="55"/>
    </row>
    <row r="627" spans="1:13" ht="15.75" customHeight="1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M627" s="55"/>
    </row>
    <row r="628" spans="1:13" ht="15.75" customHeight="1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M628" s="55"/>
    </row>
    <row r="629" spans="1:13" ht="15.75" customHeight="1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M629" s="55"/>
    </row>
    <row r="630" spans="1:13" ht="15.75" customHeight="1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M630" s="55"/>
    </row>
    <row r="631" spans="1:13" ht="15.75" customHeight="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M631" s="55"/>
    </row>
    <row r="632" spans="1:13" ht="15.75" customHeight="1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M632" s="55"/>
    </row>
    <row r="633" spans="1:13" ht="15.75" customHeight="1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M633" s="55"/>
    </row>
    <row r="634" spans="1:13" ht="15.75" customHeight="1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M634" s="55"/>
    </row>
    <row r="635" spans="1:13" ht="15.75" customHeight="1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M635" s="55"/>
    </row>
    <row r="636" spans="1:13" ht="15.75" customHeight="1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M636" s="55"/>
    </row>
    <row r="637" spans="1:13" ht="15.75" customHeight="1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M637" s="55"/>
    </row>
    <row r="638" spans="1:13" ht="15.75" customHeight="1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M638" s="55"/>
    </row>
    <row r="639" spans="1:13" ht="15.75" customHeight="1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M639" s="55"/>
    </row>
    <row r="640" spans="1:13" ht="15.75" customHeight="1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M640" s="55"/>
    </row>
    <row r="641" spans="1:13" ht="15.75" customHeight="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M641" s="55"/>
    </row>
    <row r="642" spans="1:13" ht="15.75" customHeight="1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M642" s="55"/>
    </row>
    <row r="643" spans="1:13" ht="15.75" customHeight="1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M643" s="55"/>
    </row>
    <row r="644" spans="1:13" ht="15.75" customHeight="1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M644" s="55"/>
    </row>
    <row r="645" spans="1:13" ht="15.75" customHeight="1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M645" s="55"/>
    </row>
    <row r="646" spans="1:13" ht="15.75" customHeight="1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M646" s="55"/>
    </row>
    <row r="647" spans="1:13" ht="15.75" customHeight="1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M647" s="55"/>
    </row>
    <row r="648" spans="1:13" ht="15.75" customHeight="1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M648" s="55"/>
    </row>
    <row r="649" spans="1:13" ht="15.75" customHeight="1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M649" s="55"/>
    </row>
    <row r="650" spans="1:13" ht="15.75" customHeight="1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M650" s="55"/>
    </row>
    <row r="651" spans="1:13" ht="15.75" customHeight="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M651" s="55"/>
    </row>
    <row r="652" spans="1:13" ht="15.75" customHeight="1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M652" s="55"/>
    </row>
    <row r="653" spans="1:13" ht="15.75" customHeight="1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M653" s="55"/>
    </row>
    <row r="654" spans="1:13" ht="15.75" customHeight="1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M654" s="55"/>
    </row>
    <row r="655" spans="1:13" ht="15.75" customHeight="1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M655" s="55"/>
    </row>
    <row r="656" spans="1:13" ht="15.75" customHeight="1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M656" s="55"/>
    </row>
    <row r="657" spans="1:13" ht="15.75" customHeight="1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M657" s="55"/>
    </row>
    <row r="658" spans="1:13" ht="15.75" customHeight="1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M658" s="55"/>
    </row>
    <row r="659" spans="1:13" ht="15.75" customHeight="1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M659" s="55"/>
    </row>
    <row r="660" spans="1:13" ht="15.75" customHeight="1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M660" s="55"/>
    </row>
    <row r="661" spans="1:13" ht="15.75" customHeight="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M661" s="55"/>
    </row>
    <row r="662" spans="1:13" ht="15.75" customHeight="1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M662" s="55"/>
    </row>
    <row r="663" spans="1:13" ht="15.75" customHeight="1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M663" s="55"/>
    </row>
    <row r="664" spans="1:13" ht="15.75" customHeight="1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M664" s="55"/>
    </row>
    <row r="665" spans="1:13" ht="15.75" customHeight="1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M665" s="55"/>
    </row>
    <row r="666" spans="1:13" ht="15.75" customHeight="1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M666" s="55"/>
    </row>
    <row r="667" spans="1:13" ht="15.75" customHeight="1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M667" s="55"/>
    </row>
    <row r="668" spans="1:13" ht="15.75" customHeight="1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M668" s="55"/>
    </row>
    <row r="669" spans="1:13" ht="15.75" customHeight="1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M669" s="55"/>
    </row>
    <row r="670" spans="1:13" ht="15.75" customHeight="1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M670" s="55"/>
    </row>
    <row r="671" spans="1:13" ht="15.75" customHeight="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M671" s="55"/>
    </row>
    <row r="672" spans="1:13" ht="15.75" customHeight="1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M672" s="55"/>
    </row>
    <row r="673" spans="1:13" ht="15.75" customHeight="1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M673" s="55"/>
    </row>
    <row r="674" spans="1:13" ht="15.75" customHeight="1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M674" s="55"/>
    </row>
    <row r="675" spans="1:13" ht="15.75" customHeight="1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M675" s="55"/>
    </row>
    <row r="676" spans="1:13" ht="15.75" customHeight="1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M676" s="55"/>
    </row>
    <row r="677" spans="1:13" ht="15.75" customHeight="1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M677" s="55"/>
    </row>
    <row r="678" spans="1:13" ht="15.75" customHeight="1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M678" s="55"/>
    </row>
    <row r="679" spans="1:13" ht="15.75" customHeight="1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M679" s="55"/>
    </row>
    <row r="680" spans="1:13" ht="15.75" customHeight="1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M680" s="55"/>
    </row>
    <row r="681" spans="1:13" ht="15.75" customHeight="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M681" s="55"/>
    </row>
    <row r="682" spans="1:13" ht="15.75" customHeight="1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M682" s="55"/>
    </row>
    <row r="683" spans="1:13" ht="15.75" customHeight="1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M683" s="55"/>
    </row>
    <row r="684" spans="1:13" ht="15.75" customHeight="1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M684" s="55"/>
    </row>
    <row r="685" spans="1:13" ht="15.75" customHeight="1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M685" s="55"/>
    </row>
    <row r="686" spans="1:13" ht="15.75" customHeight="1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M686" s="55"/>
    </row>
    <row r="687" spans="1:13" ht="15.75" customHeight="1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M687" s="55"/>
    </row>
    <row r="688" spans="1:13" ht="15.75" customHeight="1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M688" s="55"/>
    </row>
    <row r="689" spans="1:13" ht="15.75" customHeight="1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M689" s="55"/>
    </row>
    <row r="690" spans="1:13" ht="15.75" customHeight="1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M690" s="55"/>
    </row>
    <row r="691" spans="1:13" ht="15.75" customHeight="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M691" s="55"/>
    </row>
    <row r="692" spans="1:13" ht="15.75" customHeight="1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M692" s="55"/>
    </row>
    <row r="693" spans="1:13" ht="15.75" customHeight="1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M693" s="55"/>
    </row>
    <row r="694" spans="1:13" ht="15.75" customHeight="1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M694" s="55"/>
    </row>
    <row r="695" spans="1:13" ht="15.75" customHeight="1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M695" s="55"/>
    </row>
    <row r="696" spans="1:13" ht="15.75" customHeight="1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M696" s="55"/>
    </row>
    <row r="697" spans="1:13" ht="15.75" customHeight="1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M697" s="55"/>
    </row>
    <row r="698" spans="1:13" ht="15.75" customHeight="1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M698" s="55"/>
    </row>
    <row r="699" spans="1:13" ht="15.75" customHeight="1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M699" s="55"/>
    </row>
    <row r="700" spans="1:13" ht="15.75" customHeight="1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M700" s="55"/>
    </row>
    <row r="701" spans="1:13" ht="15.75" customHeight="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M701" s="55"/>
    </row>
    <row r="702" spans="1:13" ht="15.75" customHeight="1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M702" s="55"/>
    </row>
    <row r="703" spans="1:13" ht="15.75" customHeight="1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M703" s="55"/>
    </row>
    <row r="704" spans="1:13" ht="15.75" customHeight="1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M704" s="55"/>
    </row>
    <row r="705" spans="1:13" ht="15.75" customHeight="1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M705" s="55"/>
    </row>
    <row r="706" spans="1:13" ht="15.75" customHeight="1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M706" s="55"/>
    </row>
    <row r="707" spans="1:13" ht="15.75" customHeight="1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M707" s="55"/>
    </row>
    <row r="708" spans="1:13" ht="15.75" customHeight="1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M708" s="55"/>
    </row>
    <row r="709" spans="1:13" ht="15.75" customHeight="1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M709" s="55"/>
    </row>
    <row r="710" spans="1:13" ht="15.75" customHeight="1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M710" s="55"/>
    </row>
    <row r="711" spans="1:13" ht="15.75" customHeight="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M711" s="55"/>
    </row>
    <row r="712" spans="1:13" ht="15.75" customHeight="1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M712" s="55"/>
    </row>
    <row r="713" spans="1:13" ht="15.75" customHeight="1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M713" s="55"/>
    </row>
    <row r="714" spans="1:13" ht="15.75" customHeight="1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M714" s="55"/>
    </row>
    <row r="715" spans="1:13" ht="15.75" customHeight="1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M715" s="55"/>
    </row>
    <row r="716" spans="1:13" ht="15.75" customHeight="1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M716" s="55"/>
    </row>
    <row r="717" spans="1:13" ht="15.75" customHeight="1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M717" s="55"/>
    </row>
    <row r="718" spans="1:13" ht="15.75" customHeight="1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M718" s="55"/>
    </row>
    <row r="719" spans="1:13" ht="15.75" customHeight="1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M719" s="55"/>
    </row>
    <row r="720" spans="1:13" ht="15.75" customHeight="1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M720" s="55"/>
    </row>
    <row r="721" spans="1:13" ht="15.75" customHeight="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M721" s="55"/>
    </row>
    <row r="722" spans="1:13" ht="15.75" customHeight="1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M722" s="55"/>
    </row>
    <row r="723" spans="1:13" ht="15.75" customHeight="1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M723" s="55"/>
    </row>
    <row r="724" spans="1:13" ht="15.75" customHeight="1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M724" s="55"/>
    </row>
    <row r="725" spans="1:13" ht="15.75" customHeight="1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M725" s="55"/>
    </row>
    <row r="726" spans="1:13" ht="15.75" customHeight="1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M726" s="55"/>
    </row>
    <row r="727" spans="1:13" ht="15.75" customHeight="1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M727" s="55"/>
    </row>
    <row r="728" spans="1:13" ht="15.75" customHeight="1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M728" s="55"/>
    </row>
    <row r="729" spans="1:13" ht="15.75" customHeight="1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M729" s="55"/>
    </row>
    <row r="730" spans="1:13" ht="15.75" customHeight="1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M730" s="55"/>
    </row>
    <row r="731" spans="1:13" ht="15.75" customHeight="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M731" s="55"/>
    </row>
    <row r="732" spans="1:13" ht="15.75" customHeight="1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M732" s="55"/>
    </row>
    <row r="733" spans="1:13" ht="15.75" customHeight="1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M733" s="55"/>
    </row>
    <row r="734" spans="1:13" ht="15.75" customHeight="1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M734" s="55"/>
    </row>
    <row r="735" spans="1:13" ht="15.75" customHeight="1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M735" s="55"/>
    </row>
    <row r="736" spans="1:13" ht="15.75" customHeight="1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M736" s="55"/>
    </row>
    <row r="737" spans="1:13" ht="15.75" customHeight="1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M737" s="55"/>
    </row>
    <row r="738" spans="1:13" ht="15.75" customHeight="1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M738" s="55"/>
    </row>
    <row r="739" spans="1:13" ht="15.75" customHeight="1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M739" s="55"/>
    </row>
    <row r="740" spans="1:13" ht="15.75" customHeight="1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M740" s="55"/>
    </row>
    <row r="741" spans="1:13" ht="15.75" customHeight="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M741" s="55"/>
    </row>
    <row r="742" spans="1:13" ht="15.75" customHeight="1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M742" s="55"/>
    </row>
    <row r="743" spans="1:13" ht="15.75" customHeight="1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M743" s="55"/>
    </row>
    <row r="744" spans="1:13" ht="15.75" customHeight="1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M744" s="55"/>
    </row>
    <row r="745" spans="1:13" ht="15.75" customHeight="1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M745" s="55"/>
    </row>
    <row r="746" spans="1:13" ht="15.75" customHeight="1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M746" s="55"/>
    </row>
    <row r="747" spans="1:13" ht="15.75" customHeight="1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M747" s="55"/>
    </row>
    <row r="748" spans="1:13" ht="15.75" customHeight="1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M748" s="55"/>
    </row>
    <row r="749" spans="1:13" ht="15.75" customHeight="1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M749" s="55"/>
    </row>
    <row r="750" spans="1:13" ht="15.75" customHeight="1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M750" s="55"/>
    </row>
    <row r="751" spans="1:13" ht="15.75" customHeight="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M751" s="55"/>
    </row>
    <row r="752" spans="1:13" ht="15.75" customHeight="1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M752" s="55"/>
    </row>
    <row r="753" spans="1:13" ht="15.75" customHeight="1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M753" s="55"/>
    </row>
    <row r="754" spans="1:13" ht="15.75" customHeight="1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M754" s="55"/>
    </row>
    <row r="755" spans="1:13" ht="15.75" customHeight="1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M755" s="55"/>
    </row>
    <row r="756" spans="1:13" ht="15.75" customHeight="1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M756" s="55"/>
    </row>
    <row r="757" spans="1:13" ht="15.75" customHeight="1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M757" s="55"/>
    </row>
    <row r="758" spans="1:13" ht="15.75" customHeight="1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M758" s="55"/>
    </row>
    <row r="759" spans="1:13" ht="15.75" customHeight="1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M759" s="55"/>
    </row>
    <row r="760" spans="1:13" ht="15.75" customHeight="1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M760" s="55"/>
    </row>
    <row r="761" spans="1:13" ht="15.75" customHeight="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M761" s="55"/>
    </row>
    <row r="762" spans="1:13" ht="15.75" customHeight="1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M762" s="55"/>
    </row>
    <row r="763" spans="1:13" ht="15.75" customHeight="1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M763" s="55"/>
    </row>
    <row r="764" spans="1:13" ht="15.75" customHeight="1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M764" s="55"/>
    </row>
    <row r="765" spans="1:13" ht="15.75" customHeight="1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M765" s="55"/>
    </row>
    <row r="766" spans="1:13" ht="15.75" customHeight="1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M766" s="55"/>
    </row>
    <row r="767" spans="1:13" ht="15.75" customHeight="1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M767" s="55"/>
    </row>
    <row r="768" spans="1:13" ht="15.75" customHeight="1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M768" s="55"/>
    </row>
    <row r="769" spans="1:13" ht="15.75" customHeight="1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M769" s="55"/>
    </row>
    <row r="770" spans="1:13" ht="15.75" customHeight="1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M770" s="55"/>
    </row>
    <row r="771" spans="1:13" ht="15.75" customHeight="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M771" s="55"/>
    </row>
    <row r="772" spans="1:13" ht="15.75" customHeight="1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M772" s="55"/>
    </row>
    <row r="773" spans="1:13" ht="15.75" customHeight="1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M773" s="55"/>
    </row>
    <row r="774" spans="1:13" ht="15.75" customHeight="1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M774" s="55"/>
    </row>
    <row r="775" spans="1:13" ht="15.75" customHeight="1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M775" s="55"/>
    </row>
    <row r="776" spans="1:13" ht="15.75" customHeight="1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M776" s="55"/>
    </row>
    <row r="777" spans="1:13" ht="15.75" customHeight="1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M777" s="55"/>
    </row>
    <row r="778" spans="1:13" ht="15.75" customHeight="1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M778" s="55"/>
    </row>
    <row r="779" spans="1:13" ht="15.75" customHeight="1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M779" s="55"/>
    </row>
    <row r="780" spans="1:13" ht="15.75" customHeight="1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M780" s="55"/>
    </row>
    <row r="781" spans="1:13" ht="15.75" customHeight="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M781" s="55"/>
    </row>
    <row r="782" spans="1:13" ht="15.75" customHeight="1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M782" s="55"/>
    </row>
    <row r="783" spans="1:13" ht="15.75" customHeight="1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M783" s="55"/>
    </row>
    <row r="784" spans="1:13" ht="15.75" customHeight="1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M784" s="55"/>
    </row>
    <row r="785" spans="1:13" ht="15.75" customHeight="1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M785" s="55"/>
    </row>
    <row r="786" spans="1:13" ht="15.75" customHeight="1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M786" s="55"/>
    </row>
    <row r="787" spans="1:13" ht="15.75" customHeight="1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M787" s="55"/>
    </row>
    <row r="788" spans="1:13" ht="15.75" customHeight="1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M788" s="55"/>
    </row>
    <row r="789" spans="1:13" ht="15.75" customHeight="1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M789" s="55"/>
    </row>
    <row r="790" spans="1:13" ht="15.75" customHeight="1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M790" s="55"/>
    </row>
    <row r="791" spans="1:13" ht="15.75" customHeight="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M791" s="55"/>
    </row>
    <row r="792" spans="1:13" ht="15.75" customHeight="1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M792" s="55"/>
    </row>
    <row r="793" spans="1:13" ht="15.75" customHeight="1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M793" s="55"/>
    </row>
    <row r="794" spans="1:13" ht="15.75" customHeight="1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M794" s="55"/>
    </row>
    <row r="795" spans="1:13" ht="15.75" customHeight="1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M795" s="55"/>
    </row>
    <row r="796" spans="1:13" ht="15.75" customHeight="1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M796" s="55"/>
    </row>
    <row r="797" spans="1:13" ht="15.75" customHeight="1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M797" s="55"/>
    </row>
    <row r="798" spans="1:13" ht="15.75" customHeight="1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M798" s="55"/>
    </row>
    <row r="799" spans="1:13" ht="15.75" customHeight="1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M799" s="55"/>
    </row>
    <row r="800" spans="1:13" ht="15.75" customHeight="1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M800" s="55"/>
    </row>
    <row r="801" spans="1:13" ht="15.75" customHeight="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M801" s="55"/>
    </row>
    <row r="802" spans="1:13" ht="15.75" customHeight="1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M802" s="55"/>
    </row>
    <row r="803" spans="1:13" ht="15.75" customHeight="1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M803" s="55"/>
    </row>
    <row r="804" spans="1:13" ht="15.75" customHeight="1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M804" s="55"/>
    </row>
    <row r="805" spans="1:13" ht="15.75" customHeight="1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M805" s="55"/>
    </row>
    <row r="806" spans="1:13" ht="15.75" customHeight="1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M806" s="55"/>
    </row>
    <row r="807" spans="1:13" ht="15.75" customHeight="1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M807" s="55"/>
    </row>
    <row r="808" spans="1:13" ht="15.75" customHeight="1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M808" s="55"/>
    </row>
    <row r="809" spans="1:13" ht="15.75" customHeight="1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M809" s="55"/>
    </row>
    <row r="810" spans="1:13" ht="15.75" customHeight="1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M810" s="55"/>
    </row>
    <row r="811" spans="1:13" ht="15.75" customHeight="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M811" s="55"/>
    </row>
    <row r="812" spans="1:13" ht="15.75" customHeight="1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M812" s="55"/>
    </row>
    <row r="813" spans="1:13" ht="15.75" customHeight="1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M813" s="55"/>
    </row>
    <row r="814" spans="1:13" ht="15.75" customHeight="1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M814" s="55"/>
    </row>
    <row r="815" spans="1:13" ht="15.75" customHeight="1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M815" s="55"/>
    </row>
    <row r="816" spans="1:13" ht="15.75" customHeight="1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M816" s="55"/>
    </row>
    <row r="817" spans="1:13" ht="15.75" customHeight="1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M817" s="55"/>
    </row>
    <row r="818" spans="1:13" ht="15.75" customHeight="1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M818" s="55"/>
    </row>
    <row r="819" spans="1:13" ht="15.75" customHeight="1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M819" s="55"/>
    </row>
    <row r="820" spans="1:13" ht="15.75" customHeight="1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M820" s="55"/>
    </row>
    <row r="821" spans="1:13" ht="15.75" customHeight="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M821" s="55"/>
    </row>
    <row r="822" spans="1:13" ht="15.75" customHeight="1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M822" s="55"/>
    </row>
    <row r="823" spans="1:13" ht="15.75" customHeight="1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M823" s="55"/>
    </row>
    <row r="824" spans="1:13" ht="15.75" customHeight="1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M824" s="55"/>
    </row>
    <row r="825" spans="1:13" ht="15.75" customHeight="1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M825" s="55"/>
    </row>
    <row r="826" spans="1:13" ht="15.75" customHeight="1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M826" s="55"/>
    </row>
    <row r="827" spans="1:13" ht="15.75" customHeight="1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M827" s="55"/>
    </row>
    <row r="828" spans="1:13" ht="15.75" customHeight="1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M828" s="55"/>
    </row>
    <row r="829" spans="1:13" ht="15.75" customHeight="1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M829" s="55"/>
    </row>
    <row r="830" spans="1:13" ht="15.75" customHeight="1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M830" s="55"/>
    </row>
    <row r="831" spans="1:13" ht="15.75" customHeight="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M831" s="55"/>
    </row>
    <row r="832" spans="1:13" ht="15.75" customHeight="1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M832" s="55"/>
    </row>
    <row r="833" spans="1:13" ht="15.75" customHeight="1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M833" s="55"/>
    </row>
    <row r="834" spans="1:13" ht="15.75" customHeight="1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M834" s="55"/>
    </row>
    <row r="835" spans="1:13" ht="15.75" customHeight="1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M835" s="55"/>
    </row>
    <row r="836" spans="1:13" ht="15.75" customHeight="1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M836" s="55"/>
    </row>
    <row r="837" spans="1:13" ht="15.75" customHeight="1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M837" s="55"/>
    </row>
    <row r="838" spans="1:13" ht="15.75" customHeight="1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M838" s="55"/>
    </row>
    <row r="839" spans="1:13" ht="15.75" customHeight="1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M839" s="55"/>
    </row>
    <row r="840" spans="1:13" ht="15.75" customHeight="1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M840" s="55"/>
    </row>
    <row r="841" spans="1:13" ht="15.75" customHeight="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M841" s="55"/>
    </row>
    <row r="842" spans="1:13" ht="15.75" customHeight="1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M842" s="55"/>
    </row>
    <row r="843" spans="1:13" ht="15.75" customHeight="1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M843" s="55"/>
    </row>
    <row r="844" spans="1:13" ht="15.75" customHeight="1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M844" s="55"/>
    </row>
    <row r="845" spans="1:13" ht="15.75" customHeight="1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M845" s="55"/>
    </row>
    <row r="846" spans="1:13" ht="15.75" customHeight="1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M846" s="55"/>
    </row>
    <row r="847" spans="1:13" ht="15.75" customHeight="1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M847" s="55"/>
    </row>
    <row r="848" spans="1:13" ht="15.75" customHeight="1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M848" s="55"/>
    </row>
    <row r="849" spans="1:13" ht="15.75" customHeight="1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M849" s="55"/>
    </row>
    <row r="850" spans="1:13" ht="15.75" customHeight="1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M850" s="55"/>
    </row>
    <row r="851" spans="1:13" ht="15.75" customHeight="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M851" s="55"/>
    </row>
    <row r="852" spans="1:13" ht="15.75" customHeight="1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M852" s="55"/>
    </row>
    <row r="853" spans="1:13" ht="15.75" customHeight="1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M853" s="55"/>
    </row>
    <row r="854" spans="1:13" ht="15.75" customHeight="1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M854" s="55"/>
    </row>
    <row r="855" spans="1:13" ht="15.75" customHeight="1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M855" s="55"/>
    </row>
    <row r="856" spans="1:13" ht="15.75" customHeight="1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M856" s="55"/>
    </row>
    <row r="857" spans="1:13" ht="15.75" customHeight="1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M857" s="55"/>
    </row>
    <row r="858" spans="1:13" ht="15.75" customHeight="1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M858" s="55"/>
    </row>
    <row r="859" spans="1:13" ht="15.75" customHeight="1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M859" s="55"/>
    </row>
    <row r="860" spans="1:13" ht="15.75" customHeight="1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M860" s="55"/>
    </row>
    <row r="861" spans="1:13" ht="15.75" customHeight="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M861" s="55"/>
    </row>
    <row r="862" spans="1:13" ht="15.75" customHeight="1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M862" s="55"/>
    </row>
    <row r="863" spans="1:13" ht="15.75" customHeight="1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M863" s="55"/>
    </row>
    <row r="864" spans="1:13" ht="15.75" customHeight="1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M864" s="55"/>
    </row>
    <row r="865" spans="1:13" ht="15.75" customHeight="1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M865" s="55"/>
    </row>
    <row r="866" spans="1:13" ht="15.75" customHeight="1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M866" s="55"/>
    </row>
    <row r="867" spans="1:13" ht="15.75" customHeight="1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M867" s="55"/>
    </row>
    <row r="868" spans="1:13" ht="15.75" customHeight="1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M868" s="55"/>
    </row>
    <row r="869" spans="1:13" ht="15.75" customHeight="1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M869" s="55"/>
    </row>
    <row r="870" spans="1:13" ht="15.75" customHeight="1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M870" s="55"/>
    </row>
    <row r="871" spans="1:13" ht="15.75" customHeight="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M871" s="55"/>
    </row>
    <row r="872" spans="1:13" ht="15.75" customHeight="1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M872" s="55"/>
    </row>
    <row r="873" spans="1:13" ht="15.75" customHeight="1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M873" s="55"/>
    </row>
    <row r="874" spans="1:13" ht="15.75" customHeight="1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M874" s="55"/>
    </row>
    <row r="875" spans="1:13" ht="15.75" customHeight="1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M875" s="55"/>
    </row>
    <row r="876" spans="1:13" ht="15.75" customHeight="1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M876" s="55"/>
    </row>
    <row r="877" spans="1:13" ht="15.75" customHeight="1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M877" s="55"/>
    </row>
    <row r="878" spans="1:13" ht="15.75" customHeight="1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M878" s="55"/>
    </row>
    <row r="879" spans="1:13" ht="15.75" customHeight="1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M879" s="55"/>
    </row>
    <row r="880" spans="1:13" ht="15.75" customHeight="1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M880" s="55"/>
    </row>
    <row r="881" spans="1:13" ht="15.75" customHeight="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M881" s="55"/>
    </row>
    <row r="882" spans="1:13" ht="15.75" customHeight="1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M882" s="55"/>
    </row>
    <row r="883" spans="1:13" ht="15.75" customHeight="1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M883" s="55"/>
    </row>
    <row r="884" spans="1:13" ht="15.75" customHeight="1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M884" s="55"/>
    </row>
    <row r="885" spans="1:13" ht="15.75" customHeight="1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M885" s="55"/>
    </row>
    <row r="886" spans="1:13" ht="15.75" customHeight="1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M886" s="55"/>
    </row>
    <row r="887" spans="1:13" ht="15.75" customHeight="1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M887" s="55"/>
    </row>
    <row r="888" spans="1:13" ht="15.75" customHeight="1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M888" s="55"/>
    </row>
    <row r="889" spans="1:13" ht="15.75" customHeight="1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M889" s="55"/>
    </row>
    <row r="890" spans="1:13" ht="15.75" customHeight="1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M890" s="55"/>
    </row>
    <row r="891" spans="1:13" ht="15.75" customHeight="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M891" s="55"/>
    </row>
    <row r="892" spans="1:13" ht="15.75" customHeight="1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M892" s="55"/>
    </row>
    <row r="893" spans="1:13" ht="15.75" customHeight="1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M893" s="55"/>
    </row>
    <row r="894" spans="1:13" ht="15.75" customHeight="1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M894" s="55"/>
    </row>
    <row r="895" spans="1:13" ht="15.75" customHeight="1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M895" s="55"/>
    </row>
    <row r="896" spans="1:13" ht="15.75" customHeight="1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M896" s="55"/>
    </row>
    <row r="897" spans="1:13" ht="15.75" customHeight="1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M897" s="55"/>
    </row>
    <row r="898" spans="1:13" ht="15.75" customHeight="1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M898" s="55"/>
    </row>
    <row r="899" spans="1:13" ht="15.75" customHeight="1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M899" s="55"/>
    </row>
    <row r="900" spans="1:13" ht="15.75" customHeight="1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M900" s="55"/>
    </row>
    <row r="901" spans="1:13" ht="15.75" customHeight="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M901" s="55"/>
    </row>
    <row r="902" spans="1:13" ht="15.75" customHeight="1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M902" s="55"/>
    </row>
    <row r="903" spans="1:13" ht="15.75" customHeight="1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M903" s="55"/>
    </row>
    <row r="904" spans="1:13" ht="15.75" customHeight="1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M904" s="55"/>
    </row>
    <row r="905" spans="1:13" ht="15.75" customHeight="1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M905" s="55"/>
    </row>
    <row r="906" spans="1:13" ht="15.75" customHeight="1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M906" s="55"/>
    </row>
    <row r="907" spans="1:13" ht="15.75" customHeight="1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M907" s="55"/>
    </row>
    <row r="908" spans="1:13" ht="15.75" customHeight="1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M908" s="55"/>
    </row>
    <row r="909" spans="1:13" ht="15.75" customHeight="1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M909" s="55"/>
    </row>
    <row r="910" spans="1:13" ht="15.75" customHeight="1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M910" s="55"/>
    </row>
    <row r="911" spans="1:13" ht="15.75" customHeight="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M911" s="55"/>
    </row>
    <row r="912" spans="1:13" ht="15.75" customHeight="1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M912" s="55"/>
    </row>
    <row r="913" spans="1:13" ht="15.75" customHeight="1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M913" s="55"/>
    </row>
    <row r="914" spans="1:13" ht="15.75" customHeight="1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M914" s="55"/>
    </row>
    <row r="915" spans="1:13" ht="15.75" customHeight="1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M915" s="55"/>
    </row>
    <row r="916" spans="1:13" ht="15.75" customHeight="1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M916" s="55"/>
    </row>
    <row r="917" spans="1:13" ht="15.75" customHeight="1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M917" s="55"/>
    </row>
    <row r="918" spans="1:13" ht="15.75" customHeight="1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M918" s="55"/>
    </row>
    <row r="919" spans="1:13" ht="15.75" customHeight="1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M919" s="55"/>
    </row>
    <row r="920" spans="1:13" ht="15.75" customHeight="1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M920" s="55"/>
    </row>
    <row r="921" spans="1:13" ht="15.75" customHeight="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M921" s="55"/>
    </row>
    <row r="922" spans="1:13" ht="15.75" customHeight="1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M922" s="55"/>
    </row>
    <row r="923" spans="1:13" ht="15.75" customHeight="1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M923" s="55"/>
    </row>
    <row r="924" spans="1:13" ht="15.75" customHeight="1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M924" s="55"/>
    </row>
    <row r="925" spans="1:13" ht="15.75" customHeight="1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M925" s="55"/>
    </row>
    <row r="926" spans="1:13" ht="15.75" customHeight="1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M926" s="55"/>
    </row>
    <row r="927" spans="1:13" ht="15.75" customHeight="1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M927" s="55"/>
    </row>
    <row r="928" spans="1:13" ht="15.75" customHeight="1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M928" s="55"/>
    </row>
    <row r="929" spans="1:13" ht="15.75" customHeight="1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M929" s="55"/>
    </row>
    <row r="930" spans="1:13" ht="15.75" customHeight="1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M930" s="55"/>
    </row>
    <row r="931" spans="1:13" ht="15.75" customHeight="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M931" s="55"/>
    </row>
    <row r="932" spans="1:13" ht="15.75" customHeight="1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M932" s="55"/>
    </row>
    <row r="933" spans="1:13" ht="15.75" customHeight="1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M933" s="55"/>
    </row>
    <row r="934" spans="1:13" ht="15.75" customHeight="1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M934" s="55"/>
    </row>
    <row r="935" spans="1:13" ht="15.75" customHeight="1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M935" s="55"/>
    </row>
    <row r="936" spans="1:13" ht="15.75" customHeight="1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M936" s="55"/>
    </row>
    <row r="937" spans="1:13" ht="15.75" customHeight="1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M937" s="55"/>
    </row>
    <row r="938" spans="1:13" ht="15.75" customHeight="1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M938" s="55"/>
    </row>
    <row r="939" spans="1:13" ht="15.75" customHeight="1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M939" s="55"/>
    </row>
    <row r="940" spans="1:13" ht="15.75" customHeight="1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M940" s="55"/>
    </row>
    <row r="941" spans="1:13" ht="15.75" customHeight="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M941" s="55"/>
    </row>
    <row r="942" spans="1:13" ht="15.75" customHeight="1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M942" s="55"/>
    </row>
    <row r="943" spans="1:13" ht="15.75" customHeight="1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M943" s="55"/>
    </row>
    <row r="944" spans="1:13" ht="15.75" customHeight="1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M944" s="55"/>
    </row>
    <row r="945" spans="1:13" ht="15.75" customHeight="1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M945" s="55"/>
    </row>
    <row r="946" spans="1:13" ht="15.75" customHeight="1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M946" s="55"/>
    </row>
    <row r="947" spans="1:13" ht="15.75" customHeight="1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M947" s="55"/>
    </row>
    <row r="948" spans="1:13" ht="15.75" customHeight="1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M948" s="55"/>
    </row>
    <row r="949" spans="1:13" ht="15.75" customHeight="1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M949" s="55"/>
    </row>
    <row r="950" spans="1:13" ht="15.75" customHeight="1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M950" s="55"/>
    </row>
    <row r="951" spans="1:13" ht="15.75" customHeight="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M951" s="55"/>
    </row>
    <row r="952" spans="1:13" ht="15.75" customHeight="1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M952" s="55"/>
    </row>
    <row r="953" spans="1:13" ht="15.75" customHeight="1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M953" s="55"/>
    </row>
    <row r="954" spans="1:13" ht="15.75" customHeight="1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M954" s="55"/>
    </row>
    <row r="955" spans="1:13" ht="15.75" customHeight="1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M955" s="55"/>
    </row>
    <row r="956" spans="1:13" ht="15.75" customHeight="1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M956" s="55"/>
    </row>
    <row r="957" spans="1:13" ht="15.75" customHeight="1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M957" s="55"/>
    </row>
    <row r="958" spans="1:13" ht="15.75" customHeight="1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M958" s="55"/>
    </row>
    <row r="959" spans="1:13" ht="15.75" customHeight="1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M959" s="55"/>
    </row>
    <row r="960" spans="1:13" ht="15.75" customHeight="1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M960" s="55"/>
    </row>
    <row r="961" spans="1:13" ht="15.75" customHeight="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M961" s="55"/>
    </row>
    <row r="962" spans="1:13" ht="15.75" customHeight="1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M962" s="55"/>
    </row>
    <row r="963" spans="1:13" ht="15.75" customHeight="1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M963" s="55"/>
    </row>
    <row r="964" spans="1:13" ht="15.75" customHeight="1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M964" s="55"/>
    </row>
    <row r="965" spans="1:13" ht="15.75" customHeight="1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M965" s="55"/>
    </row>
    <row r="966" spans="1:13" ht="15.75" customHeight="1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M966" s="55"/>
    </row>
    <row r="967" spans="1:13" ht="15.75" customHeight="1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M967" s="55"/>
    </row>
    <row r="968" spans="1:13" ht="15.75" customHeight="1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M968" s="55"/>
    </row>
    <row r="969" spans="1:13" ht="15.75" customHeight="1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M969" s="55"/>
    </row>
    <row r="970" spans="1:13" ht="15.75" customHeight="1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M970" s="55"/>
    </row>
    <row r="971" spans="1:13" ht="15.75" customHeight="1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M971" s="55"/>
    </row>
    <row r="972" spans="1:13" ht="15.75" customHeight="1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M972" s="55"/>
    </row>
    <row r="973" spans="1:13" ht="15.75" customHeight="1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M973" s="55"/>
    </row>
    <row r="974" spans="1:13" ht="15.75" customHeight="1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M974" s="55"/>
    </row>
    <row r="975" spans="1:13" ht="15.75" customHeight="1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M975" s="55"/>
    </row>
    <row r="976" spans="1:13" ht="15.75" customHeight="1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M976" s="55"/>
    </row>
    <row r="977" spans="1:13" ht="15.75" customHeight="1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M977" s="55"/>
    </row>
    <row r="978" spans="1:13" ht="15.75" customHeight="1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M978" s="55"/>
    </row>
    <row r="979" spans="1:13" ht="15.75" customHeight="1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M979" s="55"/>
    </row>
    <row r="980" spans="1:13" ht="15.75" customHeight="1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M980" s="55"/>
    </row>
    <row r="981" spans="1:13" ht="15.75" customHeight="1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M981" s="55"/>
    </row>
    <row r="982" spans="1:13" ht="15.75" customHeight="1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M982" s="55"/>
    </row>
    <row r="983" spans="1:13" ht="15.75" customHeight="1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M983" s="55"/>
    </row>
    <row r="984" spans="1:13" ht="15.75" customHeight="1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M984" s="55"/>
    </row>
    <row r="985" spans="1:13" ht="15.75" customHeight="1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M985" s="55"/>
    </row>
    <row r="986" spans="1:13" ht="15.75" customHeight="1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M986" s="55"/>
    </row>
    <row r="987" spans="1:13" ht="15.75" customHeight="1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M987" s="55"/>
    </row>
    <row r="988" spans="1:13" ht="15.75" customHeight="1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M988" s="55"/>
    </row>
    <row r="989" spans="1:13" ht="15.75" customHeight="1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M989" s="55"/>
    </row>
    <row r="990" spans="1:13" ht="15.75" customHeight="1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M990" s="55"/>
    </row>
    <row r="991" spans="1:13" ht="15.75" customHeight="1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M991" s="55"/>
    </row>
    <row r="992" spans="1:13" ht="15.75" customHeight="1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M992" s="55"/>
    </row>
    <row r="993" spans="1:13" ht="15.75" customHeight="1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M993" s="55"/>
    </row>
    <row r="994" spans="1:13" ht="15.75" customHeight="1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M994" s="55"/>
    </row>
    <row r="995" spans="1:13" ht="15.75" customHeight="1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M995" s="55"/>
    </row>
    <row r="996" spans="1:13" ht="15.75" customHeight="1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M996" s="55"/>
    </row>
    <row r="997" spans="1:13" ht="15.75" customHeight="1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M997" s="55"/>
    </row>
    <row r="998" spans="1:13" ht="15.75" customHeight="1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M998" s="55"/>
    </row>
    <row r="999" spans="1:13" ht="15.75" customHeight="1">
      <c r="A999" s="55"/>
      <c r="B999" s="55"/>
      <c r="C999" s="55"/>
      <c r="D999" s="55"/>
      <c r="E999" s="55"/>
      <c r="F999" s="55"/>
      <c r="G999" s="55"/>
      <c r="H999" s="55"/>
      <c r="I999" s="55"/>
      <c r="J999" s="55"/>
      <c r="M999" s="55"/>
    </row>
    <row r="1000" spans="1:13" ht="15.75" customHeight="1">
      <c r="A1000" s="55"/>
      <c r="B1000" s="55"/>
      <c r="C1000" s="55"/>
      <c r="D1000" s="55"/>
      <c r="E1000" s="55"/>
      <c r="F1000" s="55"/>
      <c r="G1000" s="55"/>
      <c r="H1000" s="55"/>
      <c r="I1000" s="55"/>
      <c r="J1000" s="55"/>
      <c r="M1000" s="55"/>
    </row>
  </sheetData>
  <autoFilter ref="A1:J4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7.28515625" defaultRowHeight="15" customHeight="1"/>
  <cols>
    <col min="1" max="1" width="4" customWidth="1"/>
    <col min="2" max="2" width="20.7109375" customWidth="1"/>
    <col min="3" max="3" width="7.7109375" customWidth="1"/>
    <col min="4" max="4" width="4" customWidth="1"/>
    <col min="5" max="5" width="18.140625" hidden="1" customWidth="1"/>
    <col min="6" max="6" width="10.42578125" hidden="1" customWidth="1"/>
    <col min="7" max="7" width="13" customWidth="1"/>
    <col min="8" max="8" width="20.28515625" customWidth="1"/>
    <col min="9" max="9" width="7.28515625" customWidth="1"/>
    <col min="10" max="10" width="10.7109375" customWidth="1"/>
    <col min="11" max="11" width="25.85546875" customWidth="1"/>
    <col min="12" max="12" width="2" customWidth="1"/>
    <col min="13" max="20" width="4.42578125" customWidth="1"/>
    <col min="21" max="26" width="14.42578125" customWidth="1"/>
  </cols>
  <sheetData>
    <row r="1" spans="1:26" ht="15.75" customHeight="1">
      <c r="A1" s="6" t="s">
        <v>328</v>
      </c>
      <c r="B1" s="6" t="s">
        <v>2</v>
      </c>
      <c r="C1" s="6" t="s">
        <v>329</v>
      </c>
      <c r="D1" s="6" t="s">
        <v>18</v>
      </c>
      <c r="E1" s="6" t="s">
        <v>339</v>
      </c>
      <c r="F1" s="6" t="s">
        <v>340</v>
      </c>
      <c r="G1" s="6" t="s">
        <v>331</v>
      </c>
      <c r="H1" s="6" t="s">
        <v>341</v>
      </c>
      <c r="I1" s="6" t="s">
        <v>25</v>
      </c>
      <c r="J1" s="6" t="s">
        <v>342</v>
      </c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15.75" customHeight="1">
      <c r="A2" s="6">
        <v>13</v>
      </c>
      <c r="B2" s="6" t="s">
        <v>106</v>
      </c>
      <c r="C2" s="6" t="s">
        <v>84</v>
      </c>
      <c r="D2" s="54">
        <v>25</v>
      </c>
      <c r="E2" s="6">
        <v>0.06</v>
      </c>
      <c r="F2" s="10"/>
      <c r="G2" s="6">
        <v>4000</v>
      </c>
      <c r="H2" s="6">
        <v>600</v>
      </c>
      <c r="I2" s="61">
        <v>0.05</v>
      </c>
      <c r="J2" s="6">
        <v>20</v>
      </c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spans="1:26" ht="15.75" customHeight="1">
      <c r="A3" s="6">
        <v>14</v>
      </c>
      <c r="B3" s="6" t="s">
        <v>97</v>
      </c>
      <c r="C3" s="6" t="s">
        <v>84</v>
      </c>
      <c r="D3" s="54">
        <v>120</v>
      </c>
      <c r="E3" s="6">
        <v>0.15</v>
      </c>
      <c r="F3" s="10"/>
      <c r="G3" s="6">
        <v>5000</v>
      </c>
      <c r="H3" s="6">
        <v>800</v>
      </c>
      <c r="I3" s="61">
        <v>0.05</v>
      </c>
      <c r="J3" s="6">
        <v>100</v>
      </c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spans="1:26" ht="15.75" customHeight="1">
      <c r="A4" s="6">
        <v>16</v>
      </c>
      <c r="B4" s="6" t="s">
        <v>109</v>
      </c>
      <c r="C4" s="6" t="s">
        <v>337</v>
      </c>
      <c r="D4" s="54">
        <v>45</v>
      </c>
      <c r="E4" s="6">
        <v>0.08</v>
      </c>
      <c r="F4" s="10"/>
      <c r="G4" s="6">
        <v>3500</v>
      </c>
      <c r="H4" s="6">
        <v>1100</v>
      </c>
      <c r="I4" s="61">
        <v>0.05</v>
      </c>
      <c r="J4" s="6">
        <v>33</v>
      </c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spans="1:26" ht="15.75" customHeight="1">
      <c r="A5" s="6">
        <v>18</v>
      </c>
      <c r="B5" s="6" t="s">
        <v>239</v>
      </c>
      <c r="C5" s="6" t="s">
        <v>28</v>
      </c>
      <c r="D5" s="54">
        <v>30</v>
      </c>
      <c r="E5" s="6">
        <v>6.5000000000000002E-2</v>
      </c>
      <c r="F5" s="10"/>
      <c r="G5" s="6">
        <v>2600</v>
      </c>
      <c r="H5" s="6">
        <v>500</v>
      </c>
      <c r="I5" s="61">
        <v>0.05</v>
      </c>
      <c r="J5" s="6">
        <v>25</v>
      </c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spans="1:26" ht="15.75" customHeight="1">
      <c r="A6" s="6">
        <v>20</v>
      </c>
      <c r="B6" s="6" t="s">
        <v>254</v>
      </c>
      <c r="C6" s="6" t="s">
        <v>84</v>
      </c>
      <c r="D6" s="54">
        <v>25</v>
      </c>
      <c r="E6" s="6">
        <v>5.5E-2</v>
      </c>
      <c r="F6" s="10"/>
      <c r="G6" s="6">
        <v>2100</v>
      </c>
      <c r="H6" s="6">
        <v>250</v>
      </c>
      <c r="I6" s="61">
        <v>0.05</v>
      </c>
      <c r="J6" s="6">
        <v>20</v>
      </c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spans="1:26" ht="15.75" customHeight="1">
      <c r="A7" s="6">
        <v>21</v>
      </c>
      <c r="B7" s="6" t="s">
        <v>185</v>
      </c>
      <c r="C7" s="6" t="s">
        <v>40</v>
      </c>
      <c r="D7" s="54">
        <v>40</v>
      </c>
      <c r="E7" s="6">
        <v>0.06</v>
      </c>
      <c r="F7" s="10"/>
      <c r="G7" s="6">
        <v>4600</v>
      </c>
      <c r="H7" s="6">
        <v>500</v>
      </c>
      <c r="I7" s="61">
        <v>0.05</v>
      </c>
      <c r="J7" s="6">
        <v>25</v>
      </c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 spans="1:26" ht="15.75" customHeight="1">
      <c r="A8" s="6">
        <v>22</v>
      </c>
      <c r="B8" s="6" t="s">
        <v>138</v>
      </c>
      <c r="C8" s="6" t="s">
        <v>67</v>
      </c>
      <c r="D8" s="54">
        <v>80</v>
      </c>
      <c r="E8" s="6">
        <v>0.12</v>
      </c>
      <c r="F8" s="10"/>
      <c r="G8" s="6">
        <v>3200</v>
      </c>
      <c r="H8" s="6">
        <v>300</v>
      </c>
      <c r="I8" s="61">
        <v>0.05</v>
      </c>
      <c r="J8" s="6">
        <v>100</v>
      </c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15.75" customHeight="1">
      <c r="A9" s="6">
        <v>24</v>
      </c>
      <c r="B9" s="6" t="s">
        <v>42</v>
      </c>
      <c r="C9" s="6" t="s">
        <v>40</v>
      </c>
      <c r="D9" s="54">
        <v>55</v>
      </c>
      <c r="E9" s="6">
        <v>0.09</v>
      </c>
      <c r="F9" s="10"/>
      <c r="G9" s="6">
        <v>2900</v>
      </c>
      <c r="H9" s="6">
        <v>900</v>
      </c>
      <c r="I9" s="61">
        <v>0.05</v>
      </c>
      <c r="J9" s="6">
        <v>50</v>
      </c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spans="1:26" ht="15.75" customHeight="1">
      <c r="A10" s="6">
        <v>26</v>
      </c>
      <c r="B10" s="6" t="s">
        <v>95</v>
      </c>
      <c r="C10" s="6" t="s">
        <v>121</v>
      </c>
      <c r="D10" s="54">
        <v>70</v>
      </c>
      <c r="E10" s="6">
        <v>0.08</v>
      </c>
      <c r="F10" s="10"/>
      <c r="G10" s="6">
        <v>5800</v>
      </c>
      <c r="H10" s="6">
        <v>400</v>
      </c>
      <c r="I10" s="61">
        <v>0.05</v>
      </c>
      <c r="J10" s="6">
        <v>33</v>
      </c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spans="1:26" ht="15.75" customHeight="1">
      <c r="A11" s="6">
        <v>28</v>
      </c>
      <c r="B11" s="6" t="s">
        <v>176</v>
      </c>
      <c r="C11" s="6" t="s">
        <v>179</v>
      </c>
      <c r="D11" s="54">
        <v>60</v>
      </c>
      <c r="E11" s="6">
        <v>0.1</v>
      </c>
      <c r="F11" s="10"/>
      <c r="G11" s="6">
        <v>2000</v>
      </c>
      <c r="H11" s="6">
        <v>300</v>
      </c>
      <c r="I11" s="61">
        <v>0.25</v>
      </c>
      <c r="J11" s="6">
        <v>100</v>
      </c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spans="1:26" ht="15.75" customHeight="1">
      <c r="A12" s="6">
        <v>30</v>
      </c>
      <c r="B12" s="6" t="s">
        <v>165</v>
      </c>
      <c r="C12" s="6" t="s">
        <v>73</v>
      </c>
      <c r="D12" s="54">
        <v>40</v>
      </c>
      <c r="E12" s="6">
        <v>6.5000000000000002E-2</v>
      </c>
      <c r="F12" s="10"/>
      <c r="G12" s="6">
        <v>3800</v>
      </c>
      <c r="H12" s="6">
        <v>1300</v>
      </c>
      <c r="I12" s="61">
        <v>0.05</v>
      </c>
      <c r="J12" s="6">
        <v>25</v>
      </c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spans="1:26" ht="15.75" customHeight="1">
      <c r="A13" s="6">
        <v>31</v>
      </c>
      <c r="B13" s="6" t="s">
        <v>126</v>
      </c>
      <c r="C13" s="6" t="s">
        <v>121</v>
      </c>
      <c r="D13" s="54">
        <v>100</v>
      </c>
      <c r="E13" s="6">
        <v>0.1</v>
      </c>
      <c r="F13" s="10"/>
      <c r="G13" s="6">
        <v>4200</v>
      </c>
      <c r="H13" s="6">
        <v>1950</v>
      </c>
      <c r="I13" s="61">
        <v>0.05</v>
      </c>
      <c r="J13" s="6">
        <v>100</v>
      </c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spans="1:26" ht="15.75" customHeight="1">
      <c r="A14" s="6">
        <v>32</v>
      </c>
      <c r="B14" s="6" t="s">
        <v>133</v>
      </c>
      <c r="C14" s="6" t="s">
        <v>213</v>
      </c>
      <c r="D14" s="54">
        <v>80</v>
      </c>
      <c r="E14" s="6">
        <v>0.1</v>
      </c>
      <c r="F14" s="10"/>
      <c r="G14" s="6">
        <v>3100</v>
      </c>
      <c r="H14" s="6">
        <v>400</v>
      </c>
      <c r="I14" s="61">
        <v>0.5</v>
      </c>
      <c r="J14" s="6">
        <v>100</v>
      </c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spans="1:26" ht="15.75" customHeight="1">
      <c r="A15" s="6">
        <v>33</v>
      </c>
      <c r="B15" s="6" t="s">
        <v>194</v>
      </c>
      <c r="C15" s="6" t="s">
        <v>235</v>
      </c>
      <c r="D15" s="54">
        <v>45</v>
      </c>
      <c r="E15" s="6">
        <v>7.4999999999999997E-2</v>
      </c>
      <c r="F15" s="10"/>
      <c r="G15" s="6">
        <v>3500</v>
      </c>
      <c r="H15" s="6">
        <v>1100</v>
      </c>
      <c r="I15" s="61">
        <v>0.05</v>
      </c>
      <c r="J15" s="6">
        <v>33</v>
      </c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spans="1:26" ht="15.75" customHeight="1">
      <c r="A16" s="6">
        <v>34</v>
      </c>
      <c r="B16" s="6" t="s">
        <v>343</v>
      </c>
      <c r="C16" s="6" t="s">
        <v>73</v>
      </c>
      <c r="D16" s="54">
        <v>25</v>
      </c>
      <c r="E16" s="6">
        <v>0.06</v>
      </c>
      <c r="F16" s="10"/>
      <c r="G16" s="6">
        <v>2550</v>
      </c>
      <c r="H16" s="6">
        <v>300</v>
      </c>
      <c r="I16" s="61">
        <v>0.05</v>
      </c>
      <c r="J16" s="6">
        <v>25</v>
      </c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spans="1:26" ht="15.75" customHeight="1">
      <c r="A17" s="6">
        <v>35</v>
      </c>
      <c r="B17" s="6" t="s">
        <v>115</v>
      </c>
      <c r="C17" s="6" t="s">
        <v>111</v>
      </c>
      <c r="D17" s="54">
        <v>35</v>
      </c>
      <c r="E17" s="6">
        <v>0.08</v>
      </c>
      <c r="F17" s="10"/>
      <c r="G17" s="6">
        <v>2500</v>
      </c>
      <c r="H17" s="6">
        <v>700</v>
      </c>
      <c r="I17" s="61">
        <v>0.05</v>
      </c>
      <c r="J17" s="6">
        <v>33</v>
      </c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spans="1:26" ht="15.75" customHeight="1">
      <c r="A18" s="6">
        <v>36</v>
      </c>
      <c r="B18" s="6" t="s">
        <v>65</v>
      </c>
      <c r="C18" s="6" t="s">
        <v>223</v>
      </c>
      <c r="D18" s="54">
        <v>60</v>
      </c>
      <c r="E18" s="6">
        <v>0.08</v>
      </c>
      <c r="F18" s="10"/>
      <c r="G18" s="6">
        <v>3900</v>
      </c>
      <c r="H18" s="6">
        <v>1100</v>
      </c>
      <c r="I18" s="61">
        <v>0.05</v>
      </c>
      <c r="J18" s="6">
        <v>33</v>
      </c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spans="1:26" ht="15.75" customHeight="1">
      <c r="A19" s="6">
        <v>38</v>
      </c>
      <c r="B19" s="6" t="s">
        <v>100</v>
      </c>
      <c r="C19" s="6" t="s">
        <v>49</v>
      </c>
      <c r="D19" s="54">
        <v>40</v>
      </c>
      <c r="E19" s="6">
        <v>0.08</v>
      </c>
      <c r="F19" s="10"/>
      <c r="G19" s="6">
        <v>2700</v>
      </c>
      <c r="H19" s="6">
        <v>900</v>
      </c>
      <c r="I19" s="61">
        <v>0.05</v>
      </c>
      <c r="J19" s="6">
        <v>33</v>
      </c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spans="1:26" ht="15.75" customHeight="1">
      <c r="A20" s="6">
        <v>39</v>
      </c>
      <c r="B20" s="6" t="s">
        <v>63</v>
      </c>
      <c r="C20" s="6" t="s">
        <v>235</v>
      </c>
      <c r="D20" s="54">
        <v>65</v>
      </c>
      <c r="E20" s="6">
        <v>0.09</v>
      </c>
      <c r="F20" s="10"/>
      <c r="G20" s="6">
        <v>3650</v>
      </c>
      <c r="H20" s="6">
        <v>1350</v>
      </c>
      <c r="I20" s="61">
        <v>0.05</v>
      </c>
      <c r="J20" s="6">
        <v>50</v>
      </c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spans="1:26" ht="15.75" customHeight="1">
      <c r="A21" s="6">
        <v>40</v>
      </c>
      <c r="B21" s="6" t="s">
        <v>211</v>
      </c>
      <c r="C21" s="6" t="s">
        <v>235</v>
      </c>
      <c r="D21" s="54">
        <v>100</v>
      </c>
      <c r="E21" s="6">
        <v>0.11</v>
      </c>
      <c r="F21" s="10"/>
      <c r="G21" s="6">
        <v>3900</v>
      </c>
      <c r="H21" s="6">
        <v>0</v>
      </c>
      <c r="I21" s="61">
        <v>0.05</v>
      </c>
      <c r="J21" s="6">
        <v>100</v>
      </c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spans="1:26" ht="15.75" customHeight="1">
      <c r="A22" s="6">
        <v>42</v>
      </c>
      <c r="B22" s="6" t="s">
        <v>151</v>
      </c>
      <c r="C22" s="6" t="s">
        <v>40</v>
      </c>
      <c r="D22" s="54">
        <v>80</v>
      </c>
      <c r="E22" s="6">
        <v>9.5000000000000001E-2</v>
      </c>
      <c r="F22" s="10"/>
      <c r="G22" s="6">
        <v>3800</v>
      </c>
      <c r="H22" s="6">
        <v>400</v>
      </c>
      <c r="I22" s="61">
        <v>0.05</v>
      </c>
      <c r="J22" s="6">
        <v>100</v>
      </c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spans="1:26" ht="15.75" customHeight="1">
      <c r="A23" s="6">
        <v>45</v>
      </c>
      <c r="B23" s="6" t="s">
        <v>82</v>
      </c>
      <c r="C23" s="6" t="s">
        <v>49</v>
      </c>
      <c r="D23" s="54">
        <v>30</v>
      </c>
      <c r="E23" s="6">
        <v>0.06</v>
      </c>
      <c r="F23" s="10"/>
      <c r="G23" s="6">
        <v>2900</v>
      </c>
      <c r="H23" s="6">
        <v>600</v>
      </c>
      <c r="I23" s="61">
        <v>0.05</v>
      </c>
      <c r="J23" s="6">
        <v>25</v>
      </c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 spans="1:26" ht="15.75" customHeight="1">
      <c r="A24" s="6">
        <v>46</v>
      </c>
      <c r="B24" s="6" t="s">
        <v>102</v>
      </c>
      <c r="C24" s="6" t="s">
        <v>121</v>
      </c>
      <c r="D24" s="54">
        <v>50</v>
      </c>
      <c r="E24" s="6">
        <v>0.08</v>
      </c>
      <c r="F24" s="10"/>
      <c r="G24" s="6">
        <v>3400</v>
      </c>
      <c r="H24" s="6">
        <v>700</v>
      </c>
      <c r="I24" s="61">
        <v>0.25</v>
      </c>
      <c r="J24" s="6">
        <v>33</v>
      </c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 spans="1:26" ht="15.75" customHeight="1">
      <c r="A25" s="6">
        <v>47</v>
      </c>
      <c r="B25" s="6" t="s">
        <v>38</v>
      </c>
      <c r="C25" s="6" t="s">
        <v>24</v>
      </c>
      <c r="D25" s="54">
        <v>65</v>
      </c>
      <c r="E25" s="6">
        <v>0.09</v>
      </c>
      <c r="F25" s="10"/>
      <c r="G25" s="6">
        <v>3200</v>
      </c>
      <c r="H25" s="6">
        <v>1000</v>
      </c>
      <c r="I25" s="61">
        <v>0.05</v>
      </c>
      <c r="J25" s="6">
        <v>50</v>
      </c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spans="1:26" ht="15.75" customHeight="1">
      <c r="A26" s="6">
        <v>48</v>
      </c>
      <c r="B26" s="6" t="s">
        <v>344</v>
      </c>
      <c r="C26" s="6" t="s">
        <v>24</v>
      </c>
      <c r="D26" s="54">
        <v>25</v>
      </c>
      <c r="E26" s="6">
        <v>0.04</v>
      </c>
      <c r="F26" s="6">
        <v>0.5</v>
      </c>
      <c r="G26" s="6">
        <v>3200</v>
      </c>
      <c r="H26" s="6">
        <v>1200</v>
      </c>
      <c r="I26" s="61">
        <v>0.05</v>
      </c>
      <c r="J26" s="6">
        <v>20</v>
      </c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spans="1:26" ht="15.75" customHeight="1">
      <c r="A27" s="6">
        <v>49</v>
      </c>
      <c r="B27" s="6" t="s">
        <v>72</v>
      </c>
      <c r="C27" s="6" t="s">
        <v>67</v>
      </c>
      <c r="D27" s="54">
        <v>75</v>
      </c>
      <c r="E27" s="6">
        <v>0.09</v>
      </c>
      <c r="F27" s="10"/>
      <c r="G27" s="6">
        <v>4250</v>
      </c>
      <c r="H27" s="6">
        <v>1500</v>
      </c>
      <c r="I27" s="61">
        <v>0.05</v>
      </c>
      <c r="J27" s="6">
        <v>50</v>
      </c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 spans="1:26" ht="15.75" customHeight="1">
      <c r="A28" s="6">
        <v>50</v>
      </c>
      <c r="B28" s="6" t="s">
        <v>130</v>
      </c>
      <c r="C28" s="6" t="s">
        <v>28</v>
      </c>
      <c r="D28" s="54">
        <v>25</v>
      </c>
      <c r="E28" s="6">
        <v>0.05</v>
      </c>
      <c r="F28" s="10"/>
      <c r="G28" s="6">
        <v>2400</v>
      </c>
      <c r="H28" s="6">
        <v>200</v>
      </c>
      <c r="I28" s="61">
        <v>0.05</v>
      </c>
      <c r="J28" s="6">
        <v>20</v>
      </c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spans="1:26" ht="15.75" customHeight="1">
      <c r="A29" s="6">
        <v>51</v>
      </c>
      <c r="B29" s="6" t="s">
        <v>172</v>
      </c>
      <c r="C29" s="6" t="s">
        <v>337</v>
      </c>
      <c r="D29" s="54">
        <v>30</v>
      </c>
      <c r="E29" s="6">
        <v>7.0000000000000007E-2</v>
      </c>
      <c r="F29" s="10"/>
      <c r="G29" s="6">
        <v>2700</v>
      </c>
      <c r="H29" s="6">
        <v>200</v>
      </c>
      <c r="I29" s="61">
        <v>0.25</v>
      </c>
      <c r="J29" s="6">
        <v>25</v>
      </c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spans="1:26" ht="15.75" customHeight="1">
      <c r="A30" s="6">
        <v>53</v>
      </c>
      <c r="B30" s="6" t="s">
        <v>189</v>
      </c>
      <c r="C30" s="6" t="s">
        <v>54</v>
      </c>
      <c r="D30" s="54">
        <v>30</v>
      </c>
      <c r="E30" s="6">
        <v>6.5000000000000002E-2</v>
      </c>
      <c r="F30" s="10"/>
      <c r="G30" s="6">
        <v>2900</v>
      </c>
      <c r="H30" s="6">
        <v>200</v>
      </c>
      <c r="I30" s="61">
        <v>0.05</v>
      </c>
      <c r="J30" s="6">
        <v>25</v>
      </c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spans="1:26" ht="15.75" customHeight="1">
      <c r="A31" s="6">
        <v>54</v>
      </c>
      <c r="B31" s="6" t="s">
        <v>193</v>
      </c>
      <c r="C31" s="6" t="s">
        <v>179</v>
      </c>
      <c r="D31" s="54">
        <v>30</v>
      </c>
      <c r="E31" s="6">
        <v>0.08</v>
      </c>
      <c r="F31" s="10"/>
      <c r="G31" s="6">
        <v>2100</v>
      </c>
      <c r="H31" s="6">
        <v>150</v>
      </c>
      <c r="I31" s="61">
        <v>0.05</v>
      </c>
      <c r="J31" s="6">
        <v>33</v>
      </c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 spans="1:26" ht="15.75" customHeight="1">
      <c r="A32" s="6">
        <v>56</v>
      </c>
      <c r="B32" s="6" t="s">
        <v>181</v>
      </c>
      <c r="C32" s="6" t="s">
        <v>179</v>
      </c>
      <c r="D32" s="54">
        <v>30</v>
      </c>
      <c r="E32" s="6">
        <v>6.5000000000000002E-2</v>
      </c>
      <c r="F32" s="10"/>
      <c r="G32" s="6">
        <v>2250</v>
      </c>
      <c r="H32" s="6">
        <v>150</v>
      </c>
      <c r="I32" s="61">
        <v>0.05</v>
      </c>
      <c r="J32" s="6">
        <v>25</v>
      </c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 spans="1:26" ht="15.75" customHeight="1">
      <c r="A33" s="6">
        <v>57</v>
      </c>
      <c r="B33" s="6" t="s">
        <v>57</v>
      </c>
      <c r="C33" s="6" t="s">
        <v>54</v>
      </c>
      <c r="D33" s="54">
        <v>25</v>
      </c>
      <c r="E33" s="6">
        <v>0.04</v>
      </c>
      <c r="F33" s="10"/>
      <c r="G33" s="6">
        <v>2350</v>
      </c>
      <c r="H33" s="6">
        <v>400</v>
      </c>
      <c r="I33" s="61">
        <v>0.05</v>
      </c>
      <c r="J33" s="6">
        <v>20</v>
      </c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 spans="1:26" ht="15.75" customHeight="1">
      <c r="A34" s="6">
        <v>58</v>
      </c>
      <c r="B34" s="6" t="s">
        <v>56</v>
      </c>
      <c r="C34" s="6" t="s">
        <v>54</v>
      </c>
      <c r="D34" s="54">
        <v>45</v>
      </c>
      <c r="E34" s="6">
        <v>0.09</v>
      </c>
      <c r="F34" s="10"/>
      <c r="G34" s="6">
        <v>2350</v>
      </c>
      <c r="H34" s="6">
        <v>200</v>
      </c>
      <c r="I34" s="61">
        <v>0.05</v>
      </c>
      <c r="J34" s="6">
        <v>50</v>
      </c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spans="1:26" ht="15.75" customHeight="1">
      <c r="A35" s="6">
        <v>59</v>
      </c>
      <c r="B35" s="6" t="s">
        <v>32</v>
      </c>
      <c r="C35" s="6" t="s">
        <v>24</v>
      </c>
      <c r="D35" s="54">
        <v>40</v>
      </c>
      <c r="E35" s="6">
        <v>0.08</v>
      </c>
      <c r="F35" s="10"/>
      <c r="G35" s="6">
        <v>2400</v>
      </c>
      <c r="H35" s="6">
        <v>500</v>
      </c>
      <c r="I35" s="61">
        <v>0.05</v>
      </c>
      <c r="J35" s="6">
        <v>33</v>
      </c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 spans="1:26" ht="15.75" customHeight="1">
      <c r="A36" s="6">
        <v>60</v>
      </c>
      <c r="B36" s="6" t="s">
        <v>196</v>
      </c>
      <c r="C36" s="6" t="s">
        <v>73</v>
      </c>
      <c r="D36" s="54">
        <v>40</v>
      </c>
      <c r="E36" s="6">
        <v>0.08</v>
      </c>
      <c r="F36" s="10"/>
      <c r="G36" s="6">
        <v>2700</v>
      </c>
      <c r="H36" s="6">
        <v>500</v>
      </c>
      <c r="I36" s="61">
        <v>0.05</v>
      </c>
      <c r="J36" s="6">
        <v>33</v>
      </c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 spans="1:26" ht="15.75" customHeight="1">
      <c r="A37" s="6">
        <v>62</v>
      </c>
      <c r="B37" s="6" t="s">
        <v>217</v>
      </c>
      <c r="C37" s="6" t="s">
        <v>213</v>
      </c>
      <c r="D37" s="54">
        <v>35</v>
      </c>
      <c r="E37" s="6">
        <v>0.06</v>
      </c>
      <c r="F37" s="10"/>
      <c r="G37" s="6">
        <v>3600</v>
      </c>
      <c r="H37" s="6">
        <v>350</v>
      </c>
      <c r="I37" s="61">
        <v>0.05</v>
      </c>
      <c r="J37" s="6">
        <v>25</v>
      </c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 spans="1:26" ht="12.75" customHeight="1">
      <c r="A38" s="6">
        <v>63</v>
      </c>
      <c r="B38" s="6" t="s">
        <v>124</v>
      </c>
      <c r="C38" s="6" t="s">
        <v>213</v>
      </c>
      <c r="D38" s="54">
        <v>30</v>
      </c>
      <c r="E38" s="6">
        <v>0.06</v>
      </c>
      <c r="F38" s="10"/>
      <c r="G38" s="6">
        <v>3400</v>
      </c>
      <c r="H38" s="6">
        <v>900</v>
      </c>
      <c r="I38" s="61">
        <v>0.25</v>
      </c>
      <c r="J38" s="6">
        <v>25</v>
      </c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 spans="1:26" ht="12.75" customHeight="1">
      <c r="A39" s="6">
        <v>64</v>
      </c>
      <c r="B39" s="6" t="s">
        <v>123</v>
      </c>
      <c r="C39" s="6" t="s">
        <v>213</v>
      </c>
      <c r="D39" s="54">
        <v>50</v>
      </c>
      <c r="E39" s="6">
        <v>7.4999999999999997E-2</v>
      </c>
      <c r="F39" s="10"/>
      <c r="G39" s="6">
        <v>3200</v>
      </c>
      <c r="H39" s="6">
        <v>1400</v>
      </c>
      <c r="I39" s="61">
        <v>0.05</v>
      </c>
      <c r="J39" s="6">
        <v>33</v>
      </c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 spans="1:26" ht="12.75" customHeight="1">
      <c r="A40" s="6">
        <v>65</v>
      </c>
      <c r="B40" s="6" t="s">
        <v>174</v>
      </c>
      <c r="C40" s="6" t="s">
        <v>213</v>
      </c>
      <c r="D40" s="54">
        <v>40</v>
      </c>
      <c r="E40" s="6">
        <v>0.08</v>
      </c>
      <c r="F40" s="10"/>
      <c r="G40" s="6">
        <v>2900</v>
      </c>
      <c r="H40" s="6">
        <v>800</v>
      </c>
      <c r="I40" s="61">
        <v>0.05</v>
      </c>
      <c r="J40" s="6">
        <v>33</v>
      </c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 spans="1:26" ht="12.75" customHeight="1">
      <c r="A41" s="6">
        <v>66</v>
      </c>
      <c r="B41" s="6" t="s">
        <v>345</v>
      </c>
      <c r="C41" s="6" t="s">
        <v>244</v>
      </c>
      <c r="D41" s="54">
        <v>25</v>
      </c>
      <c r="E41" s="6">
        <v>0.04</v>
      </c>
      <c r="F41" s="10"/>
      <c r="G41" s="6">
        <v>3100</v>
      </c>
      <c r="H41" s="6">
        <v>600</v>
      </c>
      <c r="I41" s="61">
        <v>0.05</v>
      </c>
      <c r="J41" s="6">
        <v>20</v>
      </c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 spans="1:26" ht="12.75" customHeight="1">
      <c r="A42" s="6">
        <v>67</v>
      </c>
      <c r="B42" s="6" t="s">
        <v>346</v>
      </c>
      <c r="C42" s="6" t="s">
        <v>244</v>
      </c>
      <c r="D42" s="54">
        <v>25</v>
      </c>
      <c r="E42" s="6">
        <v>0.06</v>
      </c>
      <c r="F42" s="10"/>
      <c r="G42" s="6">
        <v>2100</v>
      </c>
      <c r="H42" s="6">
        <v>300</v>
      </c>
      <c r="I42" s="61">
        <v>0.05</v>
      </c>
      <c r="J42" s="6">
        <v>25</v>
      </c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 spans="1:26" ht="12.75" customHeight="1">
      <c r="A43" s="6">
        <v>69</v>
      </c>
      <c r="B43" s="6" t="s">
        <v>157</v>
      </c>
      <c r="C43" s="6" t="s">
        <v>244</v>
      </c>
      <c r="D43" s="54">
        <v>30</v>
      </c>
      <c r="E43" s="6">
        <v>0.06</v>
      </c>
      <c r="F43" s="10"/>
      <c r="G43" s="6">
        <v>3100</v>
      </c>
      <c r="H43" s="6">
        <v>250</v>
      </c>
      <c r="I43" s="61">
        <v>0.05</v>
      </c>
      <c r="J43" s="6">
        <v>25</v>
      </c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 spans="1:26" ht="12.75" customHeight="1">
      <c r="A44" s="6">
        <v>70</v>
      </c>
      <c r="B44" s="6" t="s">
        <v>197</v>
      </c>
      <c r="C44" s="6" t="s">
        <v>244</v>
      </c>
      <c r="D44" s="54">
        <v>45</v>
      </c>
      <c r="E44" s="6">
        <v>0.08</v>
      </c>
      <c r="F44" s="10"/>
      <c r="G44" s="6">
        <v>3080</v>
      </c>
      <c r="H44" s="6">
        <v>300</v>
      </c>
      <c r="I44" s="61">
        <v>0.05</v>
      </c>
      <c r="J44" s="6">
        <v>33</v>
      </c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 spans="1:26" ht="12.75" customHeight="1">
      <c r="A45" s="6">
        <v>72</v>
      </c>
      <c r="B45" s="6" t="s">
        <v>224</v>
      </c>
      <c r="C45" s="6" t="s">
        <v>223</v>
      </c>
      <c r="D45" s="54">
        <v>30</v>
      </c>
      <c r="E45" s="6">
        <v>0.06</v>
      </c>
      <c r="F45" s="10"/>
      <c r="G45" s="6">
        <v>2800</v>
      </c>
      <c r="H45" s="6">
        <v>550</v>
      </c>
      <c r="I45" s="61">
        <v>0.05</v>
      </c>
      <c r="J45" s="6">
        <v>25</v>
      </c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 spans="1:26" ht="12.75" customHeight="1">
      <c r="A46" s="6">
        <v>74</v>
      </c>
      <c r="B46" s="6" t="s">
        <v>250</v>
      </c>
      <c r="C46" s="6" t="s">
        <v>223</v>
      </c>
      <c r="D46" s="54">
        <v>30</v>
      </c>
      <c r="E46" s="6">
        <v>0.08</v>
      </c>
      <c r="F46" s="10"/>
      <c r="G46" s="6">
        <v>2000</v>
      </c>
      <c r="H46" s="6">
        <v>250</v>
      </c>
      <c r="I46" s="61">
        <v>0.05</v>
      </c>
      <c r="J46" s="6">
        <v>33</v>
      </c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 spans="1:26" ht="12.75" customHeight="1">
      <c r="A47" s="6">
        <v>75</v>
      </c>
      <c r="B47" s="6" t="s">
        <v>347</v>
      </c>
      <c r="C47" s="6" t="s">
        <v>111</v>
      </c>
      <c r="D47" s="54">
        <v>25</v>
      </c>
      <c r="E47" s="6">
        <v>0.05</v>
      </c>
      <c r="F47" s="6">
        <v>0.5</v>
      </c>
      <c r="G47" s="6">
        <v>2100</v>
      </c>
      <c r="H47" s="6">
        <v>400</v>
      </c>
      <c r="I47" s="61">
        <v>0.05</v>
      </c>
      <c r="J47" s="6">
        <v>20</v>
      </c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 spans="1:26" ht="12.75" customHeight="1">
      <c r="A48" s="6">
        <v>77</v>
      </c>
      <c r="B48" s="6" t="s">
        <v>118</v>
      </c>
      <c r="C48" s="6" t="s">
        <v>111</v>
      </c>
      <c r="D48" s="54">
        <v>40</v>
      </c>
      <c r="E48" s="6">
        <v>7.4999999999999997E-2</v>
      </c>
      <c r="F48" s="10"/>
      <c r="G48" s="6">
        <v>2400</v>
      </c>
      <c r="H48" s="6">
        <v>250</v>
      </c>
      <c r="I48" s="61">
        <v>0.05</v>
      </c>
      <c r="J48" s="6">
        <v>33</v>
      </c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 spans="1:26" ht="12.75" customHeight="1">
      <c r="A49" s="6">
        <v>78</v>
      </c>
      <c r="B49" s="6" t="s">
        <v>113</v>
      </c>
      <c r="C49" s="6" t="s">
        <v>111</v>
      </c>
      <c r="D49" s="54">
        <v>100</v>
      </c>
      <c r="E49" s="6">
        <v>0.11</v>
      </c>
      <c r="F49" s="10"/>
      <c r="G49" s="6">
        <v>4300</v>
      </c>
      <c r="H49" s="6">
        <v>1550</v>
      </c>
      <c r="I49" s="61">
        <v>0.05</v>
      </c>
      <c r="J49" s="6">
        <v>100</v>
      </c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spans="1:26" ht="12.75" customHeight="1">
      <c r="A50" s="6">
        <v>79</v>
      </c>
      <c r="B50" s="6" t="s">
        <v>114</v>
      </c>
      <c r="C50" s="6" t="s">
        <v>111</v>
      </c>
      <c r="D50" s="54">
        <v>55</v>
      </c>
      <c r="E50" s="6">
        <v>0.09</v>
      </c>
      <c r="F50" s="10"/>
      <c r="G50" s="6">
        <v>2700</v>
      </c>
      <c r="H50" s="6">
        <v>800</v>
      </c>
      <c r="I50" s="61">
        <v>0.05</v>
      </c>
      <c r="J50" s="6">
        <v>50</v>
      </c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 spans="1:26" ht="12.75" customHeight="1">
      <c r="A51" s="6">
        <v>80</v>
      </c>
      <c r="B51" s="6" t="s">
        <v>85</v>
      </c>
      <c r="C51" s="6" t="s">
        <v>312</v>
      </c>
      <c r="D51" s="54">
        <v>25</v>
      </c>
      <c r="E51" s="6">
        <v>0.04</v>
      </c>
      <c r="F51" s="10"/>
      <c r="G51" s="6">
        <v>2700</v>
      </c>
      <c r="H51" s="6">
        <v>1750</v>
      </c>
      <c r="I51" s="61">
        <v>0.05</v>
      </c>
      <c r="J51" s="6">
        <v>20</v>
      </c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 spans="1:26" ht="12.75" customHeight="1">
      <c r="A52" s="6">
        <v>82</v>
      </c>
      <c r="B52" s="6" t="s">
        <v>276</v>
      </c>
      <c r="C52" s="6" t="s">
        <v>312</v>
      </c>
      <c r="D52" s="54">
        <v>65</v>
      </c>
      <c r="E52" s="6">
        <v>8.5000000000000006E-2</v>
      </c>
      <c r="F52" s="10"/>
      <c r="G52" s="6">
        <v>3600</v>
      </c>
      <c r="H52" s="6">
        <v>1200</v>
      </c>
      <c r="I52" s="61">
        <v>0.05</v>
      </c>
      <c r="J52" s="6">
        <v>50</v>
      </c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 spans="1:26" ht="12.75" customHeight="1">
      <c r="A53" s="6">
        <v>83</v>
      </c>
      <c r="B53" s="6" t="s">
        <v>52</v>
      </c>
      <c r="C53" s="6" t="s">
        <v>312</v>
      </c>
      <c r="D53" s="54">
        <v>35</v>
      </c>
      <c r="E53" s="6">
        <v>0.08</v>
      </c>
      <c r="F53" s="10"/>
      <c r="G53" s="6">
        <v>1500</v>
      </c>
      <c r="H53" s="6">
        <v>200</v>
      </c>
      <c r="I53" s="61">
        <v>0.25</v>
      </c>
      <c r="J53" s="6">
        <v>50</v>
      </c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 spans="1:26" ht="12.75" customHeight="1">
      <c r="A54" s="6">
        <v>84</v>
      </c>
      <c r="B54" s="6" t="s">
        <v>145</v>
      </c>
      <c r="C54" s="6" t="s">
        <v>141</v>
      </c>
      <c r="D54" s="54">
        <v>25</v>
      </c>
      <c r="E54" s="6">
        <v>0.04</v>
      </c>
      <c r="F54" s="10"/>
      <c r="G54" s="6">
        <v>3900</v>
      </c>
      <c r="H54" s="6">
        <v>1800</v>
      </c>
      <c r="I54" s="61">
        <v>0.05</v>
      </c>
      <c r="J54" s="6">
        <v>20</v>
      </c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 spans="1:26" ht="12.75" customHeight="1">
      <c r="A55" s="6">
        <v>85</v>
      </c>
      <c r="B55" s="6" t="s">
        <v>286</v>
      </c>
      <c r="C55" s="6" t="s">
        <v>141</v>
      </c>
      <c r="D55" s="54">
        <v>25</v>
      </c>
      <c r="E55" s="6">
        <v>0.05</v>
      </c>
      <c r="F55" s="6">
        <v>1</v>
      </c>
      <c r="G55" s="6">
        <v>2800</v>
      </c>
      <c r="H55" s="6">
        <v>100</v>
      </c>
      <c r="I55" s="61">
        <v>0.05</v>
      </c>
      <c r="J55" s="6">
        <v>20</v>
      </c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 spans="1:26" ht="12.75" customHeight="1">
      <c r="A56" s="6">
        <v>86</v>
      </c>
      <c r="B56" s="6" t="s">
        <v>147</v>
      </c>
      <c r="C56" s="6" t="s">
        <v>141</v>
      </c>
      <c r="D56" s="54">
        <v>55</v>
      </c>
      <c r="E56" s="6">
        <v>0.08</v>
      </c>
      <c r="F56" s="10"/>
      <c r="G56" s="6">
        <v>4200</v>
      </c>
      <c r="H56" s="6">
        <v>800</v>
      </c>
      <c r="I56" s="61">
        <v>0.05</v>
      </c>
      <c r="J56" s="6">
        <v>33</v>
      </c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 spans="1:26" ht="12.75" customHeight="1">
      <c r="A57" s="6">
        <v>87</v>
      </c>
      <c r="B57" s="6" t="s">
        <v>143</v>
      </c>
      <c r="C57" s="6" t="s">
        <v>141</v>
      </c>
      <c r="D57" s="54">
        <v>85</v>
      </c>
      <c r="E57" s="6">
        <v>9.5000000000000001E-2</v>
      </c>
      <c r="F57" s="10"/>
      <c r="G57" s="6">
        <v>4100</v>
      </c>
      <c r="H57" s="6">
        <v>600</v>
      </c>
      <c r="I57" s="61">
        <v>0.05</v>
      </c>
      <c r="J57" s="6">
        <v>100</v>
      </c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 spans="1:26" ht="12.75" customHeight="1">
      <c r="A58" s="6">
        <v>88</v>
      </c>
      <c r="B58" s="6" t="s">
        <v>153</v>
      </c>
      <c r="C58" s="6" t="s">
        <v>141</v>
      </c>
      <c r="D58" s="54">
        <v>55</v>
      </c>
      <c r="E58" s="6">
        <v>0.05</v>
      </c>
      <c r="F58" s="10"/>
      <c r="G58" s="6">
        <v>2900</v>
      </c>
      <c r="H58" s="6">
        <v>1300</v>
      </c>
      <c r="I58" s="61">
        <v>0.05</v>
      </c>
      <c r="J58" s="6">
        <v>50</v>
      </c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 spans="1:26" ht="12.75" customHeight="1">
      <c r="A59" s="6">
        <v>89</v>
      </c>
      <c r="B59" s="6" t="s">
        <v>162</v>
      </c>
      <c r="C59" s="6" t="s">
        <v>28</v>
      </c>
      <c r="D59" s="54">
        <v>25</v>
      </c>
      <c r="E59" s="6">
        <v>7.0000000000000007E-2</v>
      </c>
      <c r="F59" s="10"/>
      <c r="G59" s="6">
        <v>1500</v>
      </c>
      <c r="H59" s="6">
        <v>300</v>
      </c>
      <c r="I59" s="61">
        <v>0.25</v>
      </c>
      <c r="J59" s="6">
        <v>25</v>
      </c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 spans="1:26" ht="12.75" customHeight="1">
      <c r="A60" s="6">
        <v>90</v>
      </c>
      <c r="B60" s="6" t="s">
        <v>30</v>
      </c>
      <c r="C60" s="6" t="s">
        <v>28</v>
      </c>
      <c r="D60" s="54">
        <v>55</v>
      </c>
      <c r="E60" s="6">
        <v>0.09</v>
      </c>
      <c r="F60" s="10"/>
      <c r="G60" s="6">
        <v>2600</v>
      </c>
      <c r="H60" s="6">
        <v>500</v>
      </c>
      <c r="I60" s="61">
        <v>0.05</v>
      </c>
      <c r="J60" s="6">
        <v>50</v>
      </c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 spans="1:26" ht="12.75" customHeight="1">
      <c r="A61" s="6">
        <v>91</v>
      </c>
      <c r="B61" s="6" t="s">
        <v>108</v>
      </c>
      <c r="C61" s="6" t="s">
        <v>28</v>
      </c>
      <c r="D61" s="54">
        <v>70</v>
      </c>
      <c r="E61" s="6">
        <v>9.5000000000000001E-2</v>
      </c>
      <c r="F61" s="10"/>
      <c r="G61" s="6">
        <v>3400</v>
      </c>
      <c r="H61" s="6">
        <v>900</v>
      </c>
      <c r="I61" s="61">
        <v>0.05</v>
      </c>
      <c r="J61" s="6">
        <v>100</v>
      </c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 spans="1:26" ht="12.75" customHeight="1">
      <c r="A62" s="6">
        <v>92</v>
      </c>
      <c r="B62" s="6" t="s">
        <v>104</v>
      </c>
      <c r="C62" s="6" t="s">
        <v>28</v>
      </c>
      <c r="D62" s="54">
        <v>65</v>
      </c>
      <c r="E62" s="6">
        <v>0.12</v>
      </c>
      <c r="F62" s="10"/>
      <c r="G62" s="6">
        <v>3000</v>
      </c>
      <c r="H62" s="6">
        <v>400</v>
      </c>
      <c r="I62" s="61">
        <v>0.05</v>
      </c>
      <c r="J62" s="6">
        <v>100</v>
      </c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 spans="1:26" ht="12.75" customHeight="1">
      <c r="A63" s="6">
        <v>94</v>
      </c>
      <c r="B63" s="6" t="s">
        <v>261</v>
      </c>
      <c r="C63" s="6" t="s">
        <v>121</v>
      </c>
      <c r="D63" s="54">
        <v>25</v>
      </c>
      <c r="E63" s="6">
        <v>6.5000000000000002E-2</v>
      </c>
      <c r="F63" s="10"/>
      <c r="G63" s="6">
        <v>1600</v>
      </c>
      <c r="H63" s="6">
        <v>250</v>
      </c>
      <c r="I63" s="61">
        <v>0.05</v>
      </c>
      <c r="J63" s="6">
        <v>25</v>
      </c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 spans="1:26" ht="12.75" customHeight="1">
      <c r="A64" s="6">
        <v>95</v>
      </c>
      <c r="B64" s="6" t="s">
        <v>128</v>
      </c>
      <c r="C64" s="6" t="s">
        <v>121</v>
      </c>
      <c r="D64" s="54">
        <v>35</v>
      </c>
      <c r="E64" s="6">
        <v>0.06</v>
      </c>
      <c r="F64" s="10"/>
      <c r="G64" s="6">
        <v>3400</v>
      </c>
      <c r="H64" s="6">
        <v>1100</v>
      </c>
      <c r="I64" s="61">
        <v>0.05</v>
      </c>
      <c r="J64" s="6">
        <v>25</v>
      </c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 spans="1:26" ht="12.75" customHeight="1">
      <c r="A65" s="6">
        <v>96</v>
      </c>
      <c r="B65" s="6" t="s">
        <v>168</v>
      </c>
      <c r="C65" s="6" t="s">
        <v>121</v>
      </c>
      <c r="D65" s="54">
        <v>30</v>
      </c>
      <c r="E65" s="6">
        <v>6.5000000000000002E-2</v>
      </c>
      <c r="F65" s="10"/>
      <c r="G65" s="6">
        <v>2600</v>
      </c>
      <c r="H65" s="6">
        <v>450</v>
      </c>
      <c r="I65" s="61">
        <v>0.05</v>
      </c>
      <c r="J65" s="6">
        <v>25</v>
      </c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 spans="1:26" ht="12.75" customHeight="1">
      <c r="A66" s="6">
        <v>99</v>
      </c>
      <c r="B66" s="6" t="s">
        <v>74</v>
      </c>
      <c r="C66" s="6" t="s">
        <v>67</v>
      </c>
      <c r="D66" s="54">
        <v>45</v>
      </c>
      <c r="E66" s="6">
        <v>7.4999999999999997E-2</v>
      </c>
      <c r="F66" s="10"/>
      <c r="G66" s="6">
        <v>3100</v>
      </c>
      <c r="H66" s="6">
        <v>1000</v>
      </c>
      <c r="I66" s="61">
        <v>0.05</v>
      </c>
      <c r="J66" s="6">
        <v>33</v>
      </c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 spans="1:26" ht="12.75" customHeight="1">
      <c r="A67" s="6">
        <v>100</v>
      </c>
      <c r="B67" s="6" t="s">
        <v>81</v>
      </c>
      <c r="C67" s="6" t="s">
        <v>67</v>
      </c>
      <c r="D67" s="54">
        <v>35</v>
      </c>
      <c r="E67" s="6">
        <v>0.08</v>
      </c>
      <c r="F67" s="10"/>
      <c r="G67" s="6">
        <v>2100</v>
      </c>
      <c r="H67" s="6">
        <v>250</v>
      </c>
      <c r="I67" s="61">
        <v>0.05</v>
      </c>
      <c r="J67" s="6">
        <v>33</v>
      </c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 spans="1:26" ht="12.75" customHeight="1">
      <c r="A68" s="6">
        <v>101</v>
      </c>
      <c r="B68" s="6" t="s">
        <v>45</v>
      </c>
      <c r="C68" s="6" t="s">
        <v>40</v>
      </c>
      <c r="D68" s="54">
        <v>25</v>
      </c>
      <c r="E68" s="6">
        <v>0.05</v>
      </c>
      <c r="F68" s="10"/>
      <c r="G68" s="6">
        <v>3100</v>
      </c>
      <c r="H68" s="6">
        <v>200</v>
      </c>
      <c r="I68" s="61">
        <v>0.05</v>
      </c>
      <c r="J68" s="6">
        <v>20</v>
      </c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 spans="1:26" ht="12.75" customHeight="1">
      <c r="A69" s="6">
        <v>102</v>
      </c>
      <c r="B69" s="6" t="s">
        <v>44</v>
      </c>
      <c r="C69" s="6" t="s">
        <v>40</v>
      </c>
      <c r="D69" s="54">
        <v>30</v>
      </c>
      <c r="E69" s="6">
        <v>7.0000000000000007E-2</v>
      </c>
      <c r="F69" s="10"/>
      <c r="G69" s="6">
        <v>2100</v>
      </c>
      <c r="H69" s="6">
        <v>400</v>
      </c>
      <c r="I69" s="61">
        <v>0.05</v>
      </c>
      <c r="J69" s="6">
        <v>25</v>
      </c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 spans="1:26" ht="12.75" customHeight="1">
      <c r="A70" s="6">
        <v>103</v>
      </c>
      <c r="B70" s="6" t="s">
        <v>51</v>
      </c>
      <c r="C70" s="6" t="s">
        <v>40</v>
      </c>
      <c r="D70" s="54">
        <v>100</v>
      </c>
      <c r="E70" s="6">
        <v>0.11</v>
      </c>
      <c r="F70" s="10"/>
      <c r="G70" s="6">
        <v>4100</v>
      </c>
      <c r="H70" s="6">
        <v>400</v>
      </c>
      <c r="I70" s="61">
        <v>0.05</v>
      </c>
      <c r="J70" s="6">
        <v>100</v>
      </c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 spans="1:26" ht="12.75" customHeight="1">
      <c r="A71" s="6">
        <v>104</v>
      </c>
      <c r="B71" s="6" t="s">
        <v>302</v>
      </c>
      <c r="C71" s="6" t="s">
        <v>54</v>
      </c>
      <c r="D71" s="54">
        <v>25</v>
      </c>
      <c r="E71" s="6">
        <v>6.5000000000000002E-2</v>
      </c>
      <c r="F71" s="10"/>
      <c r="G71" s="6">
        <v>2400</v>
      </c>
      <c r="H71" s="6">
        <v>350</v>
      </c>
      <c r="I71" s="61">
        <v>0.05</v>
      </c>
      <c r="J71" s="6">
        <v>25</v>
      </c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 spans="1:26" ht="12.75" customHeight="1">
      <c r="A72" s="6">
        <v>105</v>
      </c>
      <c r="B72" s="6" t="s">
        <v>58</v>
      </c>
      <c r="C72" s="6" t="s">
        <v>54</v>
      </c>
      <c r="D72" s="54">
        <v>35</v>
      </c>
      <c r="E72" s="6">
        <v>0.06</v>
      </c>
      <c r="F72" s="10"/>
      <c r="G72" s="6">
        <v>3300</v>
      </c>
      <c r="H72" s="6">
        <v>1000</v>
      </c>
      <c r="I72" s="61">
        <v>0.05</v>
      </c>
      <c r="J72" s="6">
        <v>25</v>
      </c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 spans="1:26" ht="12.75" customHeight="1">
      <c r="A73" s="6">
        <v>106</v>
      </c>
      <c r="B73" s="6" t="s">
        <v>191</v>
      </c>
      <c r="C73" s="6" t="s">
        <v>54</v>
      </c>
      <c r="D73" s="54">
        <v>55</v>
      </c>
      <c r="E73" s="6">
        <v>0.08</v>
      </c>
      <c r="F73" s="10"/>
      <c r="G73" s="6">
        <v>4000</v>
      </c>
      <c r="H73" s="6">
        <v>2100</v>
      </c>
      <c r="I73" s="61">
        <v>0.05</v>
      </c>
      <c r="J73" s="6">
        <v>33</v>
      </c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 spans="1:26" ht="12.75" customHeight="1">
      <c r="A74" s="6">
        <v>107</v>
      </c>
      <c r="B74" s="6" t="s">
        <v>61</v>
      </c>
      <c r="C74" s="6" t="s">
        <v>54</v>
      </c>
      <c r="D74" s="54">
        <v>90</v>
      </c>
      <c r="E74" s="6">
        <v>0.11</v>
      </c>
      <c r="F74" s="10"/>
      <c r="G74" s="6">
        <v>3800</v>
      </c>
      <c r="H74" s="6">
        <v>2100</v>
      </c>
      <c r="I74" s="61">
        <v>0.05</v>
      </c>
      <c r="J74" s="6">
        <v>100</v>
      </c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 spans="1:26" ht="12.75" customHeight="1">
      <c r="A75" s="6">
        <v>108</v>
      </c>
      <c r="B75" s="6" t="s">
        <v>73</v>
      </c>
      <c r="C75" s="6" t="s">
        <v>73</v>
      </c>
      <c r="D75" s="54">
        <v>55</v>
      </c>
      <c r="E75" s="6">
        <v>0.09</v>
      </c>
      <c r="F75" s="10"/>
      <c r="G75" s="6">
        <v>2800</v>
      </c>
      <c r="H75" s="6">
        <v>1200</v>
      </c>
      <c r="I75" s="61">
        <v>0.05</v>
      </c>
      <c r="J75" s="6">
        <v>50</v>
      </c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 spans="1:26" ht="12.75" customHeight="1">
      <c r="A76" s="6">
        <v>109</v>
      </c>
      <c r="B76" s="6" t="s">
        <v>348</v>
      </c>
      <c r="C76" s="6" t="s">
        <v>73</v>
      </c>
      <c r="D76" s="54">
        <v>100</v>
      </c>
      <c r="E76" s="6">
        <v>0.1</v>
      </c>
      <c r="F76" s="10"/>
      <c r="G76" s="6">
        <v>5100</v>
      </c>
      <c r="H76" s="6">
        <v>900</v>
      </c>
      <c r="I76" s="61">
        <v>0.05</v>
      </c>
      <c r="J76" s="6">
        <v>100</v>
      </c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 spans="1:26" ht="12.75" customHeight="1">
      <c r="A77" s="6">
        <v>111</v>
      </c>
      <c r="B77" s="6" t="s">
        <v>232</v>
      </c>
      <c r="C77" s="6" t="s">
        <v>235</v>
      </c>
      <c r="D77" s="54">
        <v>25</v>
      </c>
      <c r="E77" s="6">
        <v>5.5E-2</v>
      </c>
      <c r="F77" s="10"/>
      <c r="G77" s="6">
        <v>3800</v>
      </c>
      <c r="H77" s="6">
        <v>700</v>
      </c>
      <c r="I77" s="61">
        <v>0.05</v>
      </c>
      <c r="J77" s="6">
        <v>20</v>
      </c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 spans="1:26" ht="12.75" customHeight="1">
      <c r="A78" s="6">
        <v>114</v>
      </c>
      <c r="B78" s="6" t="s">
        <v>349</v>
      </c>
      <c r="C78" s="6" t="s">
        <v>24</v>
      </c>
      <c r="D78" s="54">
        <v>50</v>
      </c>
      <c r="E78" s="6">
        <v>7.4999999999999997E-2</v>
      </c>
      <c r="F78" s="6">
        <v>0.5</v>
      </c>
      <c r="G78" s="6">
        <v>3600</v>
      </c>
      <c r="H78" s="6">
        <v>1150</v>
      </c>
      <c r="I78" s="61">
        <v>0.05</v>
      </c>
      <c r="J78" s="6">
        <v>33</v>
      </c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 spans="1:26" ht="12.75" customHeight="1">
      <c r="A79" s="6">
        <v>115</v>
      </c>
      <c r="B79" s="6" t="s">
        <v>47</v>
      </c>
      <c r="C79" s="6" t="s">
        <v>40</v>
      </c>
      <c r="D79" s="54">
        <v>40</v>
      </c>
      <c r="E79" s="6">
        <v>7.4999999999999997E-2</v>
      </c>
      <c r="F79" s="10"/>
      <c r="G79" s="6">
        <v>2800</v>
      </c>
      <c r="H79" s="6">
        <v>510</v>
      </c>
      <c r="I79" s="61">
        <v>0.05</v>
      </c>
      <c r="J79" s="6">
        <v>33</v>
      </c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 spans="1:26" ht="12.75" customHeight="1">
      <c r="A80" s="6">
        <v>116</v>
      </c>
      <c r="B80" s="6" t="s">
        <v>35</v>
      </c>
      <c r="C80" s="6" t="s">
        <v>24</v>
      </c>
      <c r="D80" s="54">
        <v>120</v>
      </c>
      <c r="E80" s="6">
        <v>0.12</v>
      </c>
      <c r="F80" s="10"/>
      <c r="G80" s="6">
        <v>4900</v>
      </c>
      <c r="H80" s="6">
        <v>1700</v>
      </c>
      <c r="I80" s="61">
        <v>0.05</v>
      </c>
      <c r="J80" s="6">
        <v>100</v>
      </c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 spans="1:26" ht="12.75" customHeight="1">
      <c r="A81" s="6">
        <v>117</v>
      </c>
      <c r="B81" s="6" t="s">
        <v>208</v>
      </c>
      <c r="C81" s="6" t="s">
        <v>24</v>
      </c>
      <c r="D81" s="54">
        <v>55</v>
      </c>
      <c r="E81" s="6">
        <v>0.09</v>
      </c>
      <c r="F81" s="10"/>
      <c r="G81" s="6">
        <v>2800</v>
      </c>
      <c r="H81" s="6">
        <v>1000</v>
      </c>
      <c r="I81" s="61">
        <v>0.25</v>
      </c>
      <c r="J81" s="6">
        <v>50</v>
      </c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 spans="1:26" ht="12.75" customHeight="1">
      <c r="A82" s="6">
        <v>118</v>
      </c>
      <c r="B82" s="6" t="s">
        <v>31</v>
      </c>
      <c r="C82" s="6" t="s">
        <v>24</v>
      </c>
      <c r="D82" s="54">
        <v>70</v>
      </c>
      <c r="E82" s="6">
        <v>0.12</v>
      </c>
      <c r="F82" s="10"/>
      <c r="G82" s="6">
        <v>2800</v>
      </c>
      <c r="H82" s="6">
        <v>1300</v>
      </c>
      <c r="I82" s="61">
        <v>0</v>
      </c>
      <c r="J82" s="6">
        <v>100</v>
      </c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 spans="1:26" ht="12.75" customHeight="1">
      <c r="A83" s="6">
        <v>121</v>
      </c>
      <c r="B83" s="6" t="s">
        <v>86</v>
      </c>
      <c r="C83" s="6" t="s">
        <v>49</v>
      </c>
      <c r="D83" s="54">
        <v>30</v>
      </c>
      <c r="E83" s="6">
        <v>0.06</v>
      </c>
      <c r="F83" s="10"/>
      <c r="G83" s="6">
        <v>3300</v>
      </c>
      <c r="H83" s="6">
        <v>900</v>
      </c>
      <c r="I83" s="61">
        <v>0.25</v>
      </c>
      <c r="J83" s="6">
        <v>25</v>
      </c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 spans="1:26" ht="12.75" customHeight="1">
      <c r="A84" s="6">
        <v>122</v>
      </c>
      <c r="B84" s="6" t="s">
        <v>91</v>
      </c>
      <c r="C84" s="6" t="s">
        <v>49</v>
      </c>
      <c r="D84" s="54">
        <v>80</v>
      </c>
      <c r="E84" s="6">
        <v>0.11</v>
      </c>
      <c r="F84" s="10"/>
      <c r="G84" s="6">
        <v>3200</v>
      </c>
      <c r="H84" s="6">
        <v>1770</v>
      </c>
      <c r="I84" s="61">
        <v>0.05</v>
      </c>
      <c r="J84" s="6">
        <v>100</v>
      </c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 spans="1:26" ht="12.75" customHeight="1">
      <c r="A85" s="6">
        <v>123</v>
      </c>
      <c r="B85" s="6" t="s">
        <v>119</v>
      </c>
      <c r="C85" s="6" t="s">
        <v>179</v>
      </c>
      <c r="D85" s="54">
        <v>30</v>
      </c>
      <c r="E85" s="6">
        <v>7.4999999999999997E-2</v>
      </c>
      <c r="F85" s="10"/>
      <c r="G85" s="6">
        <v>1600</v>
      </c>
      <c r="H85" s="6">
        <v>400</v>
      </c>
      <c r="I85" s="61">
        <v>0.25</v>
      </c>
      <c r="J85" s="6">
        <v>33</v>
      </c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 spans="1:26" ht="12.75" customHeight="1">
      <c r="A86" s="6">
        <v>125</v>
      </c>
      <c r="B86" s="6" t="s">
        <v>229</v>
      </c>
      <c r="C86" s="6" t="s">
        <v>84</v>
      </c>
      <c r="D86" s="54">
        <v>30</v>
      </c>
      <c r="E86" s="6">
        <v>0.06</v>
      </c>
      <c r="F86" s="10"/>
      <c r="G86" s="6">
        <v>3000</v>
      </c>
      <c r="H86" s="6">
        <v>500</v>
      </c>
      <c r="I86" s="61">
        <v>0.05</v>
      </c>
      <c r="J86" s="6">
        <v>25</v>
      </c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 spans="1:26" ht="12.75" customHeight="1">
      <c r="A87" s="6">
        <v>126</v>
      </c>
      <c r="B87" s="6" t="s">
        <v>135</v>
      </c>
      <c r="C87" s="6" t="s">
        <v>84</v>
      </c>
      <c r="D87" s="54">
        <v>25</v>
      </c>
      <c r="E87" s="6">
        <v>6.5000000000000002E-2</v>
      </c>
      <c r="F87" s="10"/>
      <c r="G87" s="6">
        <v>2200</v>
      </c>
      <c r="H87" s="6">
        <v>300</v>
      </c>
      <c r="I87" s="61">
        <v>0.05</v>
      </c>
      <c r="J87" s="6">
        <v>25</v>
      </c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 spans="1:26" ht="12.75" customHeight="1">
      <c r="A88" s="6">
        <v>127</v>
      </c>
      <c r="B88" s="6" t="s">
        <v>265</v>
      </c>
      <c r="C88" s="6" t="s">
        <v>84</v>
      </c>
      <c r="D88" s="54">
        <v>30</v>
      </c>
      <c r="E88" s="6">
        <v>6.5000000000000002E-2</v>
      </c>
      <c r="F88" s="10"/>
      <c r="G88" s="6">
        <v>2100</v>
      </c>
      <c r="H88" s="6">
        <v>700</v>
      </c>
      <c r="I88" s="61">
        <v>0.05</v>
      </c>
      <c r="J88" s="6">
        <v>25</v>
      </c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 spans="1:26" ht="12.75" customHeight="1">
      <c r="A89" s="6">
        <v>129</v>
      </c>
      <c r="B89" s="6" t="s">
        <v>94</v>
      </c>
      <c r="C89" s="6" t="s">
        <v>84</v>
      </c>
      <c r="D89" s="54">
        <v>35</v>
      </c>
      <c r="E89" s="6">
        <v>0.08</v>
      </c>
      <c r="F89" s="10"/>
      <c r="G89" s="6">
        <v>2100</v>
      </c>
      <c r="H89" s="6">
        <v>300</v>
      </c>
      <c r="I89" s="61">
        <v>0.05</v>
      </c>
      <c r="J89" s="6">
        <v>33</v>
      </c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 spans="1:26" ht="12.75" customHeight="1">
      <c r="A90" s="6">
        <v>131</v>
      </c>
      <c r="B90" s="6" t="s">
        <v>93</v>
      </c>
      <c r="C90" s="6" t="s">
        <v>84</v>
      </c>
      <c r="D90" s="54">
        <v>40</v>
      </c>
      <c r="E90" s="6">
        <v>8.5000000000000006E-2</v>
      </c>
      <c r="F90" s="10"/>
      <c r="G90" s="6">
        <v>1560</v>
      </c>
      <c r="H90" s="6">
        <v>200</v>
      </c>
      <c r="I90" s="61">
        <v>0.05</v>
      </c>
      <c r="J90" s="6">
        <v>50</v>
      </c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 spans="1:26" ht="12.75" customHeight="1">
      <c r="A91" s="6">
        <v>132</v>
      </c>
      <c r="B91" s="6" t="s">
        <v>350</v>
      </c>
      <c r="C91" s="6" t="s">
        <v>84</v>
      </c>
      <c r="D91" s="54">
        <v>35</v>
      </c>
      <c r="E91" s="6">
        <v>0</v>
      </c>
      <c r="F91" s="6">
        <v>1</v>
      </c>
      <c r="G91" s="6">
        <v>3100</v>
      </c>
      <c r="H91" s="6">
        <v>1296</v>
      </c>
      <c r="I91" s="61">
        <v>0</v>
      </c>
      <c r="J91" s="6">
        <v>33</v>
      </c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 spans="1:26" ht="12.75" customHeight="1">
      <c r="A92" s="6">
        <v>133</v>
      </c>
      <c r="B92" s="6" t="s">
        <v>69</v>
      </c>
      <c r="C92" s="6" t="s">
        <v>84</v>
      </c>
      <c r="D92" s="54">
        <v>15</v>
      </c>
      <c r="E92" s="6">
        <v>0.1</v>
      </c>
      <c r="F92" s="10"/>
      <c r="G92" s="6">
        <v>1695</v>
      </c>
      <c r="H92" s="6">
        <v>700</v>
      </c>
      <c r="I92" s="61">
        <v>0</v>
      </c>
      <c r="J92" s="6">
        <v>20</v>
      </c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 spans="1:26" ht="12.75" customHeight="1">
      <c r="A93" s="6">
        <v>134</v>
      </c>
      <c r="B93" s="6" t="s">
        <v>351</v>
      </c>
      <c r="C93" s="6" t="s">
        <v>54</v>
      </c>
      <c r="D93" s="54">
        <v>55</v>
      </c>
      <c r="E93" s="6">
        <v>0.08</v>
      </c>
      <c r="F93" s="10"/>
      <c r="G93" s="6">
        <v>4000</v>
      </c>
      <c r="H93" s="6">
        <v>2100</v>
      </c>
      <c r="I93" s="61">
        <v>0.05</v>
      </c>
      <c r="J93" s="6">
        <v>33</v>
      </c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 spans="1:26" ht="12.75" customHeight="1">
      <c r="A94" s="6">
        <v>135</v>
      </c>
      <c r="B94" s="6" t="s">
        <v>352</v>
      </c>
      <c r="C94" s="6" t="s">
        <v>54</v>
      </c>
      <c r="D94" s="54">
        <v>90</v>
      </c>
      <c r="E94" s="6">
        <v>0.11</v>
      </c>
      <c r="F94" s="10"/>
      <c r="G94" s="6">
        <v>3800</v>
      </c>
      <c r="H94" s="6">
        <v>2100</v>
      </c>
      <c r="I94" s="61">
        <v>0.05</v>
      </c>
      <c r="J94" s="6">
        <v>100</v>
      </c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 spans="1:26" ht="12.75" customHeight="1">
      <c r="A95" s="6">
        <v>136</v>
      </c>
      <c r="B95" s="6" t="s">
        <v>353</v>
      </c>
      <c r="C95" s="6" t="s">
        <v>84</v>
      </c>
      <c r="D95" s="54">
        <v>25</v>
      </c>
      <c r="E95" s="6">
        <v>0.06</v>
      </c>
      <c r="F95" s="10"/>
      <c r="G95" s="6">
        <v>3700</v>
      </c>
      <c r="H95" s="6">
        <v>1000</v>
      </c>
      <c r="I95" s="61">
        <v>0.05</v>
      </c>
      <c r="J95" s="6">
        <v>20</v>
      </c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 spans="1:26" ht="12.75" customHeight="1">
      <c r="A96" s="6">
        <v>137</v>
      </c>
      <c r="B96" s="6" t="s">
        <v>354</v>
      </c>
      <c r="C96" s="6" t="s">
        <v>84</v>
      </c>
      <c r="D96" s="54">
        <v>25</v>
      </c>
      <c r="E96" s="6">
        <v>0.06</v>
      </c>
      <c r="F96" s="10"/>
      <c r="G96" s="6">
        <v>3700</v>
      </c>
      <c r="H96" s="6">
        <v>1000</v>
      </c>
      <c r="I96" s="61">
        <v>0.05</v>
      </c>
      <c r="J96" s="6">
        <v>20</v>
      </c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 spans="1:26" ht="15.75" customHeight="1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 spans="1:26" ht="15.75" customHeight="1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 spans="1:26" ht="15.75" customHeight="1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  <row r="100" spans="1:26" ht="15.75" customHeight="1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 spans="1:26" ht="15.75" customHeight="1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 spans="1:26" ht="15.75" customHeight="1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 spans="1:26" ht="15.75" customHeight="1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</row>
    <row r="104" spans="1:26" ht="15.75" customHeight="1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</row>
    <row r="105" spans="1:26" ht="15.75" customHeight="1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 spans="1:26" ht="15.75" customHeight="1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</row>
    <row r="107" spans="1:26" ht="15.75" customHeight="1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</row>
    <row r="108" spans="1:26" ht="15.75" customHeight="1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</row>
    <row r="109" spans="1:26" ht="15.75" customHeight="1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</row>
    <row r="110" spans="1:26" ht="15.75" customHeight="1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</row>
    <row r="111" spans="1:26" ht="15.75" customHeight="1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 spans="1:26" ht="15.75" customHeight="1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</row>
    <row r="113" spans="1:26" ht="15.75" customHeight="1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</row>
    <row r="114" spans="1:26" ht="15.75" customHeight="1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</row>
    <row r="115" spans="1:26" ht="15.75" customHeight="1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</row>
    <row r="116" spans="1:26" ht="15.75" customHeight="1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7" spans="1:26" ht="15.75" customHeight="1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</row>
    <row r="118" spans="1:26" ht="15.75" customHeight="1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</row>
    <row r="119" spans="1:26" ht="15.75" customHeight="1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</row>
    <row r="120" spans="1:26" ht="15.75" customHeight="1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</row>
    <row r="121" spans="1:26" ht="15.75" customHeight="1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</row>
    <row r="122" spans="1:26" ht="15.75" customHeight="1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</row>
    <row r="123" spans="1:26" ht="15.75" customHeight="1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</row>
    <row r="124" spans="1:26" ht="15.75" customHeight="1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</row>
    <row r="125" spans="1:26" ht="15.75" customHeight="1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</row>
    <row r="126" spans="1:26" ht="15.75" customHeight="1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</row>
    <row r="127" spans="1:26" ht="15.75" customHeight="1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</row>
    <row r="128" spans="1:26" ht="15.75" customHeight="1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</row>
    <row r="129" spans="1:26" ht="15.75" customHeight="1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</row>
    <row r="130" spans="1:26" ht="15.75" customHeight="1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</row>
    <row r="131" spans="1:26" ht="15.75" customHeight="1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</row>
    <row r="132" spans="1:26" ht="15.75" customHeight="1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</row>
    <row r="133" spans="1:26" ht="15.75" customHeight="1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</row>
    <row r="134" spans="1:26" ht="15.75" customHeight="1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</row>
    <row r="135" spans="1:26" ht="15.75" customHeight="1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</row>
    <row r="136" spans="1:26" ht="15.75" customHeight="1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</row>
    <row r="137" spans="1:26" ht="15.75" customHeight="1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</row>
    <row r="138" spans="1:26" ht="15.75" customHeight="1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</row>
    <row r="139" spans="1:26" ht="15.75" customHeight="1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</row>
    <row r="140" spans="1:26" ht="15.75" customHeight="1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</row>
    <row r="141" spans="1:26" ht="15.75" customHeight="1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</row>
    <row r="142" spans="1:26" ht="15.75" customHeight="1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</row>
    <row r="143" spans="1:26" ht="15.75" customHeight="1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</row>
    <row r="144" spans="1:26" ht="15.75" customHeight="1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 spans="1:26" ht="15.75" customHeight="1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</row>
    <row r="146" spans="1:26" ht="15.75" customHeight="1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</row>
    <row r="147" spans="1:26" ht="15.75" customHeight="1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</row>
    <row r="148" spans="1:26" ht="15.75" customHeight="1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</row>
    <row r="149" spans="1:26" ht="15.75" customHeight="1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</row>
    <row r="150" spans="1:26" ht="15.75" customHeight="1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</row>
    <row r="151" spans="1:26" ht="15.75" customHeight="1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</row>
    <row r="152" spans="1:26" ht="15.75" customHeight="1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</row>
    <row r="153" spans="1:26" ht="15.75" customHeight="1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</row>
    <row r="154" spans="1:26" ht="15.75" customHeight="1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</row>
    <row r="155" spans="1:26" ht="15.75" customHeight="1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</row>
    <row r="156" spans="1:26" ht="15.75" customHeight="1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</row>
    <row r="157" spans="1:26" ht="15.75" customHeight="1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</row>
    <row r="158" spans="1:26" ht="15.75" customHeight="1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</row>
    <row r="159" spans="1:26" ht="15.75" customHeight="1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</row>
    <row r="160" spans="1:26" ht="15.75" customHeight="1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</row>
    <row r="161" spans="1:26" ht="15.75" customHeight="1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</row>
    <row r="162" spans="1:26" ht="15.75" customHeight="1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</row>
    <row r="163" spans="1:26" ht="15.75" customHeight="1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</row>
    <row r="164" spans="1:26" ht="15.75" customHeight="1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</row>
    <row r="165" spans="1:26" ht="15.75" customHeight="1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</row>
    <row r="166" spans="1:26" ht="15.75" customHeight="1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</row>
    <row r="167" spans="1:26" ht="15.75" customHeight="1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</row>
    <row r="168" spans="1:26" ht="15.75" customHeight="1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</row>
    <row r="169" spans="1:26" ht="15.75" customHeight="1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</row>
    <row r="170" spans="1:26" ht="15.75" customHeight="1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</row>
    <row r="171" spans="1:26" ht="15.75" customHeight="1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</row>
    <row r="172" spans="1:26" ht="15.75" customHeight="1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</row>
    <row r="173" spans="1:26" ht="15.75" customHeight="1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</row>
    <row r="174" spans="1:26" ht="15.75" customHeight="1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</row>
    <row r="175" spans="1:26" ht="15.75" customHeight="1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</row>
    <row r="176" spans="1:26" ht="15.75" customHeight="1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</row>
    <row r="177" spans="1:26" ht="15.75" customHeight="1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</row>
    <row r="178" spans="1:26" ht="15.75" customHeight="1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</row>
    <row r="179" spans="1:26" ht="15.75" customHeight="1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</row>
    <row r="180" spans="1:26" ht="15.75" customHeight="1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</row>
    <row r="181" spans="1:26" ht="15.75" customHeight="1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</row>
    <row r="182" spans="1:26" ht="15.75" customHeight="1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</row>
    <row r="183" spans="1:26" ht="15.75" customHeight="1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</row>
    <row r="184" spans="1:26" ht="15.75" customHeight="1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</row>
    <row r="185" spans="1:26" ht="15.75" customHeight="1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</row>
    <row r="186" spans="1:26" ht="15.75" customHeight="1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</row>
    <row r="187" spans="1:26" ht="15.75" customHeight="1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</row>
    <row r="188" spans="1:26" ht="15.75" customHeight="1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</row>
    <row r="189" spans="1:26" ht="15.75" customHeight="1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</row>
    <row r="190" spans="1:26" ht="15.75" customHeight="1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</row>
    <row r="191" spans="1:26" ht="15.75" customHeight="1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</row>
    <row r="192" spans="1:26" ht="15.75" customHeight="1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</row>
    <row r="193" spans="1:26" ht="15.75" customHeight="1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</row>
    <row r="194" spans="1:26" ht="15.75" customHeight="1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</row>
    <row r="195" spans="1:26" ht="15.75" customHeight="1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</row>
    <row r="196" spans="1:26" ht="15.75" customHeight="1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</row>
    <row r="197" spans="1:26" ht="15.75" customHeight="1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</row>
    <row r="198" spans="1:26" ht="15.75" customHeight="1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</row>
    <row r="199" spans="1:26" ht="15.75" customHeight="1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</row>
    <row r="200" spans="1:26" ht="15.75" customHeight="1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</row>
    <row r="201" spans="1:26" ht="15.75" customHeight="1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</row>
    <row r="202" spans="1:26" ht="15.75" customHeight="1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</row>
    <row r="203" spans="1:26" ht="15.75" customHeight="1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</row>
    <row r="204" spans="1:26" ht="15.75" customHeight="1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</row>
    <row r="205" spans="1:26" ht="15.75" customHeight="1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</row>
    <row r="206" spans="1:26" ht="15.75" customHeight="1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</row>
    <row r="207" spans="1:26" ht="15.75" customHeight="1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</row>
    <row r="208" spans="1:26" ht="15.75" customHeight="1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</row>
    <row r="209" spans="1:26" ht="15.75" customHeight="1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</row>
    <row r="210" spans="1:26" ht="15.75" customHeight="1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</row>
    <row r="211" spans="1:26" ht="15.75" customHeight="1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</row>
    <row r="212" spans="1:26" ht="15.75" customHeight="1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</row>
    <row r="213" spans="1:26" ht="15.75" customHeight="1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</row>
    <row r="214" spans="1:26" ht="15.75" customHeight="1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</row>
    <row r="215" spans="1:26" ht="15.75" customHeight="1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</row>
    <row r="216" spans="1:26" ht="15.75" customHeight="1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</row>
    <row r="217" spans="1:26" ht="15.75" customHeight="1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</row>
    <row r="218" spans="1:26" ht="15.75" customHeight="1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</row>
    <row r="219" spans="1:26" ht="15.75" customHeight="1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</row>
    <row r="220" spans="1:26" ht="15.75" customHeight="1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</row>
    <row r="221" spans="1:26" ht="15.75" customHeight="1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</row>
    <row r="222" spans="1:26" ht="15.75" customHeight="1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</row>
    <row r="223" spans="1:26" ht="15.75" customHeight="1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</row>
    <row r="224" spans="1:26" ht="15.75" customHeight="1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</row>
    <row r="225" spans="1:26" ht="15.75" customHeight="1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</row>
    <row r="226" spans="1:26" ht="15.75" customHeight="1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</row>
    <row r="227" spans="1:26" ht="15.75" customHeight="1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</row>
    <row r="228" spans="1:26" ht="15.75" customHeight="1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</row>
    <row r="229" spans="1:26" ht="15.75" customHeight="1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</row>
    <row r="230" spans="1:26" ht="15.75" customHeight="1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</row>
    <row r="231" spans="1:26" ht="15.75" customHeight="1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</row>
    <row r="232" spans="1:26" ht="15.75" customHeight="1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</row>
    <row r="233" spans="1:26" ht="15.75" customHeight="1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</row>
    <row r="234" spans="1:26" ht="15.75" customHeight="1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</row>
    <row r="235" spans="1:26" ht="15.75" customHeight="1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</row>
    <row r="236" spans="1:26" ht="15.75" customHeight="1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</row>
    <row r="237" spans="1:26" ht="15.75" customHeight="1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</row>
    <row r="238" spans="1:26" ht="15.75" customHeight="1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</row>
    <row r="239" spans="1:26" ht="15.75" customHeight="1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</row>
    <row r="240" spans="1:26" ht="15.75" customHeight="1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</row>
    <row r="241" spans="1:26" ht="15.75" customHeight="1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</row>
    <row r="242" spans="1:26" ht="15.75" customHeight="1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</row>
    <row r="243" spans="1:26" ht="15.75" customHeight="1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</row>
    <row r="244" spans="1:26" ht="15.75" customHeight="1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</row>
    <row r="245" spans="1:26" ht="15.75" customHeight="1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</row>
    <row r="246" spans="1:26" ht="15.75" customHeight="1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</row>
    <row r="247" spans="1:26" ht="15.75" customHeight="1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</row>
    <row r="248" spans="1:26" ht="15.75" customHeight="1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</row>
    <row r="249" spans="1:26" ht="15.75" customHeight="1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</row>
    <row r="250" spans="1:26" ht="15.75" customHeight="1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</row>
    <row r="251" spans="1:26" ht="15.75" customHeight="1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</row>
    <row r="252" spans="1:26" ht="15.75" customHeight="1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</row>
    <row r="253" spans="1:26" ht="15.75" customHeight="1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</row>
    <row r="254" spans="1:26" ht="15.75" customHeight="1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</row>
    <row r="255" spans="1:26" ht="15.75" customHeight="1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</row>
    <row r="256" spans="1:26" ht="15.75" customHeight="1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</row>
    <row r="257" spans="1:26" ht="15.75" customHeight="1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</row>
    <row r="258" spans="1:26" ht="15.75" customHeight="1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</row>
    <row r="259" spans="1:26" ht="15.75" customHeight="1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</row>
    <row r="260" spans="1:26" ht="15.75" customHeight="1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</row>
    <row r="261" spans="1:26" ht="15.75" customHeight="1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</row>
    <row r="262" spans="1:26" ht="15.75" customHeight="1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</row>
    <row r="263" spans="1:26" ht="15.75" customHeight="1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</row>
    <row r="264" spans="1:26" ht="15.75" customHeight="1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</row>
    <row r="265" spans="1:26" ht="15.75" customHeight="1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</row>
    <row r="266" spans="1:26" ht="15.75" customHeight="1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</row>
    <row r="267" spans="1:26" ht="15.75" customHeight="1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</row>
    <row r="268" spans="1:26" ht="15.75" customHeight="1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</row>
    <row r="269" spans="1:26" ht="15.75" customHeight="1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</row>
    <row r="270" spans="1:26" ht="15.75" customHeight="1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</row>
    <row r="271" spans="1:26" ht="15.75" customHeight="1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</row>
    <row r="272" spans="1:26" ht="15.75" customHeight="1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</row>
    <row r="273" spans="1:26" ht="15.75" customHeight="1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</row>
    <row r="274" spans="1:26" ht="15.75" customHeight="1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</row>
    <row r="275" spans="1:26" ht="15.75" customHeight="1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</row>
    <row r="276" spans="1:26" ht="15.75" customHeight="1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</row>
    <row r="277" spans="1:26" ht="15.75" customHeight="1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</row>
    <row r="278" spans="1:26" ht="15.75" customHeight="1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</row>
    <row r="279" spans="1:26" ht="15.75" customHeight="1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</row>
    <row r="280" spans="1:26" ht="15.75" customHeight="1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</row>
    <row r="281" spans="1:26" ht="15.75" customHeight="1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</row>
    <row r="282" spans="1:26" ht="15.75" customHeight="1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</row>
    <row r="283" spans="1:26" ht="15.75" customHeight="1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</row>
    <row r="284" spans="1:26" ht="15.75" customHeight="1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</row>
    <row r="285" spans="1:26" ht="15.75" customHeight="1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</row>
    <row r="286" spans="1:26" ht="15.75" customHeight="1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</row>
    <row r="287" spans="1:26" ht="15.75" customHeight="1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</row>
    <row r="288" spans="1:26" ht="15.75" customHeight="1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</row>
    <row r="289" spans="1:26" ht="15.75" customHeight="1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</row>
    <row r="290" spans="1:26" ht="15.75" customHeight="1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</row>
    <row r="291" spans="1:26" ht="15.75" customHeight="1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</row>
    <row r="292" spans="1:26" ht="15.75" customHeight="1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</row>
    <row r="293" spans="1:26" ht="15.75" customHeight="1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</row>
    <row r="294" spans="1:26" ht="15.75" customHeight="1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</row>
    <row r="295" spans="1:26" ht="15.75" customHeight="1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</row>
    <row r="296" spans="1:26" ht="15.75" customHeight="1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</row>
    <row r="297" spans="1:26" ht="15.75" customHeight="1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</row>
    <row r="298" spans="1:26" ht="15.75" customHeight="1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</row>
    <row r="299" spans="1:26" ht="15.75" customHeight="1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</row>
    <row r="300" spans="1:26" ht="15.75" customHeight="1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</row>
    <row r="301" spans="1:26" ht="15.75" customHeight="1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</row>
    <row r="302" spans="1:26" ht="15.75" customHeight="1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</row>
    <row r="303" spans="1:26" ht="15.75" customHeight="1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</row>
    <row r="304" spans="1:26" ht="15.75" customHeight="1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</row>
    <row r="305" spans="1:26" ht="15.75" customHeight="1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</row>
    <row r="306" spans="1:26" ht="15.75" customHeight="1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</row>
    <row r="307" spans="1:26" ht="15.75" customHeight="1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</row>
    <row r="308" spans="1:26" ht="15.75" customHeight="1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</row>
    <row r="309" spans="1:26" ht="15.75" customHeight="1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</row>
    <row r="310" spans="1:26" ht="15.75" customHeight="1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</row>
    <row r="311" spans="1:26" ht="15.75" customHeight="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</row>
    <row r="312" spans="1:26" ht="15.75" customHeight="1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</row>
    <row r="313" spans="1:26" ht="15.75" customHeight="1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</row>
    <row r="314" spans="1:26" ht="15.75" customHeight="1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</row>
    <row r="315" spans="1:26" ht="15.75" customHeight="1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</row>
    <row r="316" spans="1:26" ht="15.75" customHeight="1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</row>
    <row r="317" spans="1:26" ht="15.75" customHeight="1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</row>
    <row r="318" spans="1:26" ht="15.75" customHeight="1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</row>
    <row r="319" spans="1:26" ht="15.75" customHeight="1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</row>
    <row r="320" spans="1:26" ht="15.75" customHeight="1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</row>
    <row r="321" spans="1:26" ht="15.75" customHeight="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</row>
    <row r="322" spans="1:26" ht="15.75" customHeight="1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</row>
    <row r="323" spans="1:26" ht="15.75" customHeight="1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</row>
    <row r="324" spans="1:26" ht="15.75" customHeight="1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</row>
    <row r="325" spans="1:26" ht="15.75" customHeight="1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</row>
    <row r="326" spans="1:26" ht="15.75" customHeight="1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</row>
    <row r="327" spans="1:26" ht="15.75" customHeight="1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</row>
    <row r="328" spans="1:26" ht="15.75" customHeight="1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</row>
    <row r="329" spans="1:26" ht="15.75" customHeight="1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</row>
    <row r="330" spans="1:26" ht="15.75" customHeight="1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</row>
    <row r="331" spans="1:26" ht="15.75" customHeight="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</row>
    <row r="332" spans="1:26" ht="15.75" customHeight="1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</row>
    <row r="333" spans="1:26" ht="15.75" customHeight="1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</row>
    <row r="334" spans="1:26" ht="15.75" customHeight="1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</row>
    <row r="335" spans="1:26" ht="15.75" customHeight="1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</row>
    <row r="336" spans="1:26" ht="15.75" customHeight="1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</row>
    <row r="337" spans="1:26" ht="15.75" customHeight="1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</row>
    <row r="338" spans="1:26" ht="15.75" customHeight="1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</row>
    <row r="339" spans="1:26" ht="15.75" customHeight="1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</row>
    <row r="340" spans="1:26" ht="15.75" customHeight="1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</row>
    <row r="341" spans="1:26" ht="15.75" customHeight="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</row>
    <row r="342" spans="1:26" ht="15.75" customHeight="1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</row>
    <row r="343" spans="1:26" ht="15.75" customHeight="1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</row>
    <row r="344" spans="1:26" ht="15.75" customHeight="1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</row>
    <row r="345" spans="1:26" ht="15.75" customHeight="1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</row>
    <row r="346" spans="1:26" ht="15.75" customHeight="1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</row>
    <row r="347" spans="1:26" ht="15.75" customHeight="1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</row>
    <row r="348" spans="1:26" ht="15.75" customHeight="1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</row>
    <row r="349" spans="1:26" ht="15.75" customHeight="1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</row>
    <row r="350" spans="1:26" ht="15.75" customHeight="1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</row>
    <row r="351" spans="1:26" ht="15.75" customHeight="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</row>
    <row r="352" spans="1:26" ht="15.75" customHeight="1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</row>
    <row r="353" spans="1:26" ht="15.75" customHeight="1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</row>
    <row r="354" spans="1:26" ht="15.75" customHeight="1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</row>
    <row r="355" spans="1:26" ht="15.75" customHeight="1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</row>
    <row r="356" spans="1:26" ht="15.75" customHeight="1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</row>
    <row r="357" spans="1:26" ht="15.75" customHeight="1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</row>
    <row r="358" spans="1:26" ht="15.75" customHeight="1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</row>
    <row r="359" spans="1:26" ht="15.75" customHeight="1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</row>
    <row r="360" spans="1:26" ht="15.75" customHeight="1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</row>
    <row r="361" spans="1:26" ht="15.75" customHeight="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</row>
    <row r="362" spans="1:26" ht="15.75" customHeight="1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</row>
    <row r="363" spans="1:26" ht="15.75" customHeight="1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</row>
    <row r="364" spans="1:26" ht="15.75" customHeight="1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</row>
    <row r="365" spans="1:26" ht="15.75" customHeight="1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</row>
    <row r="366" spans="1:26" ht="15.75" customHeight="1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</row>
    <row r="367" spans="1:26" ht="15.75" customHeight="1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</row>
    <row r="368" spans="1:26" ht="15.75" customHeight="1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</row>
    <row r="369" spans="1:26" ht="15.75" customHeight="1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</row>
    <row r="370" spans="1:26" ht="15.75" customHeight="1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</row>
    <row r="371" spans="1:26" ht="15.75" customHeight="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</row>
    <row r="372" spans="1:26" ht="15.75" customHeight="1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</row>
    <row r="373" spans="1:26" ht="15.75" customHeight="1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</row>
    <row r="374" spans="1:26" ht="15.75" customHeight="1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</row>
    <row r="375" spans="1:26" ht="15.75" customHeight="1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</row>
    <row r="376" spans="1:26" ht="15.75" customHeight="1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</row>
    <row r="377" spans="1:26" ht="15.75" customHeight="1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</row>
    <row r="378" spans="1:26" ht="15.75" customHeight="1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</row>
    <row r="379" spans="1:26" ht="15.75" customHeight="1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</row>
    <row r="380" spans="1:26" ht="15.75" customHeight="1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</row>
    <row r="381" spans="1:26" ht="15.75" customHeight="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</row>
    <row r="382" spans="1:26" ht="15.75" customHeight="1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</row>
    <row r="383" spans="1:26" ht="15.75" customHeight="1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</row>
    <row r="384" spans="1:26" ht="15.75" customHeight="1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</row>
    <row r="385" spans="1:26" ht="15.75" customHeight="1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</row>
    <row r="386" spans="1:26" ht="15.75" customHeight="1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</row>
    <row r="387" spans="1:26" ht="15.75" customHeight="1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</row>
    <row r="388" spans="1:26" ht="15.75" customHeight="1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</row>
    <row r="389" spans="1:26" ht="15.75" customHeight="1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</row>
    <row r="390" spans="1:26" ht="15.75" customHeight="1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</row>
    <row r="391" spans="1:26" ht="15.75" customHeight="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</row>
    <row r="392" spans="1:26" ht="15.75" customHeight="1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</row>
    <row r="393" spans="1:26" ht="15.75" customHeight="1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</row>
    <row r="394" spans="1:26" ht="15.75" customHeight="1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</row>
    <row r="395" spans="1:26" ht="15.75" customHeight="1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</row>
    <row r="396" spans="1:26" ht="15.75" customHeight="1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</row>
    <row r="397" spans="1:26" ht="15.75" customHeight="1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</row>
    <row r="398" spans="1:26" ht="15.75" customHeight="1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</row>
    <row r="399" spans="1:26" ht="15.75" customHeight="1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</row>
    <row r="400" spans="1:26" ht="15.75" customHeight="1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</row>
    <row r="401" spans="1:26" ht="15.75" customHeight="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</row>
    <row r="402" spans="1:26" ht="15.75" customHeight="1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</row>
    <row r="403" spans="1:26" ht="15.75" customHeight="1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</row>
    <row r="404" spans="1:26" ht="15.75" customHeight="1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</row>
    <row r="405" spans="1:26" ht="15.75" customHeight="1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</row>
    <row r="406" spans="1:26" ht="15.75" customHeight="1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</row>
    <row r="407" spans="1:26" ht="15.75" customHeight="1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</row>
    <row r="408" spans="1:26" ht="15.75" customHeight="1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</row>
    <row r="409" spans="1:26" ht="15.75" customHeight="1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</row>
    <row r="410" spans="1:26" ht="15.75" customHeight="1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</row>
    <row r="411" spans="1:26" ht="15.75" customHeight="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</row>
    <row r="412" spans="1:26" ht="15.75" customHeight="1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</row>
    <row r="413" spans="1:26" ht="15.75" customHeight="1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</row>
    <row r="414" spans="1:26" ht="15.75" customHeight="1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</row>
    <row r="415" spans="1:26" ht="15.75" customHeight="1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</row>
    <row r="416" spans="1:26" ht="15.75" customHeight="1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</row>
    <row r="417" spans="1:26" ht="15.75" customHeight="1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</row>
    <row r="418" spans="1:26" ht="15.75" customHeight="1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</row>
    <row r="419" spans="1:26" ht="15.75" customHeight="1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</row>
    <row r="420" spans="1:26" ht="15.75" customHeight="1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</row>
    <row r="421" spans="1:26" ht="15.75" customHeight="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</row>
    <row r="422" spans="1:26" ht="15.75" customHeight="1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</row>
    <row r="423" spans="1:26" ht="15.75" customHeight="1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</row>
    <row r="424" spans="1:26" ht="15.75" customHeight="1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</row>
    <row r="425" spans="1:26" ht="15.75" customHeight="1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</row>
    <row r="426" spans="1:26" ht="15.75" customHeight="1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</row>
    <row r="427" spans="1:26" ht="15.75" customHeight="1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</row>
    <row r="428" spans="1:26" ht="15.75" customHeight="1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</row>
    <row r="429" spans="1:26" ht="15.75" customHeight="1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</row>
    <row r="430" spans="1:26" ht="15.75" customHeight="1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</row>
    <row r="431" spans="1:26" ht="15.75" customHeight="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</row>
    <row r="432" spans="1:26" ht="15.75" customHeight="1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</row>
    <row r="433" spans="1:26" ht="15.75" customHeight="1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</row>
    <row r="434" spans="1:26" ht="15.75" customHeight="1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</row>
    <row r="435" spans="1:26" ht="15.75" customHeight="1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</row>
    <row r="436" spans="1:26" ht="15.75" customHeight="1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</row>
    <row r="437" spans="1:26" ht="15.75" customHeight="1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</row>
    <row r="438" spans="1:26" ht="15.75" customHeight="1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</row>
    <row r="439" spans="1:26" ht="15.75" customHeight="1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</row>
    <row r="440" spans="1:26" ht="15.75" customHeight="1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</row>
    <row r="441" spans="1:26" ht="15.75" customHeight="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</row>
    <row r="442" spans="1:26" ht="15.75" customHeight="1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</row>
    <row r="443" spans="1:26" ht="15.75" customHeight="1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</row>
    <row r="444" spans="1:26" ht="15.75" customHeight="1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</row>
    <row r="445" spans="1:26" ht="15.75" customHeight="1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</row>
    <row r="446" spans="1:26" ht="15.75" customHeight="1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</row>
    <row r="447" spans="1:26" ht="15.75" customHeight="1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</row>
    <row r="448" spans="1:26" ht="15.75" customHeight="1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</row>
    <row r="449" spans="1:26" ht="15.75" customHeight="1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</row>
    <row r="450" spans="1:26" ht="15.75" customHeight="1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</row>
    <row r="451" spans="1:26" ht="15.75" customHeight="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</row>
    <row r="452" spans="1:26" ht="15.75" customHeight="1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</row>
    <row r="453" spans="1:26" ht="15.75" customHeight="1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</row>
    <row r="454" spans="1:26" ht="15.75" customHeight="1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</row>
    <row r="455" spans="1:26" ht="15.75" customHeight="1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</row>
    <row r="456" spans="1:26" ht="15.75" customHeight="1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</row>
    <row r="457" spans="1:26" ht="15.75" customHeight="1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</row>
    <row r="458" spans="1:26" ht="15.75" customHeight="1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</row>
    <row r="459" spans="1:26" ht="15.75" customHeight="1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</row>
    <row r="460" spans="1:26" ht="15.75" customHeight="1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</row>
    <row r="461" spans="1:26" ht="15.75" customHeight="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</row>
    <row r="462" spans="1:26" ht="15.75" customHeight="1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</row>
    <row r="463" spans="1:26" ht="15.75" customHeight="1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</row>
    <row r="464" spans="1:26" ht="15.75" customHeight="1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</row>
    <row r="465" spans="1:26" ht="15.75" customHeight="1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</row>
    <row r="466" spans="1:26" ht="15.75" customHeight="1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</row>
    <row r="467" spans="1:26" ht="15.75" customHeight="1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</row>
    <row r="468" spans="1:26" ht="15.75" customHeight="1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</row>
    <row r="469" spans="1:26" ht="15.75" customHeight="1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</row>
    <row r="470" spans="1:26" ht="15.75" customHeight="1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</row>
    <row r="471" spans="1:26" ht="15.75" customHeight="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</row>
    <row r="472" spans="1:26" ht="15.75" customHeight="1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</row>
    <row r="473" spans="1:26" ht="15.75" customHeight="1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</row>
    <row r="474" spans="1:26" ht="15.75" customHeight="1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</row>
    <row r="475" spans="1:26" ht="15.75" customHeight="1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</row>
    <row r="476" spans="1:26" ht="15.75" customHeight="1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</row>
    <row r="477" spans="1:26" ht="15.75" customHeight="1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</row>
    <row r="478" spans="1:26" ht="15.75" customHeight="1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</row>
    <row r="479" spans="1:26" ht="15.75" customHeight="1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</row>
    <row r="480" spans="1:26" ht="15.75" customHeight="1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</row>
    <row r="481" spans="1:26" ht="15.75" customHeight="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</row>
    <row r="482" spans="1:26" ht="15.75" customHeight="1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</row>
    <row r="483" spans="1:26" ht="15.75" customHeight="1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</row>
    <row r="484" spans="1:26" ht="15.75" customHeight="1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</row>
    <row r="485" spans="1:26" ht="15.75" customHeight="1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</row>
    <row r="486" spans="1:26" ht="15.75" customHeight="1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</row>
    <row r="487" spans="1:26" ht="15.75" customHeight="1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</row>
    <row r="488" spans="1:26" ht="15.75" customHeight="1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</row>
    <row r="489" spans="1:26" ht="15.75" customHeight="1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</row>
    <row r="490" spans="1:26" ht="15.75" customHeight="1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</row>
    <row r="491" spans="1:26" ht="15.75" customHeight="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</row>
    <row r="492" spans="1:26" ht="15.75" customHeight="1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</row>
    <row r="493" spans="1:26" ht="15.75" customHeight="1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</row>
    <row r="494" spans="1:26" ht="15.75" customHeight="1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</row>
    <row r="495" spans="1:26" ht="15.75" customHeight="1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</row>
    <row r="496" spans="1:26" ht="15.75" customHeight="1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</row>
    <row r="497" spans="1:26" ht="15.75" customHeight="1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</row>
    <row r="498" spans="1:26" ht="15.75" customHeight="1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</row>
    <row r="499" spans="1:26" ht="15.75" customHeight="1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</row>
    <row r="500" spans="1:26" ht="15.75" customHeight="1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</row>
    <row r="501" spans="1:26" ht="15.75" customHeight="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</row>
    <row r="502" spans="1:26" ht="15.75" customHeight="1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</row>
    <row r="503" spans="1:26" ht="15.75" customHeight="1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</row>
    <row r="504" spans="1:26" ht="15.75" customHeight="1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</row>
    <row r="505" spans="1:26" ht="15.75" customHeight="1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</row>
    <row r="506" spans="1:26" ht="15.75" customHeight="1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</row>
    <row r="507" spans="1:26" ht="15.75" customHeight="1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</row>
    <row r="508" spans="1:26" ht="15.75" customHeight="1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</row>
    <row r="509" spans="1:26" ht="15.75" customHeight="1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</row>
    <row r="510" spans="1:26" ht="15.75" customHeight="1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</row>
    <row r="511" spans="1:26" ht="15.75" customHeight="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</row>
    <row r="512" spans="1:26" ht="15.75" customHeight="1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</row>
    <row r="513" spans="1:26" ht="15.75" customHeight="1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</row>
    <row r="514" spans="1:26" ht="15.75" customHeight="1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</row>
    <row r="515" spans="1:26" ht="15.75" customHeight="1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</row>
    <row r="516" spans="1:26" ht="15.75" customHeight="1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</row>
    <row r="517" spans="1:26" ht="15.75" customHeight="1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</row>
    <row r="518" spans="1:26" ht="15.75" customHeight="1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</row>
    <row r="519" spans="1:26" ht="15.75" customHeight="1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</row>
    <row r="520" spans="1:26" ht="15.75" customHeight="1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</row>
    <row r="521" spans="1:26" ht="15.75" customHeight="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</row>
    <row r="522" spans="1:26" ht="15.75" customHeight="1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</row>
    <row r="523" spans="1:26" ht="15.75" customHeight="1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</row>
    <row r="524" spans="1:26" ht="15.75" customHeight="1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</row>
    <row r="525" spans="1:26" ht="15.75" customHeight="1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</row>
    <row r="526" spans="1:26" ht="15.75" customHeight="1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</row>
    <row r="527" spans="1:26" ht="15.75" customHeight="1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</row>
    <row r="528" spans="1:26" ht="15.75" customHeight="1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</row>
    <row r="529" spans="1:26" ht="15.75" customHeight="1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</row>
    <row r="530" spans="1:26" ht="15.75" customHeight="1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</row>
    <row r="531" spans="1:26" ht="15.75" customHeight="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</row>
    <row r="532" spans="1:26" ht="15.75" customHeight="1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</row>
    <row r="533" spans="1:26" ht="15.75" customHeight="1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</row>
    <row r="534" spans="1:26" ht="15.75" customHeight="1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</row>
    <row r="535" spans="1:26" ht="15.75" customHeight="1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</row>
    <row r="536" spans="1:26" ht="15.75" customHeight="1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</row>
    <row r="537" spans="1:26" ht="15.75" customHeight="1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</row>
    <row r="538" spans="1:26" ht="15.75" customHeight="1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</row>
    <row r="539" spans="1:26" ht="15.75" customHeight="1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</row>
    <row r="540" spans="1:26" ht="15.75" customHeight="1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</row>
    <row r="541" spans="1:26" ht="15.75" customHeight="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</row>
    <row r="542" spans="1:26" ht="15.75" customHeight="1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</row>
    <row r="543" spans="1:26" ht="15.75" customHeight="1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</row>
    <row r="544" spans="1:26" ht="15.75" customHeight="1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</row>
    <row r="545" spans="1:26" ht="15.75" customHeight="1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</row>
    <row r="546" spans="1:26" ht="15.75" customHeight="1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</row>
    <row r="547" spans="1:26" ht="15.75" customHeight="1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</row>
    <row r="548" spans="1:26" ht="15.75" customHeight="1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</row>
    <row r="549" spans="1:26" ht="15.75" customHeight="1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</row>
    <row r="550" spans="1:26" ht="15.75" customHeight="1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</row>
    <row r="551" spans="1:26" ht="15.75" customHeight="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</row>
    <row r="552" spans="1:26" ht="15.75" customHeight="1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</row>
    <row r="553" spans="1:26" ht="15.75" customHeight="1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</row>
    <row r="554" spans="1:26" ht="15.75" customHeight="1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</row>
    <row r="555" spans="1:26" ht="15.75" customHeight="1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</row>
    <row r="556" spans="1:26" ht="15.75" customHeight="1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</row>
    <row r="557" spans="1:26" ht="15.75" customHeight="1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</row>
    <row r="558" spans="1:26" ht="15.75" customHeight="1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</row>
    <row r="559" spans="1:26" ht="15.75" customHeight="1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</row>
    <row r="560" spans="1:26" ht="15.75" customHeight="1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</row>
    <row r="561" spans="1:26" ht="15.75" customHeight="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</row>
    <row r="562" spans="1:26" ht="15.75" customHeight="1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</row>
    <row r="563" spans="1:26" ht="15.75" customHeight="1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</row>
    <row r="564" spans="1:26" ht="15.75" customHeight="1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</row>
    <row r="565" spans="1:26" ht="15.75" customHeight="1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</row>
    <row r="566" spans="1:26" ht="15.75" customHeight="1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</row>
    <row r="567" spans="1:26" ht="15.75" customHeight="1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</row>
    <row r="568" spans="1:26" ht="15.75" customHeight="1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</row>
    <row r="569" spans="1:26" ht="15.75" customHeight="1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</row>
    <row r="570" spans="1:26" ht="15.75" customHeight="1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</row>
    <row r="571" spans="1:26" ht="15.75" customHeight="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</row>
    <row r="572" spans="1:26" ht="15.75" customHeight="1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</row>
    <row r="573" spans="1:26" ht="15.75" customHeight="1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</row>
    <row r="574" spans="1:26" ht="15.75" customHeight="1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</row>
    <row r="575" spans="1:26" ht="15.75" customHeight="1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</row>
    <row r="576" spans="1:26" ht="15.75" customHeight="1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</row>
    <row r="577" spans="1:26" ht="15.75" customHeight="1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</row>
    <row r="578" spans="1:26" ht="15.75" customHeight="1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</row>
    <row r="579" spans="1:26" ht="15.75" customHeight="1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</row>
    <row r="580" spans="1:26" ht="15.75" customHeight="1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</row>
    <row r="581" spans="1:26" ht="15.75" customHeight="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</row>
    <row r="582" spans="1:26" ht="15.75" customHeight="1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</row>
    <row r="583" spans="1:26" ht="15.75" customHeight="1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</row>
    <row r="584" spans="1:26" ht="15.75" customHeight="1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</row>
    <row r="585" spans="1:26" ht="15.75" customHeight="1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</row>
    <row r="586" spans="1:26" ht="15.75" customHeight="1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</row>
    <row r="587" spans="1:26" ht="15.75" customHeight="1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</row>
    <row r="588" spans="1:26" ht="15.75" customHeight="1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</row>
    <row r="589" spans="1:26" ht="15.75" customHeight="1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</row>
    <row r="590" spans="1:26" ht="15.75" customHeight="1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</row>
    <row r="591" spans="1:26" ht="15.75" customHeight="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</row>
    <row r="592" spans="1:26" ht="15.75" customHeight="1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</row>
    <row r="593" spans="1:26" ht="15.75" customHeight="1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</row>
    <row r="594" spans="1:26" ht="15.75" customHeight="1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</row>
    <row r="595" spans="1:26" ht="15.75" customHeight="1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</row>
    <row r="596" spans="1:26" ht="15.75" customHeight="1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</row>
    <row r="597" spans="1:26" ht="15.75" customHeight="1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</row>
    <row r="598" spans="1:26" ht="15.75" customHeight="1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</row>
    <row r="599" spans="1:26" ht="15.75" customHeight="1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</row>
    <row r="600" spans="1:26" ht="15.75" customHeight="1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</row>
    <row r="601" spans="1:26" ht="15.75" customHeight="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</row>
    <row r="602" spans="1:26" ht="15.75" customHeight="1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</row>
    <row r="603" spans="1:26" ht="15.75" customHeight="1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</row>
    <row r="604" spans="1:26" ht="15.75" customHeight="1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</row>
    <row r="605" spans="1:26" ht="15.75" customHeight="1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</row>
    <row r="606" spans="1:26" ht="15.75" customHeight="1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</row>
    <row r="607" spans="1:26" ht="15.75" customHeight="1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</row>
    <row r="608" spans="1:26" ht="15.75" customHeight="1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</row>
    <row r="609" spans="1:26" ht="15.75" customHeight="1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</row>
    <row r="610" spans="1:26" ht="15.75" customHeight="1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</row>
    <row r="611" spans="1:26" ht="15.75" customHeight="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</row>
    <row r="612" spans="1:26" ht="15.75" customHeight="1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</row>
    <row r="613" spans="1:26" ht="15.75" customHeight="1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</row>
    <row r="614" spans="1:26" ht="15.75" customHeight="1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</row>
    <row r="615" spans="1:26" ht="15.75" customHeight="1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</row>
    <row r="616" spans="1:26" ht="15.75" customHeight="1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</row>
    <row r="617" spans="1:26" ht="15.75" customHeight="1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</row>
    <row r="618" spans="1:26" ht="15.75" customHeight="1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</row>
    <row r="619" spans="1:26" ht="15.75" customHeight="1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</row>
    <row r="620" spans="1:26" ht="15.75" customHeight="1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</row>
    <row r="621" spans="1:26" ht="15.75" customHeight="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</row>
    <row r="622" spans="1:26" ht="15.75" customHeight="1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</row>
    <row r="623" spans="1:26" ht="15.75" customHeight="1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</row>
    <row r="624" spans="1:26" ht="15.75" customHeight="1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</row>
    <row r="625" spans="1:26" ht="15.75" customHeight="1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</row>
    <row r="626" spans="1:26" ht="15.75" customHeight="1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</row>
    <row r="627" spans="1:26" ht="15.75" customHeight="1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</row>
    <row r="628" spans="1:26" ht="15.75" customHeight="1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</row>
    <row r="629" spans="1:26" ht="15.75" customHeight="1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</row>
    <row r="630" spans="1:26" ht="15.75" customHeight="1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</row>
    <row r="631" spans="1:26" ht="15.75" customHeight="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</row>
    <row r="632" spans="1:26" ht="15.75" customHeight="1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</row>
    <row r="633" spans="1:26" ht="15.75" customHeight="1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</row>
    <row r="634" spans="1:26" ht="15.75" customHeight="1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</row>
    <row r="635" spans="1:26" ht="15.75" customHeight="1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</row>
    <row r="636" spans="1:26" ht="15.75" customHeight="1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</row>
    <row r="637" spans="1:26" ht="15.75" customHeight="1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</row>
    <row r="638" spans="1:26" ht="15.75" customHeight="1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</row>
    <row r="639" spans="1:26" ht="15.75" customHeight="1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</row>
    <row r="640" spans="1:26" ht="15.75" customHeight="1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</row>
    <row r="641" spans="1:26" ht="15.75" customHeight="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</row>
    <row r="642" spans="1:26" ht="15.75" customHeight="1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</row>
    <row r="643" spans="1:26" ht="15.75" customHeight="1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</row>
    <row r="644" spans="1:26" ht="15.75" customHeight="1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</row>
    <row r="645" spans="1:26" ht="15.75" customHeight="1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</row>
    <row r="646" spans="1:26" ht="15.75" customHeight="1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</row>
    <row r="647" spans="1:26" ht="15.75" customHeight="1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</row>
    <row r="648" spans="1:26" ht="15.75" customHeight="1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</row>
    <row r="649" spans="1:26" ht="15.75" customHeight="1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</row>
    <row r="650" spans="1:26" ht="15.75" customHeight="1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</row>
    <row r="651" spans="1:26" ht="15.75" customHeight="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</row>
    <row r="652" spans="1:26" ht="15.75" customHeight="1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</row>
    <row r="653" spans="1:26" ht="15.75" customHeight="1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</row>
    <row r="654" spans="1:26" ht="15.75" customHeight="1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</row>
    <row r="655" spans="1:26" ht="15.75" customHeight="1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</row>
    <row r="656" spans="1:26" ht="15.75" customHeight="1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</row>
    <row r="657" spans="1:26" ht="15.75" customHeight="1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</row>
    <row r="658" spans="1:26" ht="15.75" customHeight="1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</row>
    <row r="659" spans="1:26" ht="15.75" customHeight="1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</row>
    <row r="660" spans="1:26" ht="15.75" customHeight="1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</row>
    <row r="661" spans="1:26" ht="15.75" customHeight="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</row>
    <row r="662" spans="1:26" ht="15.75" customHeight="1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</row>
    <row r="663" spans="1:26" ht="15.75" customHeight="1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</row>
    <row r="664" spans="1:26" ht="15.75" customHeight="1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</row>
    <row r="665" spans="1:26" ht="15.75" customHeight="1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</row>
    <row r="666" spans="1:26" ht="15.75" customHeight="1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</row>
    <row r="667" spans="1:26" ht="15.75" customHeight="1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</row>
    <row r="668" spans="1:26" ht="15.75" customHeight="1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</row>
    <row r="669" spans="1:26" ht="15.75" customHeight="1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</row>
    <row r="670" spans="1:26" ht="15.75" customHeight="1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</row>
    <row r="671" spans="1:26" ht="15.75" customHeight="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</row>
    <row r="672" spans="1:26" ht="15.75" customHeight="1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</row>
    <row r="673" spans="1:26" ht="15.75" customHeight="1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</row>
    <row r="674" spans="1:26" ht="15.75" customHeight="1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</row>
    <row r="675" spans="1:26" ht="15.75" customHeight="1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</row>
    <row r="676" spans="1:26" ht="15.75" customHeight="1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</row>
    <row r="677" spans="1:26" ht="15.75" customHeight="1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</row>
    <row r="678" spans="1:26" ht="15.75" customHeight="1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</row>
    <row r="679" spans="1:26" ht="15.75" customHeight="1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</row>
    <row r="680" spans="1:26" ht="15.75" customHeight="1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</row>
    <row r="681" spans="1:26" ht="15.75" customHeight="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</row>
    <row r="682" spans="1:26" ht="15.75" customHeight="1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</row>
    <row r="683" spans="1:26" ht="15.75" customHeight="1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</row>
    <row r="684" spans="1:26" ht="15.75" customHeight="1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</row>
    <row r="685" spans="1:26" ht="15.75" customHeight="1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</row>
    <row r="686" spans="1:26" ht="15.75" customHeight="1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</row>
    <row r="687" spans="1:26" ht="15.75" customHeight="1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</row>
    <row r="688" spans="1:26" ht="15.75" customHeight="1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</row>
    <row r="689" spans="1:26" ht="15.75" customHeight="1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</row>
    <row r="690" spans="1:26" ht="15.75" customHeight="1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</row>
    <row r="691" spans="1:26" ht="15.75" customHeight="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</row>
    <row r="692" spans="1:26" ht="15.75" customHeight="1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</row>
    <row r="693" spans="1:26" ht="15.75" customHeight="1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</row>
    <row r="694" spans="1:26" ht="15.75" customHeight="1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</row>
    <row r="695" spans="1:26" ht="15.75" customHeight="1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</row>
    <row r="696" spans="1:26" ht="15.75" customHeight="1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</row>
    <row r="697" spans="1:26" ht="15.75" customHeight="1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</row>
    <row r="698" spans="1:26" ht="15.75" customHeight="1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</row>
    <row r="699" spans="1:26" ht="15.75" customHeight="1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</row>
    <row r="700" spans="1:26" ht="15.75" customHeight="1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</row>
    <row r="701" spans="1:26" ht="15.75" customHeight="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</row>
    <row r="702" spans="1:26" ht="15.75" customHeight="1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</row>
    <row r="703" spans="1:26" ht="15.75" customHeight="1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</row>
    <row r="704" spans="1:26" ht="15.75" customHeight="1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</row>
    <row r="705" spans="1:26" ht="15.75" customHeight="1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</row>
    <row r="706" spans="1:26" ht="15.75" customHeight="1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</row>
    <row r="707" spans="1:26" ht="15.75" customHeight="1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</row>
    <row r="708" spans="1:26" ht="15.75" customHeight="1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</row>
    <row r="709" spans="1:26" ht="15.75" customHeight="1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</row>
    <row r="710" spans="1:26" ht="15.75" customHeight="1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</row>
    <row r="711" spans="1:26" ht="15.75" customHeight="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</row>
    <row r="712" spans="1:26" ht="15.75" customHeight="1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</row>
    <row r="713" spans="1:26" ht="15.75" customHeight="1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</row>
    <row r="714" spans="1:26" ht="15.75" customHeight="1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</row>
    <row r="715" spans="1:26" ht="15.75" customHeight="1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</row>
    <row r="716" spans="1:26" ht="15.75" customHeight="1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</row>
    <row r="717" spans="1:26" ht="15.75" customHeight="1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</row>
    <row r="718" spans="1:26" ht="15.75" customHeight="1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</row>
    <row r="719" spans="1:26" ht="15.75" customHeight="1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</row>
    <row r="720" spans="1:26" ht="15.75" customHeight="1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</row>
    <row r="721" spans="1:26" ht="15.75" customHeight="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</row>
    <row r="722" spans="1:26" ht="15.75" customHeight="1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</row>
    <row r="723" spans="1:26" ht="15.75" customHeight="1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</row>
    <row r="724" spans="1:26" ht="15.75" customHeight="1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</row>
    <row r="725" spans="1:26" ht="15.75" customHeight="1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</row>
    <row r="726" spans="1:26" ht="15.75" customHeight="1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</row>
    <row r="727" spans="1:26" ht="15.75" customHeight="1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</row>
    <row r="728" spans="1:26" ht="15.75" customHeight="1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</row>
    <row r="729" spans="1:26" ht="15.75" customHeight="1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</row>
    <row r="730" spans="1:26" ht="15.75" customHeight="1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</row>
    <row r="731" spans="1:26" ht="15.75" customHeight="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</row>
    <row r="732" spans="1:26" ht="15.75" customHeight="1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</row>
    <row r="733" spans="1:26" ht="15.75" customHeight="1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</row>
    <row r="734" spans="1:26" ht="15.75" customHeight="1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</row>
    <row r="735" spans="1:26" ht="15.75" customHeight="1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</row>
    <row r="736" spans="1:26" ht="15.75" customHeight="1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</row>
    <row r="737" spans="1:26" ht="15.75" customHeight="1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</row>
    <row r="738" spans="1:26" ht="15.75" customHeight="1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</row>
    <row r="739" spans="1:26" ht="15.75" customHeight="1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</row>
    <row r="740" spans="1:26" ht="15.75" customHeight="1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</row>
    <row r="741" spans="1:26" ht="15.75" customHeight="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</row>
    <row r="742" spans="1:26" ht="15.75" customHeight="1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</row>
    <row r="743" spans="1:26" ht="15.75" customHeight="1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</row>
    <row r="744" spans="1:26" ht="15.75" customHeight="1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</row>
    <row r="745" spans="1:26" ht="15.75" customHeight="1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</row>
    <row r="746" spans="1:26" ht="15.75" customHeight="1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</row>
    <row r="747" spans="1:26" ht="15.75" customHeight="1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</row>
    <row r="748" spans="1:26" ht="15.75" customHeight="1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</row>
    <row r="749" spans="1:26" ht="15.75" customHeight="1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</row>
    <row r="750" spans="1:26" ht="15.75" customHeight="1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</row>
    <row r="751" spans="1:26" ht="15.75" customHeight="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</row>
    <row r="752" spans="1:26" ht="15.75" customHeight="1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</row>
    <row r="753" spans="1:26" ht="15.75" customHeight="1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</row>
    <row r="754" spans="1:26" ht="15.75" customHeight="1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</row>
    <row r="755" spans="1:26" ht="15.75" customHeight="1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</row>
    <row r="756" spans="1:26" ht="15.75" customHeight="1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</row>
    <row r="757" spans="1:26" ht="15.75" customHeight="1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</row>
    <row r="758" spans="1:26" ht="15.75" customHeight="1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</row>
    <row r="759" spans="1:26" ht="15.75" customHeight="1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</row>
    <row r="760" spans="1:26" ht="15.75" customHeight="1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</row>
    <row r="761" spans="1:26" ht="15.75" customHeight="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</row>
    <row r="762" spans="1:26" ht="15.75" customHeight="1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</row>
    <row r="763" spans="1:26" ht="15.75" customHeight="1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</row>
    <row r="764" spans="1:26" ht="15.75" customHeight="1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</row>
    <row r="765" spans="1:26" ht="15.75" customHeight="1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</row>
    <row r="766" spans="1:26" ht="15.75" customHeight="1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</row>
    <row r="767" spans="1:26" ht="15.75" customHeight="1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</row>
    <row r="768" spans="1:26" ht="15.75" customHeight="1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</row>
    <row r="769" spans="1:26" ht="15.75" customHeight="1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</row>
    <row r="770" spans="1:26" ht="15.75" customHeight="1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</row>
    <row r="771" spans="1:26" ht="15.75" customHeight="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</row>
    <row r="772" spans="1:26" ht="15.75" customHeight="1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</row>
    <row r="773" spans="1:26" ht="15.75" customHeight="1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</row>
    <row r="774" spans="1:26" ht="15.75" customHeight="1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</row>
    <row r="775" spans="1:26" ht="15.75" customHeight="1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</row>
    <row r="776" spans="1:26" ht="15.75" customHeight="1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</row>
    <row r="777" spans="1:26" ht="15.75" customHeight="1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</row>
    <row r="778" spans="1:26" ht="15.75" customHeight="1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</row>
    <row r="779" spans="1:26" ht="15.75" customHeight="1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</row>
    <row r="780" spans="1:26" ht="15.75" customHeight="1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</row>
    <row r="781" spans="1:26" ht="15.75" customHeight="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</row>
    <row r="782" spans="1:26" ht="15.75" customHeight="1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</row>
    <row r="783" spans="1:26" ht="15.75" customHeight="1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</row>
    <row r="784" spans="1:26" ht="15.75" customHeight="1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</row>
    <row r="785" spans="1:26" ht="15.75" customHeight="1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</row>
    <row r="786" spans="1:26" ht="15.75" customHeight="1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</row>
    <row r="787" spans="1:26" ht="15.75" customHeight="1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</row>
    <row r="788" spans="1:26" ht="15.75" customHeight="1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</row>
    <row r="789" spans="1:26" ht="15.75" customHeight="1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</row>
    <row r="790" spans="1:26" ht="15.75" customHeight="1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</row>
    <row r="791" spans="1:26" ht="15.75" customHeight="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</row>
    <row r="792" spans="1:26" ht="15.75" customHeight="1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</row>
    <row r="793" spans="1:26" ht="15.75" customHeight="1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</row>
    <row r="794" spans="1:26" ht="15.75" customHeight="1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</row>
    <row r="795" spans="1:26" ht="15.75" customHeight="1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</row>
    <row r="796" spans="1:26" ht="15.75" customHeight="1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</row>
    <row r="797" spans="1:26" ht="15.75" customHeight="1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</row>
    <row r="798" spans="1:26" ht="15.75" customHeight="1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</row>
    <row r="799" spans="1:26" ht="15.75" customHeight="1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</row>
    <row r="800" spans="1:26" ht="15.75" customHeight="1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</row>
    <row r="801" spans="1:26" ht="15.75" customHeight="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</row>
    <row r="802" spans="1:26" ht="15.75" customHeight="1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</row>
    <row r="803" spans="1:26" ht="15.75" customHeight="1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</row>
    <row r="804" spans="1:26" ht="15.75" customHeight="1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</row>
    <row r="805" spans="1:26" ht="15.75" customHeight="1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</row>
    <row r="806" spans="1:26" ht="15.75" customHeight="1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</row>
    <row r="807" spans="1:26" ht="15.75" customHeight="1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</row>
    <row r="808" spans="1:26" ht="15.75" customHeight="1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</row>
    <row r="809" spans="1:26" ht="15.75" customHeight="1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</row>
    <row r="810" spans="1:26" ht="15.75" customHeight="1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</row>
    <row r="811" spans="1:26" ht="15.75" customHeight="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</row>
    <row r="812" spans="1:26" ht="15.75" customHeight="1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</row>
    <row r="813" spans="1:26" ht="15.75" customHeight="1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</row>
    <row r="814" spans="1:26" ht="15.75" customHeight="1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</row>
    <row r="815" spans="1:26" ht="15.75" customHeight="1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</row>
    <row r="816" spans="1:26" ht="15.75" customHeight="1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</row>
    <row r="817" spans="1:26" ht="15.75" customHeight="1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</row>
    <row r="818" spans="1:26" ht="15.75" customHeight="1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</row>
    <row r="819" spans="1:26" ht="15.75" customHeight="1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</row>
    <row r="820" spans="1:26" ht="15.75" customHeight="1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</row>
    <row r="821" spans="1:26" ht="15.75" customHeight="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</row>
    <row r="822" spans="1:26" ht="15.75" customHeight="1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</row>
    <row r="823" spans="1:26" ht="15.75" customHeight="1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</row>
    <row r="824" spans="1:26" ht="15.75" customHeight="1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</row>
    <row r="825" spans="1:26" ht="15.75" customHeight="1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</row>
    <row r="826" spans="1:26" ht="15.75" customHeight="1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</row>
    <row r="827" spans="1:26" ht="15.75" customHeight="1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</row>
    <row r="828" spans="1:26" ht="15.75" customHeight="1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</row>
    <row r="829" spans="1:26" ht="15.75" customHeight="1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</row>
    <row r="830" spans="1:26" ht="15.75" customHeight="1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</row>
    <row r="831" spans="1:26" ht="15.75" customHeight="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</row>
    <row r="832" spans="1:26" ht="15.75" customHeight="1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</row>
    <row r="833" spans="1:26" ht="15.75" customHeight="1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</row>
    <row r="834" spans="1:26" ht="15.75" customHeight="1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</row>
    <row r="835" spans="1:26" ht="15.75" customHeight="1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</row>
    <row r="836" spans="1:26" ht="15.75" customHeight="1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</row>
    <row r="837" spans="1:26" ht="15.75" customHeight="1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</row>
    <row r="838" spans="1:26" ht="15.75" customHeight="1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</row>
    <row r="839" spans="1:26" ht="15.75" customHeight="1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</row>
    <row r="840" spans="1:26" ht="15.75" customHeight="1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</row>
    <row r="841" spans="1:26" ht="15.75" customHeight="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</row>
    <row r="842" spans="1:26" ht="15.75" customHeight="1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</row>
    <row r="843" spans="1:26" ht="15.75" customHeight="1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</row>
    <row r="844" spans="1:26" ht="15.75" customHeight="1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</row>
    <row r="845" spans="1:26" ht="15.75" customHeight="1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</row>
    <row r="846" spans="1:26" ht="15.75" customHeight="1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</row>
    <row r="847" spans="1:26" ht="15.75" customHeight="1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</row>
    <row r="848" spans="1:26" ht="15.75" customHeight="1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</row>
    <row r="849" spans="1:26" ht="15.75" customHeight="1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</row>
    <row r="850" spans="1:26" ht="15.75" customHeight="1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</row>
    <row r="851" spans="1:26" ht="15.75" customHeight="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</row>
    <row r="852" spans="1:26" ht="15.75" customHeight="1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</row>
    <row r="853" spans="1:26" ht="15.75" customHeight="1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</row>
    <row r="854" spans="1:26" ht="15.75" customHeight="1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</row>
    <row r="855" spans="1:26" ht="15.75" customHeight="1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</row>
    <row r="856" spans="1:26" ht="15.75" customHeight="1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</row>
    <row r="857" spans="1:26" ht="15.75" customHeight="1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</row>
    <row r="858" spans="1:26" ht="15.75" customHeight="1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</row>
    <row r="859" spans="1:26" ht="15.75" customHeight="1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</row>
    <row r="860" spans="1:26" ht="15.75" customHeight="1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</row>
    <row r="861" spans="1:26" ht="15.75" customHeight="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</row>
    <row r="862" spans="1:26" ht="15.75" customHeight="1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</row>
    <row r="863" spans="1:26" ht="15.75" customHeight="1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</row>
    <row r="864" spans="1:26" ht="15.75" customHeight="1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</row>
    <row r="865" spans="1:26" ht="15.75" customHeight="1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</row>
    <row r="866" spans="1:26" ht="15.75" customHeight="1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</row>
    <row r="867" spans="1:26" ht="15.75" customHeight="1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</row>
    <row r="868" spans="1:26" ht="15.75" customHeight="1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</row>
    <row r="869" spans="1:26" ht="15.75" customHeight="1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</row>
    <row r="870" spans="1:26" ht="15.75" customHeight="1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</row>
    <row r="871" spans="1:26" ht="15.75" customHeight="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</row>
    <row r="872" spans="1:26" ht="15.75" customHeight="1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</row>
    <row r="873" spans="1:26" ht="15.75" customHeight="1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</row>
    <row r="874" spans="1:26" ht="15.75" customHeight="1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</row>
    <row r="875" spans="1:26" ht="15.75" customHeight="1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</row>
    <row r="876" spans="1:26" ht="15.75" customHeight="1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</row>
    <row r="877" spans="1:26" ht="15.75" customHeight="1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</row>
    <row r="878" spans="1:26" ht="15.75" customHeight="1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</row>
    <row r="879" spans="1:26" ht="15.75" customHeight="1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</row>
    <row r="880" spans="1:26" ht="15.75" customHeight="1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</row>
    <row r="881" spans="1:26" ht="15.75" customHeight="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</row>
    <row r="882" spans="1:26" ht="15.75" customHeight="1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</row>
    <row r="883" spans="1:26" ht="15.75" customHeight="1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</row>
    <row r="884" spans="1:26" ht="15.75" customHeight="1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</row>
    <row r="885" spans="1:26" ht="15.75" customHeight="1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</row>
    <row r="886" spans="1:26" ht="15.75" customHeight="1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</row>
    <row r="887" spans="1:26" ht="15.75" customHeight="1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</row>
    <row r="888" spans="1:26" ht="15.75" customHeight="1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</row>
    <row r="889" spans="1:26" ht="15.75" customHeight="1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</row>
    <row r="890" spans="1:26" ht="15.75" customHeight="1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</row>
    <row r="891" spans="1:26" ht="15.75" customHeight="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</row>
    <row r="892" spans="1:26" ht="15.75" customHeight="1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</row>
    <row r="893" spans="1:26" ht="15.75" customHeight="1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</row>
    <row r="894" spans="1:26" ht="15.75" customHeight="1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</row>
    <row r="895" spans="1:26" ht="15.75" customHeight="1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</row>
    <row r="896" spans="1:26" ht="15.75" customHeight="1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</row>
    <row r="897" spans="1:26" ht="15.75" customHeight="1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</row>
    <row r="898" spans="1:26" ht="15.75" customHeight="1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</row>
    <row r="899" spans="1:26" ht="15.75" customHeight="1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</row>
    <row r="900" spans="1:26" ht="15.75" customHeight="1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</row>
    <row r="901" spans="1:26" ht="15.75" customHeight="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</row>
    <row r="902" spans="1:26" ht="15.75" customHeight="1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</row>
    <row r="903" spans="1:26" ht="15.75" customHeight="1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</row>
    <row r="904" spans="1:26" ht="15.75" customHeight="1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</row>
    <row r="905" spans="1:26" ht="15.75" customHeight="1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</row>
    <row r="906" spans="1:26" ht="15.75" customHeight="1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</row>
    <row r="907" spans="1:26" ht="15.75" customHeight="1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</row>
    <row r="908" spans="1:26" ht="15.75" customHeight="1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</row>
    <row r="909" spans="1:26" ht="15.75" customHeight="1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</row>
    <row r="910" spans="1:26" ht="15.75" customHeight="1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</row>
    <row r="911" spans="1:26" ht="15.75" customHeight="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</row>
    <row r="912" spans="1:26" ht="15.75" customHeight="1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</row>
    <row r="913" spans="1:26" ht="15.75" customHeight="1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</row>
    <row r="914" spans="1:26" ht="15.75" customHeight="1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</row>
    <row r="915" spans="1:26" ht="15.75" customHeight="1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</row>
    <row r="916" spans="1:26" ht="15.75" customHeight="1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</row>
    <row r="917" spans="1:26" ht="15.75" customHeight="1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</row>
    <row r="918" spans="1:26" ht="15.75" customHeight="1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</row>
    <row r="919" spans="1:26" ht="15.75" customHeight="1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</row>
    <row r="920" spans="1:26" ht="15.75" customHeight="1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</row>
    <row r="921" spans="1:26" ht="15.75" customHeight="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</row>
    <row r="922" spans="1:26" ht="15.75" customHeight="1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</row>
    <row r="923" spans="1:26" ht="15.75" customHeight="1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</row>
    <row r="924" spans="1:26" ht="15.75" customHeight="1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</row>
    <row r="925" spans="1:26" ht="15.75" customHeight="1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</row>
    <row r="926" spans="1:26" ht="15.75" customHeight="1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</row>
    <row r="927" spans="1:26" ht="15.75" customHeight="1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</row>
    <row r="928" spans="1:26" ht="15.75" customHeight="1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</row>
    <row r="929" spans="1:26" ht="15.75" customHeight="1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</row>
    <row r="930" spans="1:26" ht="15.75" customHeight="1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</row>
    <row r="931" spans="1:26" ht="15.75" customHeight="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</row>
    <row r="932" spans="1:26" ht="15.75" customHeight="1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</row>
    <row r="933" spans="1:26" ht="15.75" customHeight="1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</row>
    <row r="934" spans="1:26" ht="15.75" customHeight="1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</row>
    <row r="935" spans="1:26" ht="15.75" customHeight="1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</row>
    <row r="936" spans="1:26" ht="15.75" customHeight="1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</row>
    <row r="937" spans="1:26" ht="15.75" customHeight="1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</row>
    <row r="938" spans="1:26" ht="15.75" customHeight="1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</row>
    <row r="939" spans="1:26" ht="15.75" customHeight="1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</row>
    <row r="940" spans="1:26" ht="15.75" customHeight="1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</row>
    <row r="941" spans="1:26" ht="15.75" customHeight="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</row>
    <row r="942" spans="1:26" ht="15.75" customHeight="1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</row>
    <row r="943" spans="1:26" ht="15.75" customHeight="1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</row>
    <row r="944" spans="1:26" ht="15.75" customHeight="1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</row>
    <row r="945" spans="1:26" ht="15.75" customHeight="1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</row>
    <row r="946" spans="1:26" ht="15.75" customHeight="1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</row>
    <row r="947" spans="1:26" ht="15.75" customHeight="1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</row>
    <row r="948" spans="1:26" ht="15.75" customHeight="1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</row>
    <row r="949" spans="1:26" ht="15.75" customHeight="1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</row>
    <row r="950" spans="1:26" ht="15.75" customHeight="1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</row>
    <row r="951" spans="1:26" ht="15.75" customHeight="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</row>
    <row r="952" spans="1:26" ht="15.75" customHeight="1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</row>
    <row r="953" spans="1:26" ht="15.75" customHeight="1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</row>
    <row r="954" spans="1:26" ht="15.75" customHeight="1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</row>
    <row r="955" spans="1:26" ht="15.75" customHeight="1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</row>
    <row r="956" spans="1:26" ht="15.75" customHeight="1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</row>
    <row r="957" spans="1:26" ht="15.75" customHeight="1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</row>
    <row r="958" spans="1:26" ht="15.75" customHeight="1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</row>
    <row r="959" spans="1:26" ht="15.75" customHeight="1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</row>
    <row r="960" spans="1:26" ht="15.75" customHeight="1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</row>
    <row r="961" spans="1:26" ht="15.75" customHeight="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</row>
    <row r="962" spans="1:26" ht="15.75" customHeight="1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</row>
    <row r="963" spans="1:26" ht="15.75" customHeight="1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</row>
    <row r="964" spans="1:26" ht="15.75" customHeight="1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</row>
    <row r="965" spans="1:26" ht="15.75" customHeight="1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</row>
    <row r="966" spans="1:26" ht="15.75" customHeight="1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</row>
    <row r="967" spans="1:26" ht="15.75" customHeight="1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</row>
    <row r="968" spans="1:26" ht="15.75" customHeight="1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</row>
    <row r="969" spans="1:26" ht="15.75" customHeight="1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</row>
    <row r="970" spans="1:26" ht="15.75" customHeight="1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</row>
    <row r="971" spans="1:26" ht="15.75" customHeight="1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</row>
    <row r="972" spans="1:26" ht="15.75" customHeight="1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</row>
    <row r="973" spans="1:26" ht="15.75" customHeight="1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</row>
    <row r="974" spans="1:26" ht="15.75" customHeight="1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</row>
    <row r="975" spans="1:26" ht="15.75" customHeight="1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</row>
    <row r="976" spans="1:26" ht="15.75" customHeight="1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</row>
    <row r="977" spans="1:26" ht="15.75" customHeight="1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</row>
    <row r="978" spans="1:26" ht="15.75" customHeight="1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</row>
    <row r="979" spans="1:26" ht="15.75" customHeight="1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</row>
    <row r="980" spans="1:26" ht="15.75" customHeight="1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</row>
    <row r="981" spans="1:26" ht="15.75" customHeight="1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</row>
    <row r="982" spans="1:26" ht="15.75" customHeight="1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</row>
    <row r="983" spans="1:26" ht="15.75" customHeight="1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</row>
    <row r="984" spans="1:26" ht="15.75" customHeight="1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</row>
    <row r="985" spans="1:26" ht="15.75" customHeight="1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</row>
    <row r="986" spans="1:26" ht="15.75" customHeight="1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</row>
    <row r="987" spans="1:26" ht="15.75" customHeight="1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</row>
    <row r="988" spans="1:26" ht="15.75" customHeight="1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</row>
    <row r="989" spans="1:26" ht="15.75" customHeight="1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</row>
    <row r="990" spans="1:26" ht="15.75" customHeight="1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</row>
    <row r="991" spans="1:26" ht="15.75" customHeight="1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</row>
    <row r="992" spans="1:26" ht="15.75" customHeight="1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</row>
    <row r="993" spans="1:26" ht="15.75" customHeight="1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</row>
    <row r="994" spans="1:26" ht="15.75" customHeight="1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</row>
    <row r="995" spans="1:26" ht="15.75" customHeight="1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</row>
    <row r="996" spans="1:26" ht="15.75" customHeight="1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</row>
    <row r="997" spans="1:26" ht="15.75" customHeight="1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</row>
    <row r="998" spans="1:26" ht="15.75" customHeight="1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</row>
    <row r="999" spans="1:26" ht="15.75" customHeight="1">
      <c r="A999" s="55"/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</row>
    <row r="1000" spans="1:26" ht="15.75" customHeight="1">
      <c r="A1000" s="55"/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</row>
  </sheetData>
  <autoFilter ref="A1:J9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Results</vt:lpstr>
      <vt:lpstr>Dmg over Time (Attack)</vt:lpstr>
      <vt:lpstr>Calcs</vt:lpstr>
      <vt:lpstr>Inputs</vt:lpstr>
      <vt:lpstr>Species Data</vt:lpstr>
      <vt:lpstr>Basic Moves</vt:lpstr>
      <vt:lpstr>Charged Moves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Chase</cp:lastModifiedBy>
  <dcterms:modified xsi:type="dcterms:W3CDTF">2016-08-10T01:35:44Z</dcterms:modified>
</cp:coreProperties>
</file>