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Gaming\"/>
    </mc:Choice>
  </mc:AlternateContent>
  <xr:revisionPtr revIDLastSave="0" documentId="13_ncr:1_{17CAC435-FBC1-4D13-97BA-14A258262C0D}" xr6:coauthVersionLast="46" xr6:coauthVersionMax="46" xr10:uidLastSave="{00000000-0000-0000-0000-000000000000}"/>
  <bookViews>
    <workbookView xWindow="-110" yWindow="-110" windowWidth="30220" windowHeight="19620" activeTab="1" xr2:uid="{8D47275C-0207-47D2-8895-01ABDA5CEAB3}"/>
  </bookViews>
  <sheets>
    <sheet name="Matches" sheetId="1" r:id="rId1"/>
    <sheet name="QC Matches" sheetId="5" r:id="rId2"/>
    <sheet name="Tournament Data" sheetId="3" r:id="rId3"/>
    <sheet name="Stats" sheetId="4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3" i="5" l="1"/>
  <c r="K333" i="5"/>
  <c r="C333" i="5"/>
  <c r="Q332" i="5"/>
  <c r="K332" i="5"/>
  <c r="C332" i="5"/>
  <c r="Q331" i="5"/>
  <c r="K331" i="5"/>
  <c r="C331" i="5"/>
  <c r="Q330" i="5"/>
  <c r="K330" i="5"/>
  <c r="C330" i="5"/>
  <c r="Q329" i="5"/>
  <c r="K329" i="5"/>
  <c r="C329" i="5"/>
  <c r="Q328" i="5"/>
  <c r="K328" i="5"/>
  <c r="C328" i="5"/>
  <c r="C327" i="5"/>
  <c r="K327" i="5"/>
  <c r="Q327" i="5"/>
  <c r="Q326" i="5"/>
  <c r="K326" i="5"/>
  <c r="C326" i="5"/>
  <c r="Q347" i="5" l="1"/>
  <c r="K347" i="5"/>
  <c r="C347" i="5"/>
  <c r="Q346" i="5"/>
  <c r="K346" i="5"/>
  <c r="C346" i="5"/>
  <c r="Q345" i="5"/>
  <c r="K345" i="5"/>
  <c r="C345" i="5"/>
  <c r="Q344" i="5"/>
  <c r="K344" i="5"/>
  <c r="C344" i="5"/>
  <c r="Q343" i="5"/>
  <c r="K343" i="5"/>
  <c r="C343" i="5"/>
  <c r="K342" i="5"/>
  <c r="C342" i="5"/>
  <c r="K341" i="5"/>
  <c r="C341" i="5"/>
  <c r="K340" i="5"/>
  <c r="C340" i="5"/>
  <c r="K339" i="5"/>
  <c r="C339" i="5"/>
  <c r="K338" i="5"/>
  <c r="C338" i="5"/>
  <c r="K337" i="5"/>
  <c r="C337" i="5"/>
  <c r="K336" i="5"/>
  <c r="C336" i="5"/>
  <c r="K335" i="5"/>
  <c r="C335" i="5"/>
  <c r="K334" i="5"/>
  <c r="C334" i="5"/>
  <c r="K325" i="5"/>
  <c r="C325" i="5"/>
  <c r="K324" i="5"/>
  <c r="C324" i="5"/>
  <c r="Q334" i="5"/>
  <c r="Q335" i="5"/>
  <c r="Q336" i="5"/>
  <c r="Q337" i="5"/>
  <c r="Q338" i="5"/>
  <c r="Q339" i="5"/>
  <c r="Q340" i="5"/>
  <c r="Q341" i="5"/>
  <c r="C323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Q322" i="5"/>
  <c r="C322" i="5"/>
  <c r="Q323" i="5"/>
  <c r="Q324" i="5"/>
  <c r="Q325" i="5"/>
  <c r="Q342" i="5"/>
  <c r="Q321" i="5"/>
  <c r="C321" i="5"/>
  <c r="Q320" i="5"/>
  <c r="C320" i="5"/>
  <c r="Q319" i="5"/>
  <c r="C319" i="5"/>
  <c r="Q318" i="5"/>
  <c r="C318" i="5"/>
  <c r="Q317" i="5"/>
  <c r="C317" i="5"/>
  <c r="Q316" i="5"/>
  <c r="C316" i="5"/>
  <c r="Q315" i="5"/>
  <c r="C315" i="5"/>
  <c r="Q314" i="5"/>
  <c r="C314" i="5"/>
  <c r="Q313" i="5"/>
  <c r="C313" i="5"/>
  <c r="Q312" i="5" l="1"/>
  <c r="C312" i="5"/>
  <c r="Q311" i="5"/>
  <c r="K311" i="5"/>
  <c r="C311" i="5"/>
  <c r="Q310" i="5"/>
  <c r="K310" i="5"/>
  <c r="C310" i="5"/>
  <c r="Q309" i="5"/>
  <c r="K309" i="5"/>
  <c r="C309" i="5"/>
  <c r="C308" i="5"/>
  <c r="Q307" i="5"/>
  <c r="K307" i="5"/>
  <c r="C307" i="5"/>
  <c r="C306" i="5"/>
  <c r="K306" i="5"/>
  <c r="Q306" i="5"/>
  <c r="Q293" i="5"/>
  <c r="K293" i="5"/>
  <c r="C293" i="5"/>
  <c r="Q292" i="5"/>
  <c r="K292" i="5"/>
  <c r="C292" i="5"/>
  <c r="Q291" i="5"/>
  <c r="K291" i="5"/>
  <c r="C291" i="5"/>
  <c r="Q290" i="5"/>
  <c r="K290" i="5"/>
  <c r="C290" i="5"/>
  <c r="Q289" i="5"/>
  <c r="K289" i="5"/>
  <c r="C289" i="5"/>
  <c r="Q288" i="5"/>
  <c r="K288" i="5"/>
  <c r="C288" i="5"/>
  <c r="Q287" i="5"/>
  <c r="K287" i="5"/>
  <c r="C287" i="5"/>
  <c r="Q286" i="5"/>
  <c r="K286" i="5"/>
  <c r="C286" i="5"/>
  <c r="Q285" i="5"/>
  <c r="K285" i="5"/>
  <c r="C285" i="5"/>
  <c r="Q284" i="5"/>
  <c r="K284" i="5"/>
  <c r="C284" i="5"/>
  <c r="Q283" i="5"/>
  <c r="K283" i="5"/>
  <c r="C283" i="5"/>
  <c r="Q282" i="5"/>
  <c r="K282" i="5"/>
  <c r="C282" i="5"/>
  <c r="Q281" i="5"/>
  <c r="K281" i="5"/>
  <c r="C281" i="5"/>
  <c r="Q280" i="5"/>
  <c r="K280" i="5"/>
  <c r="C280" i="5"/>
  <c r="Q279" i="5"/>
  <c r="K279" i="5"/>
  <c r="C279" i="5"/>
  <c r="Q278" i="5"/>
  <c r="K278" i="5"/>
  <c r="C278" i="5"/>
  <c r="K308" i="5"/>
  <c r="Q308" i="5"/>
  <c r="Q305" i="5"/>
  <c r="K305" i="5"/>
  <c r="C305" i="5"/>
  <c r="Q304" i="5"/>
  <c r="K304" i="5"/>
  <c r="C304" i="5"/>
  <c r="Q303" i="5"/>
  <c r="K303" i="5"/>
  <c r="C303" i="5"/>
  <c r="Q302" i="5"/>
  <c r="K302" i="5"/>
  <c r="C302" i="5"/>
  <c r="Q301" i="5"/>
  <c r="K301" i="5"/>
  <c r="C301" i="5"/>
  <c r="Q300" i="5"/>
  <c r="K300" i="5"/>
  <c r="C300" i="5"/>
  <c r="Q299" i="5"/>
  <c r="K299" i="5"/>
  <c r="C299" i="5"/>
  <c r="Q298" i="5"/>
  <c r="K298" i="5"/>
  <c r="C298" i="5"/>
  <c r="Q297" i="5"/>
  <c r="K297" i="5"/>
  <c r="C297" i="5"/>
  <c r="Q296" i="5"/>
  <c r="K296" i="5"/>
  <c r="C296" i="5"/>
  <c r="C295" i="5"/>
  <c r="K295" i="5"/>
  <c r="C294" i="5"/>
  <c r="K294" i="5"/>
  <c r="Q294" i="5"/>
  <c r="Q295" i="5"/>
  <c r="C277" i="5"/>
  <c r="K277" i="5"/>
  <c r="Q277" i="5"/>
  <c r="Q275" i="5" l="1"/>
  <c r="K275" i="5"/>
  <c r="C275" i="5"/>
  <c r="Q274" i="5"/>
  <c r="K274" i="5"/>
  <c r="C274" i="5"/>
  <c r="Q272" i="5" l="1"/>
  <c r="K272" i="5"/>
  <c r="C272" i="5"/>
  <c r="Q271" i="5"/>
  <c r="K271" i="5"/>
  <c r="C271" i="5"/>
  <c r="Q270" i="5"/>
  <c r="K270" i="5"/>
  <c r="C270" i="5"/>
  <c r="Q269" i="5"/>
  <c r="K269" i="5"/>
  <c r="C269" i="5"/>
  <c r="Q268" i="5"/>
  <c r="K268" i="5"/>
  <c r="C268" i="5"/>
  <c r="Q267" i="5"/>
  <c r="K267" i="5"/>
  <c r="C267" i="5"/>
  <c r="Q266" i="5"/>
  <c r="K266" i="5"/>
  <c r="C266" i="5"/>
  <c r="Q265" i="5"/>
  <c r="K265" i="5"/>
  <c r="C265" i="5"/>
  <c r="Q264" i="5"/>
  <c r="K264" i="5"/>
  <c r="C264" i="5"/>
  <c r="Q273" i="5"/>
  <c r="K273" i="5"/>
  <c r="C273" i="5"/>
  <c r="Q263" i="5"/>
  <c r="K263" i="5"/>
  <c r="C263" i="5"/>
  <c r="Q262" i="5"/>
  <c r="K262" i="5"/>
  <c r="C262" i="5"/>
  <c r="Q261" i="5"/>
  <c r="K261" i="5"/>
  <c r="C261" i="5"/>
  <c r="Q260" i="5"/>
  <c r="K260" i="5"/>
  <c r="C260" i="5"/>
  <c r="Q259" i="5"/>
  <c r="K259" i="5"/>
  <c r="C259" i="5"/>
  <c r="Q258" i="5"/>
  <c r="K258" i="5"/>
  <c r="C258" i="5"/>
  <c r="Q257" i="5"/>
  <c r="K257" i="5"/>
  <c r="C257" i="5"/>
  <c r="Q256" i="5"/>
  <c r="K256" i="5"/>
  <c r="C256" i="5"/>
  <c r="Q255" i="5"/>
  <c r="K255" i="5"/>
  <c r="C255" i="5"/>
  <c r="Q254" i="5"/>
  <c r="K254" i="5"/>
  <c r="C254" i="5"/>
  <c r="Q253" i="5"/>
  <c r="K253" i="5"/>
  <c r="C253" i="5"/>
  <c r="C252" i="5"/>
  <c r="K252" i="5"/>
  <c r="Q252" i="5"/>
  <c r="Q2" i="5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48" i="5"/>
  <c r="Q249" i="5"/>
  <c r="Q250" i="5"/>
  <c r="Q242" i="5"/>
  <c r="Q243" i="5"/>
  <c r="Q244" i="5"/>
  <c r="Q251" i="5"/>
  <c r="Q276" i="5"/>
  <c r="Q348" i="5"/>
  <c r="Q239" i="5"/>
  <c r="Q240" i="5"/>
  <c r="Q241" i="5"/>
  <c r="Q245" i="5"/>
  <c r="Q246" i="5"/>
  <c r="Q247" i="5"/>
  <c r="Q233" i="5"/>
  <c r="Q234" i="5"/>
  <c r="Q235" i="5"/>
  <c r="Q236" i="5"/>
  <c r="Q237" i="5"/>
  <c r="Q238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109" i="5"/>
  <c r="C109" i="5"/>
  <c r="K108" i="5"/>
  <c r="C108" i="5"/>
  <c r="K107" i="5"/>
  <c r="C107" i="5"/>
  <c r="K106" i="5"/>
  <c r="C106" i="5"/>
  <c r="K105" i="5"/>
  <c r="C105" i="5"/>
  <c r="K104" i="5"/>
  <c r="C104" i="5"/>
  <c r="K103" i="5"/>
  <c r="C103" i="5"/>
  <c r="K102" i="5"/>
  <c r="C102" i="5"/>
  <c r="K101" i="5"/>
  <c r="C101" i="5"/>
  <c r="K100" i="5"/>
  <c r="C100" i="5"/>
  <c r="K99" i="5"/>
  <c r="C99" i="5"/>
  <c r="K98" i="5"/>
  <c r="C98" i="5"/>
  <c r="K97" i="5"/>
  <c r="C97" i="5"/>
  <c r="K96" i="5"/>
  <c r="C96" i="5"/>
  <c r="K95" i="5"/>
  <c r="C95" i="5"/>
  <c r="K94" i="5"/>
  <c r="C94" i="5"/>
  <c r="K93" i="5"/>
  <c r="C93" i="5"/>
  <c r="K92" i="5"/>
  <c r="C92" i="5"/>
  <c r="K91" i="5"/>
  <c r="C91" i="5"/>
  <c r="K90" i="5"/>
  <c r="C90" i="5"/>
  <c r="K89" i="5"/>
  <c r="C89" i="5"/>
  <c r="K88" i="5"/>
  <c r="C88" i="5"/>
  <c r="K87" i="5"/>
  <c r="C87" i="5"/>
  <c r="C86" i="5"/>
  <c r="K86" i="5"/>
  <c r="K133" i="5"/>
  <c r="C133" i="5"/>
  <c r="K132" i="5"/>
  <c r="C132" i="5"/>
  <c r="K131" i="5"/>
  <c r="C131" i="5"/>
  <c r="K130" i="5"/>
  <c r="C130" i="5"/>
  <c r="K129" i="5"/>
  <c r="C129" i="5"/>
  <c r="K128" i="5"/>
  <c r="C128" i="5"/>
  <c r="K127" i="5"/>
  <c r="C127" i="5"/>
  <c r="K126" i="5"/>
  <c r="C126" i="5"/>
  <c r="K125" i="5"/>
  <c r="C125" i="5"/>
  <c r="K124" i="5"/>
  <c r="C124" i="5"/>
  <c r="K123" i="5"/>
  <c r="C123" i="5"/>
  <c r="K122" i="5"/>
  <c r="C122" i="5"/>
  <c r="K121" i="5"/>
  <c r="C121" i="5"/>
  <c r="K120" i="5"/>
  <c r="C120" i="5"/>
  <c r="K119" i="5"/>
  <c r="C119" i="5"/>
  <c r="K118" i="5"/>
  <c r="C118" i="5"/>
  <c r="K117" i="5"/>
  <c r="C117" i="5"/>
  <c r="K116" i="5"/>
  <c r="C116" i="5"/>
  <c r="K115" i="5"/>
  <c r="C115" i="5"/>
  <c r="K114" i="5"/>
  <c r="C114" i="5"/>
  <c r="K113" i="5"/>
  <c r="C113" i="5"/>
  <c r="K112" i="5"/>
  <c r="C112" i="5"/>
  <c r="K111" i="5"/>
  <c r="C111" i="5"/>
  <c r="C110" i="5"/>
  <c r="K110" i="5"/>
  <c r="C134" i="5"/>
  <c r="K134" i="5"/>
  <c r="C135" i="5"/>
  <c r="K135" i="5"/>
  <c r="C136" i="5"/>
  <c r="K136" i="5"/>
  <c r="C137" i="5"/>
  <c r="K137" i="5"/>
  <c r="C138" i="5"/>
  <c r="K138" i="5"/>
  <c r="C139" i="5"/>
  <c r="K139" i="5"/>
  <c r="C140" i="5"/>
  <c r="K140" i="5"/>
  <c r="C141" i="5"/>
  <c r="K141" i="5"/>
  <c r="C142" i="5"/>
  <c r="K142" i="5"/>
  <c r="C143" i="5"/>
  <c r="K143" i="5"/>
  <c r="C144" i="5"/>
  <c r="K144" i="5"/>
  <c r="C145" i="5"/>
  <c r="K145" i="5"/>
  <c r="C146" i="5"/>
  <c r="K146" i="5"/>
  <c r="C147" i="5"/>
  <c r="K147" i="5"/>
  <c r="C148" i="5"/>
  <c r="K148" i="5"/>
  <c r="C149" i="5"/>
  <c r="K149" i="5"/>
  <c r="C150" i="5"/>
  <c r="K150" i="5"/>
  <c r="C151" i="5"/>
  <c r="K151" i="5"/>
  <c r="C152" i="5"/>
  <c r="K152" i="5"/>
  <c r="C153" i="5"/>
  <c r="K153" i="5"/>
  <c r="C154" i="5"/>
  <c r="K154" i="5"/>
  <c r="C155" i="5"/>
  <c r="K155" i="5"/>
  <c r="C156" i="5"/>
  <c r="K156" i="5"/>
  <c r="C157" i="5"/>
  <c r="K157" i="5"/>
  <c r="K238" i="5"/>
  <c r="C238" i="5"/>
  <c r="K237" i="5"/>
  <c r="C237" i="5"/>
  <c r="K236" i="5"/>
  <c r="C236" i="5"/>
  <c r="K235" i="5"/>
  <c r="C235" i="5"/>
  <c r="K234" i="5"/>
  <c r="C234" i="5"/>
  <c r="K233" i="5"/>
  <c r="C233" i="5"/>
  <c r="K247" i="5"/>
  <c r="C247" i="5"/>
  <c r="K246" i="5"/>
  <c r="C246" i="5"/>
  <c r="K245" i="5"/>
  <c r="C245" i="5"/>
  <c r="K241" i="5"/>
  <c r="C241" i="5"/>
  <c r="K240" i="5"/>
  <c r="C240" i="5"/>
  <c r="K239" i="5"/>
  <c r="C239" i="5"/>
  <c r="K348" i="5"/>
  <c r="C348" i="5"/>
  <c r="K276" i="5"/>
  <c r="C276" i="5"/>
  <c r="K251" i="5"/>
  <c r="C251" i="5"/>
  <c r="K244" i="5"/>
  <c r="C244" i="5"/>
  <c r="K243" i="5"/>
  <c r="C243" i="5"/>
  <c r="K242" i="5"/>
  <c r="C242" i="5"/>
  <c r="K250" i="5"/>
  <c r="C250" i="5"/>
  <c r="K249" i="5"/>
  <c r="C249" i="5"/>
  <c r="K248" i="5"/>
  <c r="C248" i="5"/>
  <c r="C232" i="5"/>
  <c r="C231" i="5"/>
  <c r="C230" i="5"/>
  <c r="K230" i="5"/>
  <c r="K231" i="5"/>
  <c r="K232" i="5"/>
  <c r="C61" i="5" l="1"/>
  <c r="C60" i="5"/>
  <c r="K61" i="5"/>
  <c r="C59" i="5"/>
  <c r="C58" i="5"/>
  <c r="C57" i="5"/>
  <c r="C56" i="5"/>
  <c r="C55" i="5"/>
  <c r="C54" i="5"/>
  <c r="K54" i="5"/>
  <c r="K55" i="5"/>
  <c r="K56" i="5"/>
  <c r="K57" i="5"/>
  <c r="K58" i="5"/>
  <c r="K59" i="5"/>
  <c r="K60" i="5"/>
  <c r="C53" i="5" l="1"/>
  <c r="C52" i="5"/>
  <c r="C51" i="5"/>
  <c r="C50" i="5"/>
  <c r="C49" i="5"/>
  <c r="C48" i="5"/>
  <c r="C47" i="5"/>
  <c r="C46" i="5"/>
  <c r="K46" i="5"/>
  <c r="K47" i="5"/>
  <c r="K48" i="5"/>
  <c r="K49" i="5"/>
  <c r="K50" i="5"/>
  <c r="K51" i="5"/>
  <c r="K52" i="5"/>
  <c r="K53" i="5"/>
  <c r="K164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K158" i="5"/>
  <c r="K159" i="5"/>
  <c r="K160" i="5"/>
  <c r="K161" i="5"/>
  <c r="K162" i="5"/>
  <c r="K163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C193" i="5"/>
  <c r="C192" i="5"/>
  <c r="C191" i="5"/>
  <c r="K191" i="5"/>
  <c r="K192" i="5"/>
  <c r="K193" i="5"/>
  <c r="C190" i="5"/>
  <c r="C189" i="5"/>
  <c r="C188" i="5"/>
  <c r="C187" i="5"/>
  <c r="C186" i="5"/>
  <c r="C185" i="5"/>
  <c r="C184" i="5"/>
  <c r="C183" i="5"/>
  <c r="C45" i="5"/>
  <c r="C44" i="5"/>
  <c r="C43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C42" i="5"/>
  <c r="K217" i="5"/>
  <c r="C217" i="5"/>
  <c r="K216" i="5"/>
  <c r="C216" i="5"/>
  <c r="C12" i="5"/>
  <c r="C11" i="5"/>
  <c r="C10" i="5"/>
  <c r="C9" i="5"/>
  <c r="C8" i="5"/>
  <c r="C7" i="5"/>
  <c r="C6" i="5"/>
  <c r="C5" i="5"/>
  <c r="C4" i="5"/>
  <c r="K4" i="5"/>
  <c r="K5" i="5"/>
  <c r="K6" i="5"/>
  <c r="K7" i="5"/>
  <c r="K8" i="5"/>
  <c r="K9" i="5"/>
  <c r="K10" i="5"/>
  <c r="K11" i="5"/>
  <c r="K12" i="5"/>
  <c r="C206" i="5"/>
  <c r="K206" i="5"/>
  <c r="C207" i="5"/>
  <c r="K207" i="5"/>
  <c r="C208" i="5"/>
  <c r="K208" i="5"/>
  <c r="C209" i="5"/>
  <c r="K209" i="5"/>
  <c r="C210" i="5"/>
  <c r="K210" i="5"/>
  <c r="C211" i="5"/>
  <c r="K211" i="5"/>
  <c r="C212" i="5"/>
  <c r="K212" i="5"/>
  <c r="C213" i="5"/>
  <c r="K213" i="5"/>
  <c r="C214" i="5"/>
  <c r="K214" i="5"/>
  <c r="C215" i="5"/>
  <c r="K215" i="5"/>
  <c r="C41" i="5"/>
  <c r="K41" i="5"/>
  <c r="K42" i="5"/>
  <c r="K43" i="5"/>
  <c r="K44" i="5"/>
  <c r="K45" i="5"/>
  <c r="C182" i="5"/>
  <c r="K182" i="5"/>
  <c r="K183" i="5"/>
  <c r="K184" i="5"/>
  <c r="K185" i="5"/>
  <c r="K186" i="5"/>
  <c r="K187" i="5"/>
  <c r="K188" i="5"/>
  <c r="K189" i="5"/>
  <c r="K190" i="5"/>
  <c r="C13" i="5"/>
  <c r="C3" i="5"/>
  <c r="C19" i="5"/>
  <c r="K19" i="5"/>
  <c r="C18" i="5"/>
  <c r="K18" i="5"/>
  <c r="C26" i="5"/>
  <c r="C25" i="5"/>
  <c r="C24" i="5"/>
  <c r="C23" i="5"/>
  <c r="C22" i="5"/>
  <c r="C21" i="5"/>
  <c r="C20" i="5"/>
  <c r="K17" i="5"/>
  <c r="C17" i="5"/>
  <c r="C16" i="5"/>
  <c r="C15" i="5"/>
  <c r="C40" i="5"/>
  <c r="C39" i="5"/>
  <c r="C38" i="5"/>
  <c r="C37" i="5"/>
  <c r="C3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14" i="5"/>
  <c r="K15" i="5"/>
  <c r="K16" i="5"/>
  <c r="K20" i="5"/>
  <c r="K21" i="5"/>
  <c r="K22" i="5"/>
  <c r="K23" i="5"/>
  <c r="K24" i="5"/>
  <c r="K25" i="5"/>
  <c r="K26" i="5"/>
  <c r="K2" i="5"/>
  <c r="K3" i="5"/>
  <c r="K13" i="5"/>
  <c r="C35" i="5"/>
  <c r="C34" i="5"/>
  <c r="C33" i="5"/>
  <c r="C32" i="5"/>
  <c r="C27" i="5"/>
  <c r="C28" i="5"/>
  <c r="C29" i="5"/>
  <c r="C30" i="5"/>
  <c r="C31" i="5"/>
  <c r="C14" i="5"/>
  <c r="C2" i="5"/>
  <c r="G35" i="4" l="1"/>
  <c r="G34" i="4"/>
  <c r="G33" i="4"/>
  <c r="G32" i="4"/>
  <c r="G31" i="4"/>
  <c r="G30" i="4"/>
  <c r="G28" i="4"/>
  <c r="G27" i="4"/>
  <c r="G26" i="4"/>
  <c r="G25" i="4"/>
  <c r="P25" i="4"/>
  <c r="P26" i="4"/>
  <c r="P27" i="4"/>
  <c r="P28" i="4"/>
  <c r="P30" i="4"/>
  <c r="P31" i="4"/>
  <c r="P32" i="4"/>
  <c r="P33" i="4"/>
  <c r="P34" i="4"/>
  <c r="P35" i="4"/>
  <c r="H25" i="4"/>
  <c r="E32" i="4"/>
  <c r="H32" i="4" s="1"/>
  <c r="E68" i="4"/>
  <c r="H26" i="4"/>
  <c r="H27" i="4"/>
  <c r="H28" i="4"/>
  <c r="H29" i="4"/>
  <c r="H30" i="4"/>
  <c r="H31" i="4"/>
  <c r="H33" i="4"/>
  <c r="H34" i="4"/>
  <c r="H35" i="4"/>
  <c r="E126" i="4"/>
  <c r="E86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C20" i="1"/>
  <c r="C15" i="1" l="1"/>
  <c r="C31" i="1" l="1"/>
  <c r="C94" i="1" l="1"/>
  <c r="C93" i="1"/>
  <c r="C96" i="1"/>
  <c r="C95" i="1"/>
  <c r="C89" i="1"/>
  <c r="C90" i="1"/>
  <c r="C91" i="1"/>
  <c r="C92" i="1"/>
  <c r="C88" i="1" l="1"/>
  <c r="C84" i="1"/>
  <c r="C85" i="1"/>
  <c r="C86" i="1"/>
  <c r="C87" i="1"/>
  <c r="C69" i="1" l="1"/>
  <c r="C111" i="1" l="1"/>
  <c r="C97" i="1" l="1"/>
  <c r="C104" i="1" l="1"/>
  <c r="C105" i="1" l="1"/>
  <c r="C103" i="1"/>
  <c r="C98" i="1" l="1"/>
  <c r="C106" i="1"/>
  <c r="C30" i="1" l="1"/>
  <c r="C32" i="1"/>
  <c r="C33" i="1"/>
  <c r="C34" i="1"/>
  <c r="C35" i="1"/>
  <c r="C36" i="1"/>
  <c r="C37" i="1"/>
  <c r="C38" i="1" l="1"/>
  <c r="C25" i="1"/>
  <c r="C100" i="1" l="1"/>
  <c r="C99" i="1"/>
  <c r="C102" i="1"/>
  <c r="C101" i="1"/>
  <c r="C66" i="1" l="1"/>
  <c r="C67" i="1"/>
  <c r="C14" i="1" l="1"/>
  <c r="C13" i="1" l="1"/>
  <c r="C17" i="1" l="1"/>
  <c r="C74" i="1" l="1"/>
  <c r="C73" i="1"/>
  <c r="C83" i="1"/>
  <c r="C82" i="1"/>
  <c r="C81" i="1"/>
  <c r="C80" i="1"/>
  <c r="C79" i="1"/>
  <c r="C78" i="1"/>
  <c r="C77" i="1"/>
  <c r="C76" i="1"/>
  <c r="C75" i="1"/>
  <c r="C72" i="1"/>
  <c r="C71" i="1"/>
  <c r="C70" i="1"/>
  <c r="C121" i="1" l="1"/>
  <c r="C120" i="1"/>
  <c r="C119" i="1"/>
  <c r="C118" i="1"/>
  <c r="C28" i="1"/>
  <c r="C27" i="1"/>
  <c r="C26" i="1"/>
  <c r="C24" i="1"/>
  <c r="C23" i="1"/>
  <c r="C22" i="1"/>
  <c r="C21" i="1"/>
  <c r="C19" i="1"/>
  <c r="C18" i="1"/>
  <c r="C16" i="1"/>
  <c r="C12" i="1"/>
  <c r="C11" i="1"/>
  <c r="C10" i="1"/>
  <c r="C9" i="1"/>
  <c r="C8" i="1"/>
  <c r="C7" i="1"/>
  <c r="C6" i="1"/>
  <c r="C5" i="1"/>
  <c r="C4" i="1"/>
  <c r="C3" i="1"/>
  <c r="C50" i="1"/>
  <c r="C49" i="1"/>
  <c r="C48" i="1"/>
  <c r="C47" i="1"/>
  <c r="C46" i="1"/>
  <c r="C45" i="1"/>
  <c r="C44" i="1"/>
  <c r="C43" i="1"/>
  <c r="C42" i="1"/>
  <c r="C41" i="1"/>
  <c r="C40" i="1"/>
  <c r="C39" i="1"/>
  <c r="C29" i="1"/>
  <c r="C57" i="1"/>
  <c r="C56" i="1"/>
  <c r="C55" i="1"/>
  <c r="C54" i="1"/>
  <c r="C53" i="1"/>
  <c r="C52" i="1"/>
  <c r="C51" i="1"/>
  <c r="C58" i="1"/>
  <c r="C59" i="1"/>
  <c r="C60" i="1"/>
  <c r="C61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17" i="1"/>
  <c r="C116" i="1"/>
  <c r="C115" i="1"/>
  <c r="C107" i="1"/>
  <c r="C112" i="1"/>
  <c r="C113" i="1"/>
  <c r="C114" i="1"/>
  <c r="C110" i="1"/>
  <c r="C109" i="1"/>
  <c r="C108" i="1"/>
  <c r="C65" i="1"/>
  <c r="C68" i="1"/>
  <c r="C64" i="1"/>
  <c r="C63" i="1"/>
  <c r="C62" i="1"/>
</calcChain>
</file>

<file path=xl/sharedStrings.xml><?xml version="1.0" encoding="utf-8"?>
<sst xmlns="http://schemas.openxmlformats.org/spreadsheetml/2006/main" count="5343" uniqueCount="647">
  <si>
    <t>Date</t>
  </si>
  <si>
    <t>Tournament</t>
  </si>
  <si>
    <t>Round</t>
  </si>
  <si>
    <t>Winner</t>
  </si>
  <si>
    <t>Rating</t>
  </si>
  <si>
    <t>Demo</t>
  </si>
  <si>
    <t>Rapha</t>
  </si>
  <si>
    <t>Toxjq</t>
  </si>
  <si>
    <t>Ev1l</t>
  </si>
  <si>
    <t>Cooller</t>
  </si>
  <si>
    <t>sib</t>
  </si>
  <si>
    <t>Psygib</t>
  </si>
  <si>
    <t>Clawz</t>
  </si>
  <si>
    <t>Thresh</t>
  </si>
  <si>
    <t>Reptile</t>
  </si>
  <si>
    <t>K1llsen</t>
  </si>
  <si>
    <t>Raisy</t>
  </si>
  <si>
    <t>Vengeur</t>
  </si>
  <si>
    <t>Garpy</t>
  </si>
  <si>
    <t>Av3k</t>
  </si>
  <si>
    <t>DaHang</t>
  </si>
  <si>
    <t>Liquid (T)</t>
  </si>
  <si>
    <t>2z (T)</t>
  </si>
  <si>
    <t>br1ck</t>
  </si>
  <si>
    <t>cha1n</t>
  </si>
  <si>
    <t>Xron</t>
  </si>
  <si>
    <t>Dramis</t>
  </si>
  <si>
    <t>Serious</t>
  </si>
  <si>
    <t>cYpheR</t>
  </si>
  <si>
    <t>QuakeCon 2018</t>
  </si>
  <si>
    <t>QuakeCon 2017</t>
  </si>
  <si>
    <t>QuakeCon 2016</t>
  </si>
  <si>
    <t>QuakeCon 2015</t>
  </si>
  <si>
    <t>QuakeCon 2014</t>
  </si>
  <si>
    <t>125FPS Sunday QC Duel Cup #27</t>
  </si>
  <si>
    <t>Dreamhack Winter 2018</t>
  </si>
  <si>
    <t>Italian eSports Open 2018</t>
  </si>
  <si>
    <t>QuakeCon 2019</t>
  </si>
  <si>
    <t>Italian eSports Open 2017</t>
  </si>
  <si>
    <t>Final</t>
  </si>
  <si>
    <t>Semi-final</t>
  </si>
  <si>
    <t>https://www.youtube.com/watch?v=pRWkCcW2QO4</t>
  </si>
  <si>
    <t>Grand Final</t>
  </si>
  <si>
    <t>https://www.youtube.com/watch?v=xaRkgDocmfg</t>
  </si>
  <si>
    <t>Upper Final</t>
  </si>
  <si>
    <t>Lower Final</t>
  </si>
  <si>
    <t>https://www.youtube.com/watch?v=ITDIX7sV8JE</t>
  </si>
  <si>
    <t>Map</t>
  </si>
  <si>
    <t>Blood Covenant</t>
  </si>
  <si>
    <t>Molten Falls</t>
  </si>
  <si>
    <t>Burial Chamber</t>
  </si>
  <si>
    <t>Ruins of Sarnath</t>
  </si>
  <si>
    <t>Corrupted Keep</t>
  </si>
  <si>
    <t>Blood Run</t>
  </si>
  <si>
    <t>Citadel</t>
  </si>
  <si>
    <t>https://www.youtube.com/watch?v=Zu9ppNbeLxI</t>
  </si>
  <si>
    <t>https://www.youtube.com/watch?v=G0RmYcORgVQ</t>
  </si>
  <si>
    <t>https://www.youtube.com/watch?v=yLLY8n9AkGs</t>
  </si>
  <si>
    <t>https://www.youtube.com/watch?v=fIpgMk2DBIw</t>
  </si>
  <si>
    <t>Quarter-final</t>
  </si>
  <si>
    <t>https://www.youtube.com/watch?v=w8WAlFFBx9A</t>
  </si>
  <si>
    <t>https://www.youtube.com/watch?v=Awz8zUYQ-1s&amp;t=824s</t>
  </si>
  <si>
    <t>https://www.youtube.com/watch?v=Dd0VjhNE3bk</t>
  </si>
  <si>
    <t>Quake Open League #9 NA</t>
  </si>
  <si>
    <t>Quake Open League #9 EU</t>
  </si>
  <si>
    <t>Quake Open League #8 NA</t>
  </si>
  <si>
    <t>Quake Open League #7 NA</t>
  </si>
  <si>
    <t>Quake Open League #2 NA</t>
  </si>
  <si>
    <t>Quake Open League #7 EU</t>
  </si>
  <si>
    <t>https://www.youtube.com/watch?v=bmQQ6GH_UOE&amp;t=2s</t>
  </si>
  <si>
    <t>Quake Open League #8 EU</t>
  </si>
  <si>
    <t>Sacrifice Qualifying</t>
  </si>
  <si>
    <t>https://www.youtube.com/watch?v=2QD_uoZtoRo</t>
  </si>
  <si>
    <t>https://www.youtube.com/watch?v=dv1NzHLD-xE</t>
  </si>
  <si>
    <t>GrandMaster Duel</t>
  </si>
  <si>
    <t>https://www.youtube.com/watch?v=s9mKznxuqqg</t>
  </si>
  <si>
    <t>Game</t>
  </si>
  <si>
    <t>QC</t>
  </si>
  <si>
    <t>QL</t>
  </si>
  <si>
    <t>ev1l</t>
  </si>
  <si>
    <t>https://www.youtube.com/watch?v=bxVyk77_m_Y</t>
  </si>
  <si>
    <t>Dreakhack Summer 2019</t>
  </si>
  <si>
    <t>Dreamhack Winter 2019</t>
  </si>
  <si>
    <t>Dreamhack Summer 2018</t>
  </si>
  <si>
    <t>https://www.youtube.com/watch?v=TddqLMAP38s</t>
  </si>
  <si>
    <t>Group A Upper Final</t>
  </si>
  <si>
    <t>Group A Semi-final</t>
  </si>
  <si>
    <t>Group A Lower</t>
  </si>
  <si>
    <t>Group A Lower Final</t>
  </si>
  <si>
    <t>Group B Semi-final</t>
  </si>
  <si>
    <t>polterizer</t>
  </si>
  <si>
    <t>Country</t>
  </si>
  <si>
    <t>Poland</t>
  </si>
  <si>
    <t>USA</t>
  </si>
  <si>
    <t>Russia</t>
  </si>
  <si>
    <t>Germany</t>
  </si>
  <si>
    <t>Italy</t>
  </si>
  <si>
    <t>Hungary</t>
  </si>
  <si>
    <t>Sweden</t>
  </si>
  <si>
    <t>Group B Upper Final</t>
  </si>
  <si>
    <t>Group B Final</t>
  </si>
  <si>
    <t>Group B Lower</t>
  </si>
  <si>
    <t>Group B Lower Final</t>
  </si>
  <si>
    <t>UK</t>
  </si>
  <si>
    <t>Ukraine</t>
  </si>
  <si>
    <t>Belarus</t>
  </si>
  <si>
    <t>Serbia</t>
  </si>
  <si>
    <t>EU</t>
  </si>
  <si>
    <t>Agent</t>
  </si>
  <si>
    <t>Spart1e</t>
  </si>
  <si>
    <t>Canada</t>
  </si>
  <si>
    <t>Vo0</t>
  </si>
  <si>
    <t>Netherlands</t>
  </si>
  <si>
    <t>Lup1n</t>
  </si>
  <si>
    <t>phaze</t>
  </si>
  <si>
    <t>OGA Quake Pit 2</t>
  </si>
  <si>
    <t>Silencep</t>
  </si>
  <si>
    <t>toxjq</t>
  </si>
  <si>
    <t>Group round</t>
  </si>
  <si>
    <t>lithz</t>
  </si>
  <si>
    <t>Busdriverx</t>
  </si>
  <si>
    <t>whaz</t>
  </si>
  <si>
    <t>https://www.youtube.com/watch?v=Vd6HhfNt3KU</t>
  </si>
  <si>
    <t>dooi</t>
  </si>
  <si>
    <t>https://liquipedia.net/quake/QuakeCon/2018/Quake_Champions/Duel_Showdown</t>
  </si>
  <si>
    <t>http://www.quakechampionspit.com/schedule/</t>
  </si>
  <si>
    <t>Results</t>
  </si>
  <si>
    <t>baSe</t>
  </si>
  <si>
    <t>https://liquipedia.net/quake/DreamHack/2018/Winter/Duel</t>
  </si>
  <si>
    <t>agent</t>
  </si>
  <si>
    <t>https://www.youtube.com/watch?v=lzMtFKt43GU</t>
  </si>
  <si>
    <t>https://www.youtube.com/watch?v=U-C2DhFGLhM&amp;t=2008s</t>
  </si>
  <si>
    <t>https://www.youtube.com/watch?v=jg1gQpuX9LY</t>
  </si>
  <si>
    <t>https://www.youtube.com/watch?v=vdCe5lOPOhA</t>
  </si>
  <si>
    <t>https://125fps.challonge.com/sundaycup110</t>
  </si>
  <si>
    <t>Round 4</t>
  </si>
  <si>
    <t>St0n3</t>
  </si>
  <si>
    <t>125FPS Sunday QC Duel Cup #18</t>
  </si>
  <si>
    <t>https://125fps.challonge.com/sundaycup101</t>
  </si>
  <si>
    <t>https://www.youtube.com/watch?v=6SgXlzuui5w</t>
  </si>
  <si>
    <t>?</t>
  </si>
  <si>
    <t>125FPS Sunday QC Duel Cup #26</t>
  </si>
  <si>
    <t>https://125fps.challonge.com/sundaycup109</t>
  </si>
  <si>
    <t>Bronze Final</t>
  </si>
  <si>
    <t>Entropy</t>
  </si>
  <si>
    <t>Red Annihilation</t>
  </si>
  <si>
    <t>Unholy</t>
  </si>
  <si>
    <t>B2</t>
  </si>
  <si>
    <t>HiJinks</t>
  </si>
  <si>
    <t>Kiljoy</t>
  </si>
  <si>
    <t>Gollum</t>
  </si>
  <si>
    <t>https://www.esportsearnings.com/tournaments/12213-red-annihilation</t>
  </si>
  <si>
    <t>Q1</t>
  </si>
  <si>
    <t>https://www.youtube.com/watch?v=cAmNtOfpR8Q</t>
  </si>
  <si>
    <t>https://www.twitch.tv/videos/382212222?t=3h27m0s</t>
  </si>
  <si>
    <t>https://www.twitch.tv/videos/374575231?t=4h26m00s</t>
  </si>
  <si>
    <t>https://www.twitch.tv/videos/382212222?t=6m0s</t>
  </si>
  <si>
    <t>https://www.twitch.tv/videos/382212222?t=2h04m0s</t>
  </si>
  <si>
    <t>https://www.twitch.tv/videos/381595490?t=0</t>
  </si>
  <si>
    <t>https://www.twitch.tv/videos/381595490?t=1h12m</t>
  </si>
  <si>
    <t>https://www.twitch.tv/videos/381595490?t=2h52m26s</t>
  </si>
  <si>
    <t>https://www.twitch.tv/videos/381595490?t=3h36m37s</t>
  </si>
  <si>
    <t>KillaloT</t>
  </si>
  <si>
    <t>Qualifying</t>
  </si>
  <si>
    <t>https://www.twitch.tv/videos/378381859?t=24m42s</t>
  </si>
  <si>
    <t>https://www.twitch.tv/videos/382179678?t=14m30s</t>
  </si>
  <si>
    <t>https://www.twitch.tv/videos/378381859?t=41m57s</t>
  </si>
  <si>
    <t>https://www.twitch.tv/videos/378381859?t=1h33m50s</t>
  </si>
  <si>
    <t>https://www.twitch.tv/videos/378381859?t=2h13m51s</t>
  </si>
  <si>
    <t>https://www.twitch.tv/videos/378381859?t=2h44m44s</t>
  </si>
  <si>
    <t>https://www.twitch.tv/videos/378381859?t=3h23m21s</t>
  </si>
  <si>
    <t>Losers Bracket</t>
  </si>
  <si>
    <t>https://www.twitch.tv/videos/378381859?t=3h35m14s</t>
  </si>
  <si>
    <t>Base</t>
  </si>
  <si>
    <t>https://www.youtube.com/watch?v=7KP2UsaXwHc</t>
  </si>
  <si>
    <t>https://www.toornament.com/tournaments/1976278453933948928/stages/1976350021721391104/</t>
  </si>
  <si>
    <t>https://www.toornament.com/tournaments/1991148573159301120/stages/2049593474995871744/</t>
  </si>
  <si>
    <t>https://www.youtube.com/watch?v=3Qcy8i7mzkY</t>
  </si>
  <si>
    <t>https://www.youtube.com/watch?v=tU6v8C1pw8Y</t>
  </si>
  <si>
    <t>https://liquipedia.net/quake/QuakeCon/2016/Quake_Live/Duel</t>
  </si>
  <si>
    <t>Losers Final</t>
  </si>
  <si>
    <t>https://www.youtube.com/watch?v=gPX_4ydOZvA&amp;t=2065s</t>
  </si>
  <si>
    <t>https://www.youtube.com/watch?v=5g-cy7nLvnU</t>
  </si>
  <si>
    <t>https://liquipedia.net/quake/Quake_World_Championship/2017/Duel</t>
  </si>
  <si>
    <t>3rd Place Match</t>
  </si>
  <si>
    <t>noctis</t>
  </si>
  <si>
    <t>Austria</t>
  </si>
  <si>
    <t>https://www.youtube.com/watch?v=TglqeDYNa1s</t>
  </si>
  <si>
    <t>https://youtu.be/094IGA3U2QI?t=2437</t>
  </si>
  <si>
    <t>https://youtu.be/094IGA3U2QI?t=5952</t>
  </si>
  <si>
    <t>https://youtu.be/094IGA3U2QI?t=11689</t>
  </si>
  <si>
    <t>https://youtu.be/094IGA3U2QI?t=14584</t>
  </si>
  <si>
    <t>https://youtu.be/094IGA3U2QI?t=18147</t>
  </si>
  <si>
    <t>https://youtu.be/094IGA3U2QI?t=21241</t>
  </si>
  <si>
    <t>https://youtu.be/094IGA3U2QI?t=30776</t>
  </si>
  <si>
    <t>Group A</t>
  </si>
  <si>
    <t>https://www.youtube.com/watch?v=4_UVnsG7COM</t>
  </si>
  <si>
    <t>Road to QuakeCon 2015</t>
  </si>
  <si>
    <t>Group B</t>
  </si>
  <si>
    <t>Fazz</t>
  </si>
  <si>
    <t>https://www.youtube.com/watch?v=48s-AB5nQ-4</t>
  </si>
  <si>
    <t>https://www.youtube.com/watch?v=eS1MZ0KQxjU</t>
  </si>
  <si>
    <t>Grand final</t>
  </si>
  <si>
    <t>https://www.youtube.com/watch?v=vfISD3GVJcQ</t>
  </si>
  <si>
    <t>https://www.youtube.com/watch?v=MOZmklLdtt4</t>
  </si>
  <si>
    <t>125FPS Season #22</t>
  </si>
  <si>
    <t>https://www.youtube.com/watch?v=k4-fg6qetSY</t>
  </si>
  <si>
    <t>https://www.youtube.com/watch?v=fU5cZaV9j-I</t>
  </si>
  <si>
    <t>https://www.youtube.com/watch?v=OBhsRSp0ILk</t>
  </si>
  <si>
    <t>Billox</t>
  </si>
  <si>
    <t>QuakeDelica</t>
  </si>
  <si>
    <t>Q2</t>
  </si>
  <si>
    <t>Unknown</t>
  </si>
  <si>
    <t>https://www.youtube.com/watch?v=pyX1Cc6Ejjk</t>
  </si>
  <si>
    <t>PGL Season 1</t>
  </si>
  <si>
    <t>Winners bracket semi-final</t>
  </si>
  <si>
    <t>https://www.youtube.com/watch?v=f63a8Cphh8c
https://www.youtube.com/watch?v=2sShBDLbbyk</t>
  </si>
  <si>
    <t>QuakeCon 2013</t>
  </si>
  <si>
    <t>https://liquipedia.net/quake/QuakeCon/2013/Quake_Live_Duel</t>
  </si>
  <si>
    <t>Zero4</t>
  </si>
  <si>
    <t>https://www.youtube.com/watch?v=sXuBmU-AjSk</t>
  </si>
  <si>
    <t>https://www.youtube.com/watch?v=AI0RTvlm0hw</t>
  </si>
  <si>
    <t>https://www.youtube.com/watch?v=DVJ6VSRnstM</t>
  </si>
  <si>
    <t>Upper Semi-final</t>
  </si>
  <si>
    <t>https://www.youtube.com/watch?v=JE4nTXQz6yA</t>
  </si>
  <si>
    <t>Scrims</t>
  </si>
  <si>
    <t>n/a</t>
  </si>
  <si>
    <t>Dreamhack Summer 2012</t>
  </si>
  <si>
    <t>https://www.youtube.com/watch?v=S7cKftLBCEg</t>
  </si>
  <si>
    <t>LightingStorm</t>
  </si>
  <si>
    <t>https://www.youtube.com/watch?v=B8IOvXPg_Gk</t>
  </si>
  <si>
    <t>PGL Open 2018</t>
  </si>
  <si>
    <t>https://liquipedia.net/quake/PGL_Quake_Champions_Open</t>
  </si>
  <si>
    <t>https://www.twitch.tv/videos/332096219</t>
  </si>
  <si>
    <t>https://challonge.com/qc14_duel_masters</t>
  </si>
  <si>
    <t>https://www.youtube.com/watch?v=zD6WStCFnGk</t>
  </si>
  <si>
    <t>QuakeCon 2012</t>
  </si>
  <si>
    <t>https://www.youtube.com/watch?v=hU8cqFx-IVI</t>
  </si>
  <si>
    <t>https://www.youtube.com/watch?v=o2HwxIaD3qc&amp;t=1330s</t>
  </si>
  <si>
    <t>https://www.youtube.com/watch?v=Oi-MZUYVnps</t>
  </si>
  <si>
    <t>https://www.youtube.com/watch?v=PVvA8lCOqF0&amp;t=8s</t>
  </si>
  <si>
    <t>czm</t>
  </si>
  <si>
    <t>USA?</t>
  </si>
  <si>
    <t>https://www.youtube.com/watch?v=CA6-7VrpBtc</t>
  </si>
  <si>
    <t>https://www.youtube.com/watch?v=1rVdeGj0gBk</t>
  </si>
  <si>
    <t>https://www.youtube.com/watch?v=-z4bYTnnCxI&amp;t=56s</t>
  </si>
  <si>
    <t>https://www.youtube.com/watch?v=vTxjTBOyqww</t>
  </si>
  <si>
    <t>https://www.youtube.com/watch?v=1aODGJJaQ4g</t>
  </si>
  <si>
    <t>Upper bracket final</t>
  </si>
  <si>
    <t>Upper bracker semi-final</t>
  </si>
  <si>
    <t>https://www.youtube.com/watch?v=y_1iJufNMNw</t>
  </si>
  <si>
    <t>Dreamhack Denver 2017</t>
  </si>
  <si>
    <t>https://liquipedia.net/quake/DreamHack/2017/Denver/Duel</t>
  </si>
  <si>
    <t>https://www.youtube.com/watch?v=4X5gHnUqkNI</t>
  </si>
  <si>
    <t>Intel Extreme Masters 4</t>
  </si>
  <si>
    <t>https://www.plusforward.net/quake/post/17751/IEM4-World-Championship-Finals/brackets/</t>
  </si>
  <si>
    <t>https://www.youtube.com/watch?v=0EIsrOYFpCg</t>
  </si>
  <si>
    <t>fox</t>
  </si>
  <si>
    <t>https://www.youtube.com/watch?v=m47T2drUBgg</t>
  </si>
  <si>
    <t>QuakeCon 2010</t>
  </si>
  <si>
    <t>https://liquipedia.net/quake/QuakeCon/2010/Quake_Live/Duel/Masters_Championship</t>
  </si>
  <si>
    <t>https://www.youtube.com/watch?v=Lwppm6VgHi8</t>
  </si>
  <si>
    <t>stermy</t>
  </si>
  <si>
    <t>Losers bracket semi-final</t>
  </si>
  <si>
    <t>Group A Winners</t>
  </si>
  <si>
    <t>https://www.youtube.com/watch?v=VLDfxo_l7Yk&amp;t=2268s</t>
  </si>
  <si>
    <t>Dreamhack Summer 2010</t>
  </si>
  <si>
    <t>https://www.youtube.com/watch?v=fEC1YK4p37g</t>
  </si>
  <si>
    <t>Dreamhack Kingston</t>
  </si>
  <si>
    <t>https://www.youtube.com/watch?v=0i6SBd8jgr0</t>
  </si>
  <si>
    <t>P1</t>
  </si>
  <si>
    <t>P1 Score</t>
  </si>
  <si>
    <t>P2</t>
  </si>
  <si>
    <t>P2 Score</t>
  </si>
  <si>
    <t>Sorlag</t>
  </si>
  <si>
    <t>Visor</t>
  </si>
  <si>
    <t>Slash</t>
  </si>
  <si>
    <t>Strogg</t>
  </si>
  <si>
    <t>Keel</t>
  </si>
  <si>
    <t>Scalebearer</t>
  </si>
  <si>
    <t>Nyx</t>
  </si>
  <si>
    <t>Anarki</t>
  </si>
  <si>
    <t>Name</t>
  </si>
  <si>
    <t>Max Speed</t>
  </si>
  <si>
    <t>Active</t>
  </si>
  <si>
    <t>Athena</t>
  </si>
  <si>
    <t>Eisen</t>
  </si>
  <si>
    <t>Galena</t>
  </si>
  <si>
    <t>Clutch</t>
  </si>
  <si>
    <t>Ranger</t>
  </si>
  <si>
    <t>BJ Blazkowicz</t>
  </si>
  <si>
    <t>Doom Slayer</t>
  </si>
  <si>
    <t>Death Knight</t>
  </si>
  <si>
    <t>Champions</t>
  </si>
  <si>
    <t>Players</t>
  </si>
  <si>
    <t>Base Health</t>
  </si>
  <si>
    <t>Max Health</t>
  </si>
  <si>
    <t>Base Armor</t>
  </si>
  <si>
    <t>Max Armor</t>
  </si>
  <si>
    <t>Base Speed</t>
  </si>
  <si>
    <t>Bull rush</t>
  </si>
  <si>
    <t>Ghost walk</t>
  </si>
  <si>
    <t>Barrier</t>
  </si>
  <si>
    <t>Unholy totem</t>
  </si>
  <si>
    <t>Dire orb</t>
  </si>
  <si>
    <t>Piercing sight</t>
  </si>
  <si>
    <t>Acid spit</t>
  </si>
  <si>
    <t>Dual wield</t>
  </si>
  <si>
    <t>Double jump</t>
  </si>
  <si>
    <t>Berserk</t>
  </si>
  <si>
    <t>Drone strike</t>
  </si>
  <si>
    <t>Flame strike</t>
  </si>
  <si>
    <t>Ramp jump</t>
  </si>
  <si>
    <t>Grappling hook</t>
  </si>
  <si>
    <t>Comments</t>
  </si>
  <si>
    <t>Air accel</t>
  </si>
  <si>
    <t>Health decay</t>
  </si>
  <si>
    <t>Weapon</t>
  </si>
  <si>
    <t>Weapons</t>
  </si>
  <si>
    <t>Splash radius</t>
  </si>
  <si>
    <t>Machinegun</t>
  </si>
  <si>
    <t>Shotgun</t>
  </si>
  <si>
    <t>Nailgun</t>
  </si>
  <si>
    <t>Heavy machinegun</t>
  </si>
  <si>
    <t>Super shotgun</t>
  </si>
  <si>
    <t>Super nailgun</t>
  </si>
  <si>
    <t>Rocket</t>
  </si>
  <si>
    <t>Rail</t>
  </si>
  <si>
    <t>Lightning gun</t>
  </si>
  <si>
    <t>Max knockback</t>
  </si>
  <si>
    <t>R32</t>
  </si>
  <si>
    <t>R16</t>
  </si>
  <si>
    <t>Semifinals</t>
  </si>
  <si>
    <t>Quarterfinals</t>
  </si>
  <si>
    <t>Round robin</t>
  </si>
  <si>
    <t>Round name</t>
  </si>
  <si>
    <t>Round types</t>
  </si>
  <si>
    <t>Movement</t>
  </si>
  <si>
    <t>CPMA</t>
  </si>
  <si>
    <t>VQ3</t>
  </si>
  <si>
    <t>Air dodge</t>
  </si>
  <si>
    <t>P1 Description</t>
  </si>
  <si>
    <t>P2 Description</t>
  </si>
  <si>
    <t>Sentry turret</t>
  </si>
  <si>
    <t>Salvage</t>
  </si>
  <si>
    <t>Shutdown</t>
  </si>
  <si>
    <t>Reduce ability time cooldown by 20% when turret kills a Clutch.</t>
  </si>
  <si>
    <t>Wall Jump</t>
  </si>
  <si>
    <t>Nyx can jump off walls, allowing her to scale ledges or cross long distances</t>
  </si>
  <si>
    <t>Bunny Hop</t>
  </si>
  <si>
    <t>Continuous jumping in one direction will increase your speed.</t>
  </si>
  <si>
    <t>Injection</t>
  </si>
  <si>
    <t>Hoverboard Pro</t>
  </si>
  <si>
    <t>Anarki can control his hoverboard in the air, allowing him to make sharp turns at high speed.</t>
  </si>
  <si>
    <t>Plasma Trail</t>
  </si>
  <si>
    <t>Crouch Slide</t>
  </si>
  <si>
    <t>Perform a Crouch Slide by crouching just as you land on the ground after jumping.</t>
  </si>
  <si>
    <t>Ordinal</t>
  </si>
  <si>
    <t>Difficulty</t>
  </si>
  <si>
    <t>Hard</t>
  </si>
  <si>
    <t>Easy</t>
  </si>
  <si>
    <t>Medium</t>
  </si>
  <si>
    <t>Armor decay</t>
  </si>
  <si>
    <t>5XX</t>
  </si>
  <si>
    <t>7XX</t>
  </si>
  <si>
    <t>6XX</t>
  </si>
  <si>
    <t>Ground accel</t>
  </si>
  <si>
    <t>Q4</t>
  </si>
  <si>
    <t>Grenade Swarm</t>
  </si>
  <si>
    <t>Athena can reach great heights by using the top ramp or step as a launching platform.</t>
  </si>
  <si>
    <t>Son of a Gun</t>
  </si>
  <si>
    <t>Reduces self-damage by 75%</t>
  </si>
  <si>
    <t>Full Sprint</t>
  </si>
  <si>
    <t>Visor is agile and has superior strafe jumping skills.</t>
  </si>
  <si>
    <t>Channeling</t>
  </si>
  <si>
    <t>Galena can reduce the cooldown of her ability by collecting any health pickup.</t>
  </si>
  <si>
    <t>Regenration</t>
  </si>
  <si>
    <t>After several seconds out of combat, BJ will heal himself to fill the current health pip.</t>
  </si>
  <si>
    <t>Pressing jump a second time while in the air will cause Doom Slayer to jump again.</t>
  </si>
  <si>
    <t>Silent Protagonist</t>
  </si>
  <si>
    <t>Doom Slayer is the strong, silent type, and stays calm and quiet in combat.</t>
  </si>
  <si>
    <t>Stroylent Cell</t>
  </si>
  <si>
    <t>Strogg can gather Stroylent capsules from the corpses of his victims that heal his wounds and reduce the cooldown of his abilities.</t>
  </si>
  <si>
    <t>Charring</t>
  </si>
  <si>
    <t>Death Knight's melee attack will add fire DOT to the enemy.</t>
  </si>
  <si>
    <t>Forged Skin</t>
  </si>
  <si>
    <t>Death Knight is immune to fire damage.</t>
  </si>
  <si>
    <t>Heavyweight</t>
  </si>
  <si>
    <t>Scalebearer's high speed will cause him to damage enemies he collides with.  Higher speeds cause greater damage.</t>
  </si>
  <si>
    <t>Acceleration</t>
  </si>
  <si>
    <t>Gradually gain speed by running forward without changing direction.</t>
  </si>
  <si>
    <t>Air-Dodge</t>
  </si>
  <si>
    <t>Double tapping any direction while airborne allows Clutch to dash quickly in that direction.</t>
  </si>
  <si>
    <t>Acid Fiend</t>
  </si>
  <si>
    <t>Sorlag is immune to acid damage.</t>
  </si>
  <si>
    <t>P3</t>
  </si>
  <si>
    <t>P3 Description</t>
  </si>
  <si>
    <t>Leaping Lizard</t>
  </si>
  <si>
    <t>Sorlag can alter her direction of movement in the air, allowing her to make sharp turns at high speed.</t>
  </si>
  <si>
    <t>Reinforced</t>
  </si>
  <si>
    <t>Reduces splash-damage by 15%.</t>
  </si>
  <si>
    <t>Stockpile</t>
  </si>
  <si>
    <t>Keel can reduce the cooldown of his ability by collecring any ammo box.</t>
  </si>
  <si>
    <t>Hitscan</t>
  </si>
  <si>
    <t>Projectile</t>
  </si>
  <si>
    <t>Type</t>
  </si>
  <si>
    <t>Maps</t>
  </si>
  <si>
    <t>DM</t>
  </si>
  <si>
    <t>Duel</t>
  </si>
  <si>
    <t>Sacrifice</t>
  </si>
  <si>
    <t>Attack &amp; Defend</t>
  </si>
  <si>
    <t>Ring outs?</t>
  </si>
  <si>
    <t>No</t>
  </si>
  <si>
    <t>Yes</t>
  </si>
  <si>
    <t>CTF</t>
  </si>
  <si>
    <t>Awoken</t>
  </si>
  <si>
    <t>Church of Azathoth</t>
  </si>
  <si>
    <t>Lockbox</t>
  </si>
  <si>
    <t>Tempest Shrine</t>
  </si>
  <si>
    <t>Vale of P'nath</t>
  </si>
  <si>
    <t>Acid?</t>
  </si>
  <si>
    <t>Lava?</t>
  </si>
  <si>
    <t>Overmax AP</t>
  </si>
  <si>
    <t>Overmax HP</t>
  </si>
  <si>
    <t>Sentry Turret</t>
  </si>
  <si>
    <t>FOV</t>
  </si>
  <si>
    <t>Damage</t>
  </si>
  <si>
    <t>Rate of fire</t>
  </si>
  <si>
    <t>DPS</t>
  </si>
  <si>
    <t>Health</t>
  </si>
  <si>
    <t>Overbuff Damage</t>
  </si>
  <si>
    <t>Radius</t>
  </si>
  <si>
    <t>Ghostwalk</t>
  </si>
  <si>
    <t>Telefrag damage</t>
  </si>
  <si>
    <t>Orb</t>
  </si>
  <si>
    <t>Fly through damage</t>
  </si>
  <si>
    <t>Max splash damage</t>
  </si>
  <si>
    <t>Min splash damage</t>
  </si>
  <si>
    <t>Bullrush</t>
  </si>
  <si>
    <t>Knock back</t>
  </si>
  <si>
    <t>Damage &gt; 320 UPS</t>
  </si>
  <si>
    <t>Heavy Weight</t>
  </si>
  <si>
    <t>Max explosion damage</t>
  </si>
  <si>
    <t>Acid Spit</t>
  </si>
  <si>
    <t>Direct damage</t>
  </si>
  <si>
    <t>Direct knockback</t>
  </si>
  <si>
    <t>DOT duration</t>
  </si>
  <si>
    <t>Acid pool lifetime</t>
  </si>
  <si>
    <t>Peeker</t>
  </si>
  <si>
    <t>Hyperblaster damage</t>
  </si>
  <si>
    <t>Charge damage</t>
  </si>
  <si>
    <t>Hyperblaster rate of fire</t>
  </si>
  <si>
    <t>Hyperblaster DPS</t>
  </si>
  <si>
    <t>Max speed</t>
  </si>
  <si>
    <t>Max splash</t>
  </si>
  <si>
    <t>Min splash</t>
  </si>
  <si>
    <t>Projectile speed</t>
  </si>
  <si>
    <t>Tri-bolt</t>
  </si>
  <si>
    <t>Min direct damage</t>
  </si>
  <si>
    <t>Max direct damage</t>
  </si>
  <si>
    <t>Duel Wield</t>
  </si>
  <si>
    <t>Mining Drill</t>
  </si>
  <si>
    <t>https://quake.bethesda.net/en/news/5xI7XSP9XqqIe48CEoYcI4</t>
  </si>
  <si>
    <t>Fall 2019 Update</t>
  </si>
  <si>
    <t>Nov 2018 Update</t>
  </si>
  <si>
    <t>https://quake.bethesda.net/en/news/2OMv5RdI1hGdDtT5cCRdiQ</t>
  </si>
  <si>
    <t>Description</t>
  </si>
  <si>
    <t>Sources</t>
  </si>
  <si>
    <t>Abilities</t>
  </si>
  <si>
    <t>Link</t>
  </si>
  <si>
    <t>Reduce ability time cooldown by 5% when collecting Light Armors and 10% when collecting Heavy Armor.</t>
  </si>
  <si>
    <t>Spit velocity</t>
  </si>
  <si>
    <t>Chanelling</t>
  </si>
  <si>
    <t>Duration</t>
  </si>
  <si>
    <t>Flame projectiles</t>
  </si>
  <si>
    <t>Cooldown (light armor)</t>
  </si>
  <si>
    <t>Cooldown (heavy armor)</t>
  </si>
  <si>
    <t>Champion</t>
  </si>
  <si>
    <t>Stat</t>
  </si>
  <si>
    <t>Value</t>
  </si>
  <si>
    <t>Unholy Totem</t>
  </si>
  <si>
    <t>Cooldown recovery (mega health)</t>
  </si>
  <si>
    <t>Activation delay</t>
  </si>
  <si>
    <t>Jun 2019 Update</t>
  </si>
  <si>
    <t>https://quake.bethesda.net/en/news/2BV7mvg2XyHSf2pQInC9mN</t>
  </si>
  <si>
    <t>Speed boost</t>
  </si>
  <si>
    <t>Unit</t>
  </si>
  <si>
    <t>Multiplier</t>
  </si>
  <si>
    <t>Seconds</t>
  </si>
  <si>
    <t>UPS</t>
  </si>
  <si>
    <t>Integer</t>
  </si>
  <si>
    <t>Milliseconds</t>
  </si>
  <si>
    <t>Percent</t>
  </si>
  <si>
    <t>Degrees</t>
  </si>
  <si>
    <t>???</t>
  </si>
  <si>
    <t>Flame Strike</t>
  </si>
  <si>
    <t>Cooldown</t>
  </si>
  <si>
    <t>Damage reduction</t>
  </si>
  <si>
    <t>Mar 2019 Upd</t>
  </si>
  <si>
    <t>https://quake.bethesda.net/en/news/2RC4KZ6FhD1xuO05coZSFw</t>
  </si>
  <si>
    <t>Clears DOT</t>
  </si>
  <si>
    <t>Boolean</t>
  </si>
  <si>
    <t>Grapple</t>
  </si>
  <si>
    <t>Initial speed</t>
  </si>
  <si>
    <t>Swing max speed</t>
  </si>
  <si>
    <t>Rope length</t>
  </si>
  <si>
    <t>Jan 2019 Update</t>
  </si>
  <si>
    <t>https://quake.bethesda.net/en/news/5Gb2VcoMlGY6KsA6ww6ica</t>
  </si>
  <si>
    <t>Dec 2018 Update</t>
  </si>
  <si>
    <t>https://quake.bethesda.net/en/news/3YswYbVv3GcWKuSy8aEkOg</t>
  </si>
  <si>
    <t>Firing rate</t>
  </si>
  <si>
    <t>Minimum splash</t>
  </si>
  <si>
    <t>Damage &gt; 400 UPS</t>
  </si>
  <si>
    <t>Damage &gt; 500 UPS</t>
  </si>
  <si>
    <t>Collision damage</t>
  </si>
  <si>
    <t>Metres</t>
  </si>
  <si>
    <t>DOT damage/tick</t>
  </si>
  <si>
    <t>Oct 2018 Update</t>
  </si>
  <si>
    <t>https://quake.bethesda.net/en/news/tDn2w2k0ZU40cm6UIOwuQ</t>
  </si>
  <si>
    <t>Sep 2018 Update</t>
  </si>
  <si>
    <t>https://quake.bethesda.net/en/news/3XorolLTZSC48sMakGsa2E</t>
  </si>
  <si>
    <t>Punch damage</t>
  </si>
  <si>
    <t>Trail duration</t>
  </si>
  <si>
    <t>Piercing Sight</t>
  </si>
  <si>
    <t>Spread</t>
  </si>
  <si>
    <t>Zoomed Rate of fire</t>
  </si>
  <si>
    <t>Gauntlet</t>
  </si>
  <si>
    <t>Melee</t>
  </si>
  <si>
    <t>Zoomed Spread</t>
  </si>
  <si>
    <t>https://quake.bethesda.net/en/news/7i9HAErxPq6CIIM2y2maSO</t>
  </si>
  <si>
    <t>Aug 2018 Update</t>
  </si>
  <si>
    <t>Jul 2018 Update</t>
  </si>
  <si>
    <t>https://quake.bethesda.net/en/news/5semLjc3h6Uugau8Es4KIi</t>
  </si>
  <si>
    <t>QPL Season 1</t>
  </si>
  <si>
    <t>Sub-event</t>
  </si>
  <si>
    <t>Euro Challengers Week 7</t>
  </si>
  <si>
    <t>Player1</t>
  </si>
  <si>
    <t>Player2</t>
  </si>
  <si>
    <t>Player1 Champion</t>
  </si>
  <si>
    <t>Player2 Champion</t>
  </si>
  <si>
    <t>Player1 Score</t>
  </si>
  <si>
    <t>Player2 Score</t>
  </si>
  <si>
    <t>cnz</t>
  </si>
  <si>
    <t>Estonia</t>
  </si>
  <si>
    <t>PULZz</t>
  </si>
  <si>
    <t>Match Format</t>
  </si>
  <si>
    <t>BO3</t>
  </si>
  <si>
    <t>Round-robin</t>
  </si>
  <si>
    <t>Flat 3</t>
  </si>
  <si>
    <t>Overtime</t>
  </si>
  <si>
    <t>Euro Challengers Week 6</t>
  </si>
  <si>
    <t>Euro Challengers Week 5</t>
  </si>
  <si>
    <t>Euro Challengers Week 4</t>
  </si>
  <si>
    <t>Euro Challengers Week 3</t>
  </si>
  <si>
    <t>Euro Challengers Week 2</t>
  </si>
  <si>
    <t>Euro Challengers Week 1</t>
  </si>
  <si>
    <t>NA Challengers Week 1</t>
  </si>
  <si>
    <t>NA Challengers Week 2</t>
  </si>
  <si>
    <t>NA Challengers Week 3</t>
  </si>
  <si>
    <t>NA Challengers Week 4</t>
  </si>
  <si>
    <t>NA Challengers Week 5</t>
  </si>
  <si>
    <t>NA Challengers Week 6</t>
  </si>
  <si>
    <t>NA Challengers Week 7</t>
  </si>
  <si>
    <t>Stage 1 Week 1</t>
  </si>
  <si>
    <t>Stage 1 Week 2</t>
  </si>
  <si>
    <t>Stage 1 Week 3</t>
  </si>
  <si>
    <t>Stage 1 Week 4</t>
  </si>
  <si>
    <t>Stage 1 Week 5</t>
  </si>
  <si>
    <t>Stage 1 Week 6</t>
  </si>
  <si>
    <t>Stage 1 Week 7</t>
  </si>
  <si>
    <t>Stage 1 Week 8</t>
  </si>
  <si>
    <t>Stage 1 Week 10</t>
  </si>
  <si>
    <t>Game Format</t>
  </si>
  <si>
    <t>TLD</t>
  </si>
  <si>
    <t>Denmark</t>
  </si>
  <si>
    <t>strngst</t>
  </si>
  <si>
    <t>Video</t>
  </si>
  <si>
    <t>https://www.twitch.tv/videos/493511309</t>
  </si>
  <si>
    <t>inz</t>
  </si>
  <si>
    <t>Klyb</t>
  </si>
  <si>
    <t>BO5</t>
  </si>
  <si>
    <t>Troolz</t>
  </si>
  <si>
    <t>https://www.twitch.tv/videos/490848515</t>
  </si>
  <si>
    <t>Antowka</t>
  </si>
  <si>
    <t>Enesy</t>
  </si>
  <si>
    <t>https://www.twitch.tv/videos/490848516</t>
  </si>
  <si>
    <t>https://www.twitch.tv/videos/490848517</t>
  </si>
  <si>
    <t>https://www.twitch.tv/videos/490848518</t>
  </si>
  <si>
    <t>https://www.twitch.tv/videos/490816853</t>
  </si>
  <si>
    <t>To-do:</t>
  </si>
  <si>
    <t>Joxx</t>
  </si>
  <si>
    <t>Iceland</t>
  </si>
  <si>
    <t>Qualifiers</t>
  </si>
  <si>
    <t>https://www.twitch.tv/xronya/video/475086904</t>
  </si>
  <si>
    <t>Vale of P'Nath</t>
  </si>
  <si>
    <t>Nitrino</t>
  </si>
  <si>
    <t>https://www.twitch.tv/videos/475086900</t>
  </si>
  <si>
    <t>bukster</t>
  </si>
  <si>
    <t>Latvia</t>
  </si>
  <si>
    <t>https://www.twitch.tv/videos/475086903</t>
  </si>
  <si>
    <t>https://www.twitch.tv/videos/475086902</t>
  </si>
  <si>
    <t>https://www.twitch.tv/videos/475086901</t>
  </si>
  <si>
    <t>spart1e</t>
  </si>
  <si>
    <t>https://www.twitch.tv/videos/491027278</t>
  </si>
  <si>
    <t>d3th</t>
  </si>
  <si>
    <t>LipinR</t>
  </si>
  <si>
    <t>Effortless</t>
  </si>
  <si>
    <t>Whaz</t>
  </si>
  <si>
    <t>Holdenn</t>
  </si>
  <si>
    <t>Curacao</t>
  </si>
  <si>
    <t>HaloLagann</t>
  </si>
  <si>
    <t>cooller</t>
  </si>
  <si>
    <t>k1llsen</t>
  </si>
  <si>
    <t>https://www.twitch.tv/videos/490550689</t>
  </si>
  <si>
    <t>psygib</t>
  </si>
  <si>
    <t>nosfa</t>
  </si>
  <si>
    <t>Brazil</t>
  </si>
  <si>
    <t>https://www.twitch.tv/videos/485073876</t>
  </si>
  <si>
    <t>Yenom</t>
  </si>
  <si>
    <t>Delusion</t>
  </si>
  <si>
    <t>https://www.twitch.tv/videos/493658020</t>
  </si>
  <si>
    <t>bootss</t>
  </si>
  <si>
    <t>GNiK</t>
  </si>
  <si>
    <t>QPL Season 1 Stage 1 every week</t>
  </si>
  <si>
    <t>Higg1ns</t>
  </si>
  <si>
    <t>https://www.twitch.tv/videos/493629688</t>
  </si>
  <si>
    <t>Yanyo</t>
  </si>
  <si>
    <t>https://www.twitch.tv/videos/493680752</t>
  </si>
  <si>
    <t>chance</t>
  </si>
  <si>
    <t>https://www.twitch.tv/videos/494036931</t>
  </si>
  <si>
    <t>https://www.twitch.tv/videos/481844196</t>
  </si>
  <si>
    <t>https://www.twitch.tv/videos/478664147</t>
  </si>
  <si>
    <t>https://www.twitch.tv/videos/475377468</t>
  </si>
  <si>
    <t>https://www.twitch.tv/videos/472154353</t>
  </si>
  <si>
    <t>Loser</t>
  </si>
  <si>
    <t>Player</t>
  </si>
  <si>
    <t>Wins</t>
  </si>
  <si>
    <t>Losses</t>
  </si>
  <si>
    <t>Stage 1 Week 9</t>
  </si>
  <si>
    <t>https://www.twitch.tv/videos/497195665</t>
  </si>
  <si>
    <t>Stage 1 Finals</t>
  </si>
  <si>
    <t>Relegation</t>
  </si>
  <si>
    <t>https://www.twitch.tv/videos/502856299</t>
  </si>
  <si>
    <t>R12</t>
  </si>
  <si>
    <t>Cypher</t>
  </si>
  <si>
    <t>R20</t>
  </si>
  <si>
    <t>https://www.twitch.tv/videos/503328576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</si>
</sst>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/mmm/yy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Segoe UI Light"/>
      <family val="2"/>
    </font>
    <font>
      <b/>
      <sz val="11"/>
      <color theme="1"/>
      <name val="Segoe UI Light"/>
      <family val="2"/>
    </font>
    <font>
      <u/>
      <sz val="11"/>
      <color theme="11"/>
      <name val="Segoe UI Light"/>
      <family val="2"/>
    </font>
    <font>
      <sz val="16"/>
      <color theme="1"/>
      <name val="Segoe UI Light"/>
      <family val="2"/>
    </font>
    <font>
      <sz val="8"/>
      <name val="Calibri"/>
      <family val="2"/>
      <scheme val="minor"/>
    </font>
    <font>
      <sz val="20"/>
      <color theme="1"/>
      <name val="Segoe UI Light"/>
      <family val="2"/>
    </font>
    <font>
      <sz val="10"/>
      <color theme="1"/>
      <name val="Segoe UI Light"/>
      <family val="2"/>
    </font>
    <font>
      <u/>
      <sz val="10"/>
      <color theme="1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5" fillId="0" borderId="0" xfId="0" applyFont="1"/>
    <xf numFmtId="164" fontId="2" fillId="0" borderId="0" xfId="1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15" fontId="1" fillId="0" borderId="0" xfId="0" applyNumberFormat="1" applyFont="1" applyAlignment="1">
      <alignment vertical="center"/>
    </xf>
    <xf numFmtId="0" fontId="7" fillId="0" borderId="0" xfId="0" applyFont="1"/>
    <xf numFmtId="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2" fillId="0" borderId="0" xfId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117">
    <dxf>
      <font>
        <strike val="0"/>
        <outline val="0"/>
        <shadow val="0"/>
        <vertAlign val="baseline"/>
        <sz val="10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20" formatCode="dd/mmm/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20" formatCode="dd/mmm/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d/mmm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d/mmm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d/mmm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6" formatCode="[$-409]d\/mmm\/yy;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d/mmm/yy;@"/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[$-409]d/mmm/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d/mmm/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d/mmm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</font>
    </dxf>
    <dxf>
      <font>
        <b/>
        <i val="0"/>
      </font>
    </dxf>
  </dxfs>
  <tableStyles count="1" defaultTableStyle="TableStyleMedium2" defaultPivotStyle="PivotStyleLight16">
    <tableStyle name="Simple" pivot="0" count="2" xr9:uid="{454BE5E8-7C94-4666-88D6-F39F649916CE}">
      <tableStyleElement type="headerRow" dxfId="116"/>
      <tableStyleElement type="totalRow" dxfId="1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48B58E-D09C-4675-83AE-6C17FDF595BE}" name="Demos" displayName="Demos" ref="B2:L137" totalsRowShown="0" headerRowDxfId="114" dataDxfId="113">
  <autoFilter ref="B2:L137" xr:uid="{800CB00F-0BCE-44FE-A51F-2A4AF52A639F}"/>
  <sortState xmlns:xlrd2="http://schemas.microsoft.com/office/spreadsheetml/2017/richdata2" ref="B69:L136">
    <sortCondition ref="B2:B137"/>
  </sortState>
  <tableColumns count="11">
    <tableColumn id="1" xr3:uid="{E137B3C0-72BD-4091-A26D-AF864E15C050}" name="Tournament" dataDxfId="112"/>
    <tableColumn id="2" xr3:uid="{3C855D8F-6CA0-4E46-AA83-F6FAF90DFAC1}" name="Date" dataDxfId="111">
      <calculatedColumnFormula>IF(ISTEXT(Matches!$B3),VLOOKUP(Demos[[#This Row],[Tournament]],tbTournaments[],2,FALSE),"")</calculatedColumnFormula>
    </tableColumn>
    <tableColumn id="3" xr3:uid="{D8093794-3AD5-45C0-A8AE-BFB5D2AB9539}" name="Game" dataDxfId="110"/>
    <tableColumn id="4" xr3:uid="{C4B1A325-32C1-44AA-A1E6-685D89B55B8D}" name="Round" dataDxfId="109"/>
    <tableColumn id="5" xr3:uid="{4A233A50-34EE-4139-8FB0-63EA5F3A0A07}" name="P1" dataDxfId="108"/>
    <tableColumn id="7" xr3:uid="{AAC81B3D-4398-4C85-BA0D-5DF085EE29E1}" name="P1 Score" dataDxfId="107"/>
    <tableColumn id="6" xr3:uid="{9EA318CD-BE16-4180-AAA0-B1A01F876738}" name="P2" dataDxfId="106"/>
    <tableColumn id="10" xr3:uid="{F791787B-CB22-40BC-9932-6444174CBD95}" name="P2 Score" dataDxfId="105"/>
    <tableColumn id="11" xr3:uid="{717C53C2-D90A-487B-B943-F799141084A5}" name="Winner" dataDxfId="104">
      <calculatedColumnFormula>IF(ISNUMBER(Demos[[#This Row],[P1 Score]]),IF(Demos[[#This Row],[P1 Score]]&gt;Demos[[#This Row],[P2 Score]],Demos[P1],Demos[P2]),"n/a")</calculatedColumnFormula>
    </tableColumn>
    <tableColumn id="8" xr3:uid="{7BF44CF2-E674-4292-9207-2084C035CC04}" name="Rating" dataDxfId="103"/>
    <tableColumn id="9" xr3:uid="{CED44194-C3F6-4083-A57E-0E09DE372A87}" name="Demo" dataDxfId="102" dataCellStyle="Hyperlink"/>
  </tableColumns>
  <tableStyleInfo name="Simp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4D13A-369B-4B5A-BA68-E3BC6085ECFF}" name="tbMaps" displayName="tbMaps" ref="B39:J51" totalsRowShown="0" headerRowDxfId="22" dataDxfId="21">
  <autoFilter ref="B39:J51" xr:uid="{7460CC1E-948C-4980-AE72-9368C46892CC}"/>
  <sortState xmlns:xlrd2="http://schemas.microsoft.com/office/spreadsheetml/2017/richdata2" ref="B40:H51">
    <sortCondition ref="B39:B51"/>
  </sortState>
  <tableColumns count="9">
    <tableColumn id="1" xr3:uid="{B0580B71-8A83-4B3F-8772-0685DADD9AE6}" name="Map" dataDxfId="20"/>
    <tableColumn id="2" xr3:uid="{4860D413-3470-4989-810D-BD39719A5A62}" name="DM" dataDxfId="19"/>
    <tableColumn id="3" xr3:uid="{4BA05E1E-A56A-4CCF-AD6B-443EBE4B6690}" name="Duel" dataDxfId="18"/>
    <tableColumn id="7" xr3:uid="{9C74EF0F-F749-429C-8EB2-B874634F8CCF}" name="CTF" dataDxfId="17"/>
    <tableColumn id="4" xr3:uid="{99BD82B3-1908-4D5D-B831-5D66A6F2E31C}" name="Attack &amp; Defend" dataDxfId="16"/>
    <tableColumn id="5" xr3:uid="{8BC6C9DB-6B64-41A6-9FB4-8843DBA44DA3}" name="Sacrifice" dataDxfId="15"/>
    <tableColumn id="6" xr3:uid="{68EBCA41-05E8-40BB-9387-315522216FD1}" name="Ring outs?" dataDxfId="14"/>
    <tableColumn id="8" xr3:uid="{68DF8F5F-FD9C-4631-A302-27C232CED6FA}" name="Acid?" dataDxfId="13"/>
    <tableColumn id="9" xr3:uid="{000A057C-9190-4068-A119-450636E8EA52}" name="Lava?" dataDxfId="12"/>
  </tableColumns>
  <tableStyleInfo name="Simp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288261-165D-4183-BD53-480CBDB67913}" name="tbLinks" displayName="tbLinks" ref="B135:D145" totalsRowShown="0" headerRowDxfId="11">
  <autoFilter ref="B135:D145" xr:uid="{535EEF8B-3F89-42F2-835A-8BC2F48EBF40}"/>
  <tableColumns count="3">
    <tableColumn id="1" xr3:uid="{AC040927-7A52-4548-B524-48A36105A748}" name="Date" dataDxfId="10"/>
    <tableColumn id="2" xr3:uid="{78B0DB38-834D-4DAD-84F4-80E0B72F51FC}" name="Description" dataDxfId="9"/>
    <tableColumn id="3" xr3:uid="{50B1799F-9FE9-4A67-AA38-B54ABD2FA4C6}" name="Link" dataDxfId="8" dataCellStyle="Hyperlink"/>
  </tableColumns>
  <tableStyleInfo name="Simp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C9A7A8-1601-46F0-9CC7-5FB82478B531}" name="Table9" displayName="Table9" ref="B55:F131" totalsRowShown="0" headerRowDxfId="7" dataDxfId="6">
  <autoFilter ref="B55:F131" xr:uid="{2E2C013C-2B8E-4B87-B31D-79A7731AC4C7}"/>
  <sortState xmlns:xlrd2="http://schemas.microsoft.com/office/spreadsheetml/2017/richdata2" ref="B56:F127">
    <sortCondition ref="C55:C127"/>
  </sortState>
  <tableColumns count="5">
    <tableColumn id="1" xr3:uid="{E14CCC10-C596-4D7D-A630-85A51034F1CD}" name="Name" dataDxfId="5"/>
    <tableColumn id="2" xr3:uid="{CD98A923-F18E-484B-A695-D20BC5ACBC39}" name="Champion" dataDxfId="4"/>
    <tableColumn id="3" xr3:uid="{BF5BAA11-8BAB-410D-8990-C890C9FFEF81}" name="Stat" dataDxfId="3"/>
    <tableColumn id="4" xr3:uid="{CC41EC93-A500-4A56-9025-81DA94CFD485}" name="Value" dataDxfId="2"/>
    <tableColumn id="5" xr3:uid="{C97391CD-B505-4342-8B4C-B87E77166D37}" name="Unit" dataDxfId="1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187747-A432-40B2-85B3-3F81993F488C}" name="tbQCEvents" displayName="tbQCEvents" ref="A1:Q348" totalsRowShown="0" headerRowDxfId="0" dataDxfId="101">
  <autoFilter ref="A1:Q348" xr:uid="{C2FDC8D8-96FE-459A-A586-D7C69FFF3C9B}">
    <filterColumn colId="1">
      <filters>
        <filter val="Stage 1 Week 2"/>
      </filters>
    </filterColumn>
  </autoFilter>
  <sortState xmlns:xlrd2="http://schemas.microsoft.com/office/spreadsheetml/2017/richdata2" ref="A230:Q348">
    <sortCondition ref="G1:G348"/>
  </sortState>
  <tableColumns count="17">
    <tableColumn id="1" xr3:uid="{6298120A-C934-440E-9CBA-247104B07EF3}" name="Tournament" dataDxfId="100"/>
    <tableColumn id="2" xr3:uid="{B6348371-5D84-49F2-B4A0-945F4AF18C48}" name="Sub-event" dataDxfId="99"/>
    <tableColumn id="14" xr3:uid="{F1DE4379-2028-47B6-A356-A589F6883346}" name="Date" dataDxfId="98">
      <calculatedColumnFormula>IF(tbQCEvents[[#This Row],[Sub-event]]&lt;&gt;"",VLOOKUP(tbQCEvents[[#This Row],[Sub-event]],tbSubEvent[],2,FALSE),"")</calculatedColumnFormula>
    </tableColumn>
    <tableColumn id="3" xr3:uid="{1B60C988-18AF-4BDC-A9FB-C9D3E6DA6BE8}" name="Round" dataDxfId="97"/>
    <tableColumn id="4" xr3:uid="{A6DD8A19-123B-49FE-AB19-471E60625D6A}" name="Match Format" dataDxfId="96"/>
    <tableColumn id="5" xr3:uid="{DB22137C-4B3F-46EC-9527-FF5DE4B2E55A}" name="Game Format" dataDxfId="95"/>
    <tableColumn id="20" xr3:uid="{1CA95648-0F00-42A3-86BB-8CB6848A1829}" name="Player1" dataDxfId="94"/>
    <tableColumn id="19" xr3:uid="{1FAC253D-EA52-4D03-B8C3-F8FA7993F3B9}" name="Player2" dataDxfId="93"/>
    <tableColumn id="10" xr3:uid="{8BB011ED-E8E7-49AC-9486-8A7795B6632E}" name="Player1 Score" dataDxfId="92"/>
    <tableColumn id="9" xr3:uid="{925EABF4-C349-4C92-A1D6-F56848F30BA1}" name="Player2 Score" dataDxfId="91"/>
    <tableColumn id="6" xr3:uid="{E2BDEDA6-51BA-4528-BBFA-AA05DBB15F13}" name="Winner" dataDxfId="90">
      <calculatedColumnFormula>IF(ISNUMBER(tbQCEvents[[#This Row],[Player1 Score]]),IF(tbQCEvents[[#This Row],[Player1 Score]]&gt;tbQCEvents[[#This Row],[Player2 Score]],tbQCEvents[[#This Row],[Player1]],tbQCEvents[[#This Row],[Player2]]),"")</calculatedColumnFormula>
    </tableColumn>
    <tableColumn id="13" xr3:uid="{D2F4B064-BA7B-4704-88A3-B4FFC45093B6}" name="Overtime" dataDxfId="89"/>
    <tableColumn id="7" xr3:uid="{982EA765-A9B9-45B0-B13F-330AEDE9E3D4}" name="Player1 Champion" dataDxfId="88"/>
    <tableColumn id="8" xr3:uid="{1A9A9913-9880-49EB-A8BF-4111C913B870}" name="Player2 Champion" dataDxfId="87"/>
    <tableColumn id="11" xr3:uid="{B813247F-2999-4B57-83AE-E1E36DF6EAFB}" name="Map" dataDxfId="86"/>
    <tableColumn id="16" xr3:uid="{325A2336-ABB0-4110-9795-7E208AE15B94}" name="Video" dataDxfId="85"/>
    <tableColumn id="12" xr3:uid="{9485EE3A-F189-48B6-A21E-6C9C30836D0F}" name="Loser" dataDxfId="84">
      <calculatedColumnFormula>IF(ISNUMBER(tbQCEvents[[#This Row],[Player1 Score]]),IF(tbQCEvents[[#This Row],[Player1 Score]]&lt;tbQCEvents[[#This Row],[Player2 Score]],tbQCEvents[[#This Row],[Player1]],tbQCEvents[[#This Row],[Player2]]),"")</calculatedColumnFormula>
    </tableColumn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4BAAF-4E66-46C1-9628-E0BDF6512FDC}" name="tbTournaments" displayName="tbTournaments" ref="B2:D41" totalsRowShown="0" headerRowDxfId="83" dataDxfId="82">
  <autoFilter ref="B2:D41" xr:uid="{1F5D045F-7456-426C-BEA8-460CA6538D73}"/>
  <sortState xmlns:xlrd2="http://schemas.microsoft.com/office/spreadsheetml/2017/richdata2" ref="B3:D41">
    <sortCondition ref="B2:B41"/>
  </sortState>
  <tableColumns count="3">
    <tableColumn id="1" xr3:uid="{12CFA6D9-C16C-40C1-86A4-AD3EBF4D67DF}" name="Tournament" dataDxfId="81"/>
    <tableColumn id="2" xr3:uid="{51E5E291-6D0D-4A7C-8E25-3ED2CCD7E874}" name="Date" dataDxfId="80"/>
    <tableColumn id="3" xr3:uid="{FC6F520C-442B-4195-B83C-91EECA58F38D}" name="Results" dataDxfId="79"/>
  </tableColumns>
  <tableStyleInfo name="Simp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F87433-8110-4CF8-AB85-125D5B4FB590}" name="Table7" displayName="Table7" ref="B45:B56" totalsRowShown="0" headerRowDxfId="78" dataDxfId="77">
  <autoFilter ref="B45:B56" xr:uid="{874A6905-8BCD-4658-9283-3A394E8CC5C4}"/>
  <sortState xmlns:xlrd2="http://schemas.microsoft.com/office/spreadsheetml/2017/richdata2" ref="B46:B56">
    <sortCondition ref="B45:B56"/>
  </sortState>
  <tableColumns count="1">
    <tableColumn id="1" xr3:uid="{6F5C1072-B0B5-462C-8367-8D29AC9538A9}" name="Round name" dataDxfId="76"/>
  </tableColumns>
  <tableStyleInfo name="Simp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07133C-05E4-4CD9-BF01-6F08B1A98B40}" name="tbPlayers" displayName="tbPlayers" ref="B60:C135" totalsRowShown="0" headerRowDxfId="75" dataDxfId="74">
  <autoFilter ref="B60:C135" xr:uid="{4E3BA063-6DC4-464D-8FD2-96E82877DF08}"/>
  <sortState xmlns:xlrd2="http://schemas.microsoft.com/office/spreadsheetml/2017/richdata2" ref="B61:C135">
    <sortCondition ref="B60:B135"/>
  </sortState>
  <tableColumns count="2">
    <tableColumn id="1" xr3:uid="{05B585ED-6DD2-41F8-9707-721FEBBF7444}" name="Name" dataDxfId="73"/>
    <tableColumn id="2" xr3:uid="{1D3AA305-B3A1-43F6-A7E3-1FC1DE59BB08}" name="Country" dataDxfId="72"/>
  </tableColumns>
  <tableStyleInfo name="Simp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BF7C6C-11BA-48BE-9814-2DE5BD91B499}" name="tbSubEvent" displayName="tbSubEvent" ref="B137:C163" totalsRowShown="0" headerRowDxfId="71">
  <autoFilter ref="B137:C163" xr:uid="{C25760CA-667B-4CEA-A873-D3BA485EB027}"/>
  <sortState xmlns:xlrd2="http://schemas.microsoft.com/office/spreadsheetml/2017/richdata2" ref="B138:C163">
    <sortCondition ref="B137:B163"/>
  </sortState>
  <tableColumns count="2">
    <tableColumn id="1" xr3:uid="{B2BE5976-4B6B-445C-A3C8-EF271EF42E3C}" name="Sub-event" dataDxfId="70"/>
    <tableColumn id="2" xr3:uid="{E2A47C27-0885-46CA-938A-2C770D0B61C6}" name="Date" dataDxfId="69"/>
  </tableColumns>
  <tableStyleInfo name="Simp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ABAF7A-FD2A-4C0D-B14E-E9A13D6F9CD2}" name="tbMatchFormats" displayName="tbMatchFormats" ref="B165:B169" totalsRowShown="0" headerRowDxfId="68" dataDxfId="67">
  <autoFilter ref="B165:B169" xr:uid="{AD54D537-AB3E-4B18-A5DE-E1A17C65C607}"/>
  <tableColumns count="1">
    <tableColumn id="1" xr3:uid="{529A1AB8-07D5-4A14-A2F0-2EAE86C9242B}" name="Match Format" dataDxfId="66"/>
  </tableColumns>
  <tableStyleInfo name="Simp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46048D-9570-4A29-824C-CFA3050A8BBE}" name="tbChamps" displayName="tbChamps" ref="B4:Y20" totalsRowShown="0" headerRowDxfId="65" dataDxfId="64">
  <autoFilter ref="B4:Y20" xr:uid="{46C98CCD-964E-414E-B83F-050A7AF9EC8C}"/>
  <sortState xmlns:xlrd2="http://schemas.microsoft.com/office/spreadsheetml/2017/richdata2" ref="B5:Y20">
    <sortCondition ref="C4:C20"/>
  </sortState>
  <tableColumns count="24">
    <tableColumn id="1" xr3:uid="{6778ED2D-DBC9-4371-8711-A5D7B4331132}" name="Name" dataDxfId="63"/>
    <tableColumn id="22" xr3:uid="{E000EC9D-F493-4C1D-8383-38B3416AB1C5}" name="Ordinal" dataDxfId="62"/>
    <tableColumn id="21" xr3:uid="{2722F108-69D4-4B5F-9D37-70DDF89B5C92}" name="Difficulty" dataDxfId="61"/>
    <tableColumn id="7" xr3:uid="{9127405A-7258-49DA-BCE0-A68C1839032C}" name="Base Health" dataDxfId="60"/>
    <tableColumn id="6" xr3:uid="{5330CEB6-CD17-40C6-864B-41B6FC927F88}" name="Max Health" dataDxfId="59"/>
    <tableColumn id="9" xr3:uid="{19A87386-EC37-4BFA-8D3F-BE99D4D96F2B}" name="Base Armor" dataDxfId="58"/>
    <tableColumn id="8" xr3:uid="{77EF6A28-7E35-4962-BE9F-BB62532CBF3A}" name="Max Armor" dataDxfId="57"/>
    <tableColumn id="15" xr3:uid="{116A36DB-73C1-4147-A489-51DBBF496FDD}" name="Overmax HP" dataDxfId="56"/>
    <tableColumn id="14" xr3:uid="{B329AA32-607A-40EE-8288-8A62BF996FD8}" name="Overmax AP" dataDxfId="55"/>
    <tableColumn id="2" xr3:uid="{DD961466-D5C9-4646-B55A-C769B7C6429A}" name="Base Speed" dataDxfId="54"/>
    <tableColumn id="3" xr3:uid="{97CC9694-87AC-4895-B9B8-7ECC49571E10}" name="Max Speed" dataDxfId="53"/>
    <tableColumn id="11" xr3:uid="{90E912E4-28E9-4548-9859-E1B6D4D048DD}" name="Air accel" dataDxfId="52"/>
    <tableColumn id="13" xr3:uid="{89D702EE-C771-4B36-9B54-5274EA7923C3}" name="Health decay" dataDxfId="51"/>
    <tableColumn id="24" xr3:uid="{33F8E16E-3710-4416-A85D-BB6FC7FB474F}" name="Armor decay" dataDxfId="50"/>
    <tableColumn id="18" xr3:uid="{8C994140-D5C4-4428-959C-9827C987BC73}" name="Active" dataDxfId="49"/>
    <tableColumn id="23" xr3:uid="{72487ABB-13A5-4729-B76C-8FCF4F10CAF7}" name="Cooldown" dataDxfId="48"/>
    <tableColumn id="4" xr3:uid="{735536F4-16AE-4B7A-A1F0-66897B793C71}" name="P1" dataDxfId="47"/>
    <tableColumn id="19" xr3:uid="{4E92E5A1-5F5C-4D63-B755-5F81F3516A13}" name="P1 Description" dataDxfId="46"/>
    <tableColumn id="17" xr3:uid="{1211DAD7-CABF-4F0D-BEC6-3EAF1945B517}" name="P2" dataDxfId="45"/>
    <tableColumn id="20" xr3:uid="{E916835D-47C4-4EC1-9367-E967745A2C1E}" name="P2 Description" dataDxfId="44"/>
    <tableColumn id="26" xr3:uid="{93C62813-957B-46B4-A388-6EC701B17D2A}" name="P3" dataDxfId="43"/>
    <tableColumn id="25" xr3:uid="{DCEF760D-8106-49AF-9B76-1720449CA8D1}" name="P3 Description" dataDxfId="42"/>
    <tableColumn id="16" xr3:uid="{04D740D2-5314-433D-BFB4-71287512A5AA}" name="Movement" dataDxfId="41"/>
    <tableColumn id="10" xr3:uid="{ECC0BDFE-AF18-4C04-BC56-C1B86FD37A6B}" name="Comments" dataDxfId="40"/>
  </tableColumns>
  <tableStyleInfo name="Simp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03B492-07BD-42EE-B9E5-4B18E7C9559A}" name="tbWeapons" displayName="tbWeapons" ref="B24:P35" totalsRowShown="0" headerRowDxfId="39" dataDxfId="38">
  <autoFilter ref="B24:P35" xr:uid="{5826E6D7-89F0-47AF-BC11-0B278DBC172E}"/>
  <tableColumns count="15">
    <tableColumn id="1" xr3:uid="{4E54B5DA-3DDF-4463-9380-EEF463C9013D}" name="Weapon" dataDxfId="37"/>
    <tableColumn id="8" xr3:uid="{714D1291-EED4-4DDD-A563-A2F3212385D7}" name="Type" dataDxfId="36"/>
    <tableColumn id="6" xr3:uid="{CD331646-E6A1-4A68-B133-2C241F9166BC}" name="Min direct damage" dataDxfId="35"/>
    <tableColumn id="2" xr3:uid="{9D1974AD-320F-499D-8232-293CF2F0A907}" name="Max direct damage" dataDxfId="34"/>
    <tableColumn id="3" xr3:uid="{F912EACC-2D3A-4169-BA37-97A38A5F927E}" name="Rate of fire" dataDxfId="33"/>
    <tableColumn id="14" xr3:uid="{1D7C0A70-55E6-488D-B435-EFB75EADFC2B}" name="Zoomed Rate of fire" dataDxfId="32"/>
    <tableColumn id="9" xr3:uid="{05A35882-8BFA-45E7-B8EB-BD93B64B76E1}" name="DPS" dataDxfId="31">
      <calculatedColumnFormula>tbWeapons[[#This Row],[Max direct damage]]*(1000/tbWeapons[[#This Row],[Rate of fire]])</calculatedColumnFormula>
    </tableColumn>
    <tableColumn id="10" xr3:uid="{AAA1EE14-66DA-4488-8C1C-172290BE57F5}" name="Min splash" dataDxfId="30"/>
    <tableColumn id="4" xr3:uid="{061956A3-71B3-42D9-950A-FE32E685C2FA}" name="Max splash" dataDxfId="29"/>
    <tableColumn id="5" xr3:uid="{1BAC6A89-600A-4D52-BC91-3AA72E47D1FD}" name="Splash radius" dataDxfId="28"/>
    <tableColumn id="7" xr3:uid="{4F8F237A-3BAC-4B13-BE68-4DFF7C742D55}" name="Max knockback" dataDxfId="27"/>
    <tableColumn id="11" xr3:uid="{FB59B6AA-35A5-4D54-A6EC-BB618FAD409C}" name="Projectile speed" dataDxfId="26"/>
    <tableColumn id="12" xr3:uid="{EC9ECDBD-5D7B-4290-982A-51CA359FF785}" name="Radius" dataDxfId="25"/>
    <tableColumn id="13" xr3:uid="{B2B0AA15-FDBB-4918-8582-531239091DB0}" name="Spread" dataDxfId="24"/>
    <tableColumn id="15" xr3:uid="{F1916B7A-CA3F-42F4-817C-E88ECFA907BC}" name="Zoomed Spread" dataDxfId="23">
      <calculatedColumnFormula>tbWeapons[[#This Row],[Spread]]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cAmNtOfpR8Q" TargetMode="External"/><Relationship Id="rId21" Type="http://schemas.openxmlformats.org/officeDocument/2006/relationships/hyperlink" Target="https://www.youtube.com/watch?v=vdCe5lOPOhA" TargetMode="External"/><Relationship Id="rId42" Type="http://schemas.openxmlformats.org/officeDocument/2006/relationships/hyperlink" Target="https://www.youtube.com/watch?v=tU6v8C1pw8Y" TargetMode="External"/><Relationship Id="rId47" Type="http://schemas.openxmlformats.org/officeDocument/2006/relationships/hyperlink" Target="https://youtu.be/094IGA3U2QI?t=5952" TargetMode="External"/><Relationship Id="rId63" Type="http://schemas.openxmlformats.org/officeDocument/2006/relationships/hyperlink" Target="https://www.youtube.com/watch?v=sXuBmU-AjSk" TargetMode="External"/><Relationship Id="rId68" Type="http://schemas.openxmlformats.org/officeDocument/2006/relationships/hyperlink" Target="https://www.youtube.com/watch?v=B8IOvXPg_Gk" TargetMode="External"/><Relationship Id="rId84" Type="http://schemas.openxmlformats.org/officeDocument/2006/relationships/hyperlink" Target="https://www.youtube.com/watch?v=vTxjTBOyqww" TargetMode="External"/><Relationship Id="rId89" Type="http://schemas.openxmlformats.org/officeDocument/2006/relationships/hyperlink" Target="https://www.youtube.com/watch?v=m47T2drUBgg" TargetMode="External"/><Relationship Id="rId16" Type="http://schemas.openxmlformats.org/officeDocument/2006/relationships/hyperlink" Target="https://www.youtube.com/watch?v=TddqLMAP38s" TargetMode="External"/><Relationship Id="rId11" Type="http://schemas.openxmlformats.org/officeDocument/2006/relationships/hyperlink" Target="https://www.youtube.com/watch?v=bmQQ6GH_UOE&amp;t=2s" TargetMode="External"/><Relationship Id="rId32" Type="http://schemas.openxmlformats.org/officeDocument/2006/relationships/hyperlink" Target="https://www.twitch.tv/videos/381595490?t=2h52m26s" TargetMode="External"/><Relationship Id="rId37" Type="http://schemas.openxmlformats.org/officeDocument/2006/relationships/hyperlink" Target="https://www.twitch.tv/videos/378381859?t=2h13m51s" TargetMode="External"/><Relationship Id="rId53" Type="http://schemas.openxmlformats.org/officeDocument/2006/relationships/hyperlink" Target="https://www.youtube.com/watch?v=4_UVnsG7COM" TargetMode="External"/><Relationship Id="rId58" Type="http://schemas.openxmlformats.org/officeDocument/2006/relationships/hyperlink" Target="https://www.youtube.com/watch?v=k4-fg6qetSY" TargetMode="External"/><Relationship Id="rId74" Type="http://schemas.openxmlformats.org/officeDocument/2006/relationships/hyperlink" Target="https://www.twitch.tv/videos/332096219" TargetMode="External"/><Relationship Id="rId79" Type="http://schemas.openxmlformats.org/officeDocument/2006/relationships/hyperlink" Target="https://www.youtube.com/watch?v=Oi-MZUYVnps" TargetMode="External"/><Relationship Id="rId5" Type="http://schemas.openxmlformats.org/officeDocument/2006/relationships/hyperlink" Target="https://www.youtube.com/watch?v=G0RmYcORgVQ" TargetMode="External"/><Relationship Id="rId90" Type="http://schemas.openxmlformats.org/officeDocument/2006/relationships/hyperlink" Target="https://www.youtube.com/watch?v=Lwppm6VgHi8" TargetMode="External"/><Relationship Id="rId95" Type="http://schemas.openxmlformats.org/officeDocument/2006/relationships/table" Target="../tables/table1.xml"/><Relationship Id="rId22" Type="http://schemas.openxmlformats.org/officeDocument/2006/relationships/hyperlink" Target="https://www.twitch.tv/videos/378381859?t=2h44m44s" TargetMode="External"/><Relationship Id="rId27" Type="http://schemas.openxmlformats.org/officeDocument/2006/relationships/hyperlink" Target="https://www.twitch.tv/videos/382212222?t=6m0s" TargetMode="External"/><Relationship Id="rId43" Type="http://schemas.openxmlformats.org/officeDocument/2006/relationships/hyperlink" Target="https://www.youtube.com/watch?v=gPX_4ydOZvA&amp;t=2065s" TargetMode="External"/><Relationship Id="rId48" Type="http://schemas.openxmlformats.org/officeDocument/2006/relationships/hyperlink" Target="https://youtu.be/094IGA3U2QI?t=11689" TargetMode="External"/><Relationship Id="rId64" Type="http://schemas.openxmlformats.org/officeDocument/2006/relationships/hyperlink" Target="https://www.youtube.com/watch?v=AI0RTvlm0hw" TargetMode="External"/><Relationship Id="rId69" Type="http://schemas.openxmlformats.org/officeDocument/2006/relationships/hyperlink" Target="https://www.twitch.tv/videos/332096219" TargetMode="External"/><Relationship Id="rId8" Type="http://schemas.openxmlformats.org/officeDocument/2006/relationships/hyperlink" Target="https://www.youtube.com/watch?v=w8WAlFFBx9A" TargetMode="External"/><Relationship Id="rId51" Type="http://schemas.openxmlformats.org/officeDocument/2006/relationships/hyperlink" Target="https://youtu.be/094IGA3U2QI?t=21241" TargetMode="External"/><Relationship Id="rId72" Type="http://schemas.openxmlformats.org/officeDocument/2006/relationships/hyperlink" Target="https://www.twitch.tv/videos/332096219" TargetMode="External"/><Relationship Id="rId80" Type="http://schemas.openxmlformats.org/officeDocument/2006/relationships/hyperlink" Target="https://www.youtube.com/watch?v=PVvA8lCOqF0&amp;t=8s" TargetMode="External"/><Relationship Id="rId85" Type="http://schemas.openxmlformats.org/officeDocument/2006/relationships/hyperlink" Target="https://www.youtube.com/watch?v=1aODGJJaQ4g" TargetMode="External"/><Relationship Id="rId93" Type="http://schemas.openxmlformats.org/officeDocument/2006/relationships/hyperlink" Target="https://www.youtube.com/watch?v=0i6SBd8jgr0" TargetMode="External"/><Relationship Id="rId3" Type="http://schemas.openxmlformats.org/officeDocument/2006/relationships/hyperlink" Target="https://www.youtube.com/watch?v=ITDIX7sV8JE" TargetMode="External"/><Relationship Id="rId12" Type="http://schemas.openxmlformats.org/officeDocument/2006/relationships/hyperlink" Target="https://www.youtube.com/watch?v=2QD_uoZtoRo" TargetMode="External"/><Relationship Id="rId17" Type="http://schemas.openxmlformats.org/officeDocument/2006/relationships/hyperlink" Target="https://www.youtube.com/watch?v=Vd6HhfNt3KU" TargetMode="External"/><Relationship Id="rId25" Type="http://schemas.openxmlformats.org/officeDocument/2006/relationships/hyperlink" Target="https://www.twitch.tv/videos/374575231?t=4h26m00s" TargetMode="External"/><Relationship Id="rId33" Type="http://schemas.openxmlformats.org/officeDocument/2006/relationships/hyperlink" Target="https://www.twitch.tv/videos/378381859?t=24m42s" TargetMode="External"/><Relationship Id="rId38" Type="http://schemas.openxmlformats.org/officeDocument/2006/relationships/hyperlink" Target="https://www.twitch.tv/videos/378381859?t=3h23m21s" TargetMode="External"/><Relationship Id="rId46" Type="http://schemas.openxmlformats.org/officeDocument/2006/relationships/hyperlink" Target="https://youtu.be/094IGA3U2QI?t=2437" TargetMode="External"/><Relationship Id="rId59" Type="http://schemas.openxmlformats.org/officeDocument/2006/relationships/hyperlink" Target="https://www.youtube.com/watch?v=fU5cZaV9j-I" TargetMode="External"/><Relationship Id="rId67" Type="http://schemas.openxmlformats.org/officeDocument/2006/relationships/hyperlink" Target="https://www.youtube.com/watch?v=S7cKftLBCEg" TargetMode="External"/><Relationship Id="rId20" Type="http://schemas.openxmlformats.org/officeDocument/2006/relationships/hyperlink" Target="https://www.youtube.com/watch?v=jg1gQpuX9LY" TargetMode="External"/><Relationship Id="rId41" Type="http://schemas.openxmlformats.org/officeDocument/2006/relationships/hyperlink" Target="https://www.youtube.com/watch?v=3Qcy8i7mzkY" TargetMode="External"/><Relationship Id="rId54" Type="http://schemas.openxmlformats.org/officeDocument/2006/relationships/hyperlink" Target="https://www.youtube.com/watch?v=48s-AB5nQ-4" TargetMode="External"/><Relationship Id="rId62" Type="http://schemas.openxmlformats.org/officeDocument/2006/relationships/hyperlink" Target="https://www.youtube.com/watch?v=f63a8Cphh8c" TargetMode="External"/><Relationship Id="rId70" Type="http://schemas.openxmlformats.org/officeDocument/2006/relationships/hyperlink" Target="https://www.twitch.tv/videos/332096219" TargetMode="External"/><Relationship Id="rId75" Type="http://schemas.openxmlformats.org/officeDocument/2006/relationships/hyperlink" Target="https://www.twitch.tv/videos/332096219" TargetMode="External"/><Relationship Id="rId83" Type="http://schemas.openxmlformats.org/officeDocument/2006/relationships/hyperlink" Target="https://www.youtube.com/watch?v=-z4bYTnnCxI&amp;t=56s" TargetMode="External"/><Relationship Id="rId88" Type="http://schemas.openxmlformats.org/officeDocument/2006/relationships/hyperlink" Target="https://www.youtube.com/watch?v=0EIsrOYFpCg" TargetMode="External"/><Relationship Id="rId91" Type="http://schemas.openxmlformats.org/officeDocument/2006/relationships/hyperlink" Target="https://www.youtube.com/watch?v=VLDfxo_l7Yk&amp;t=2268s" TargetMode="External"/><Relationship Id="rId1" Type="http://schemas.openxmlformats.org/officeDocument/2006/relationships/hyperlink" Target="https://www.youtube.com/watch?v=pRWkCcW2QO4" TargetMode="External"/><Relationship Id="rId6" Type="http://schemas.openxmlformats.org/officeDocument/2006/relationships/hyperlink" Target="https://www.youtube.com/watch?v=yLLY8n9AkGs" TargetMode="External"/><Relationship Id="rId15" Type="http://schemas.openxmlformats.org/officeDocument/2006/relationships/hyperlink" Target="https://www.youtube.com/watch?v=bxVyk77_m_Y" TargetMode="External"/><Relationship Id="rId23" Type="http://schemas.openxmlformats.org/officeDocument/2006/relationships/hyperlink" Target="https://www.youtube.com/watch?v=6SgXlzuui5w" TargetMode="External"/><Relationship Id="rId28" Type="http://schemas.openxmlformats.org/officeDocument/2006/relationships/hyperlink" Target="https://www.twitch.tv/videos/382212222?t=2h04m0s" TargetMode="External"/><Relationship Id="rId36" Type="http://schemas.openxmlformats.org/officeDocument/2006/relationships/hyperlink" Target="https://www.twitch.tv/videos/378381859?t=1h33m50s" TargetMode="External"/><Relationship Id="rId49" Type="http://schemas.openxmlformats.org/officeDocument/2006/relationships/hyperlink" Target="https://youtu.be/094IGA3U2QI?t=14584" TargetMode="External"/><Relationship Id="rId57" Type="http://schemas.openxmlformats.org/officeDocument/2006/relationships/hyperlink" Target="https://www.youtube.com/watch?v=MOZmklLdtt4" TargetMode="External"/><Relationship Id="rId10" Type="http://schemas.openxmlformats.org/officeDocument/2006/relationships/hyperlink" Target="https://www.youtube.com/watch?v=Dd0VjhNE3bk" TargetMode="External"/><Relationship Id="rId31" Type="http://schemas.openxmlformats.org/officeDocument/2006/relationships/hyperlink" Target="https://www.twitch.tv/videos/381595490?t=1h12m" TargetMode="External"/><Relationship Id="rId44" Type="http://schemas.openxmlformats.org/officeDocument/2006/relationships/hyperlink" Target="https://www.youtube.com/watch?v=5g-cy7nLvnU" TargetMode="External"/><Relationship Id="rId52" Type="http://schemas.openxmlformats.org/officeDocument/2006/relationships/hyperlink" Target="https://youtu.be/094IGA3U2QI?t=30776" TargetMode="External"/><Relationship Id="rId60" Type="http://schemas.openxmlformats.org/officeDocument/2006/relationships/hyperlink" Target="https://www.youtube.com/watch?v=OBhsRSp0ILk" TargetMode="External"/><Relationship Id="rId65" Type="http://schemas.openxmlformats.org/officeDocument/2006/relationships/hyperlink" Target="https://www.youtube.com/watch?v=DVJ6VSRnstM" TargetMode="External"/><Relationship Id="rId73" Type="http://schemas.openxmlformats.org/officeDocument/2006/relationships/hyperlink" Target="https://www.twitch.tv/videos/332096219" TargetMode="External"/><Relationship Id="rId78" Type="http://schemas.openxmlformats.org/officeDocument/2006/relationships/hyperlink" Target="https://www.youtube.com/watch?v=o2HwxIaD3qc&amp;t=1330s" TargetMode="External"/><Relationship Id="rId81" Type="http://schemas.openxmlformats.org/officeDocument/2006/relationships/hyperlink" Target="https://www.youtube.com/watch?v=CA6-7VrpBtc" TargetMode="External"/><Relationship Id="rId86" Type="http://schemas.openxmlformats.org/officeDocument/2006/relationships/hyperlink" Target="https://www.youtube.com/watch?v=y_1iJufNMNw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Zu9ppNbeLxI" TargetMode="External"/><Relationship Id="rId9" Type="http://schemas.openxmlformats.org/officeDocument/2006/relationships/hyperlink" Target="https://www.youtube.com/watch?v=Awz8zUYQ-1s&amp;t=824s" TargetMode="External"/><Relationship Id="rId13" Type="http://schemas.openxmlformats.org/officeDocument/2006/relationships/hyperlink" Target="https://www.youtube.com/watch?v=dv1NzHLD-xE" TargetMode="External"/><Relationship Id="rId18" Type="http://schemas.openxmlformats.org/officeDocument/2006/relationships/hyperlink" Target="https://www.youtube.com/watch?v=lzMtFKt43GU" TargetMode="External"/><Relationship Id="rId39" Type="http://schemas.openxmlformats.org/officeDocument/2006/relationships/hyperlink" Target="https://www.twitch.tv/videos/378381859?t=3h35m14s" TargetMode="External"/><Relationship Id="rId34" Type="http://schemas.openxmlformats.org/officeDocument/2006/relationships/hyperlink" Target="https://www.twitch.tv/videos/382179678?t=14m30s" TargetMode="External"/><Relationship Id="rId50" Type="http://schemas.openxmlformats.org/officeDocument/2006/relationships/hyperlink" Target="https://youtu.be/094IGA3U2QI?t=18147" TargetMode="External"/><Relationship Id="rId55" Type="http://schemas.openxmlformats.org/officeDocument/2006/relationships/hyperlink" Target="https://www.youtube.com/watch?v=eS1MZ0KQxjU" TargetMode="External"/><Relationship Id="rId76" Type="http://schemas.openxmlformats.org/officeDocument/2006/relationships/hyperlink" Target="https://www.youtube.com/watch?v=zD6WStCFnGk" TargetMode="External"/><Relationship Id="rId7" Type="http://schemas.openxmlformats.org/officeDocument/2006/relationships/hyperlink" Target="https://www.youtube.com/watch?v=fIpgMk2DBIw" TargetMode="External"/><Relationship Id="rId71" Type="http://schemas.openxmlformats.org/officeDocument/2006/relationships/hyperlink" Target="https://www.twitch.tv/videos/332096219" TargetMode="External"/><Relationship Id="rId92" Type="http://schemas.openxmlformats.org/officeDocument/2006/relationships/hyperlink" Target="https://www.youtube.com/watch?v=fEC1YK4p37g" TargetMode="External"/><Relationship Id="rId2" Type="http://schemas.openxmlformats.org/officeDocument/2006/relationships/hyperlink" Target="https://www.youtube.com/watch?v=xaRkgDocmfg" TargetMode="External"/><Relationship Id="rId29" Type="http://schemas.openxmlformats.org/officeDocument/2006/relationships/hyperlink" Target="https://www.twitch.tv/videos/381595490?t=0" TargetMode="External"/><Relationship Id="rId24" Type="http://schemas.openxmlformats.org/officeDocument/2006/relationships/hyperlink" Target="https://www.twitch.tv/videos/382212222?t=3h27m0s" TargetMode="External"/><Relationship Id="rId40" Type="http://schemas.openxmlformats.org/officeDocument/2006/relationships/hyperlink" Target="https://www.youtube.com/watch?v=7KP2UsaXwHc" TargetMode="External"/><Relationship Id="rId45" Type="http://schemas.openxmlformats.org/officeDocument/2006/relationships/hyperlink" Target="https://www.youtube.com/watch?v=TglqeDYNa1s" TargetMode="External"/><Relationship Id="rId66" Type="http://schemas.openxmlformats.org/officeDocument/2006/relationships/hyperlink" Target="https://www.youtube.com/watch?v=JE4nTXQz6yA" TargetMode="External"/><Relationship Id="rId87" Type="http://schemas.openxmlformats.org/officeDocument/2006/relationships/hyperlink" Target="https://www.youtube.com/watch?v=4X5gHnUqkNI" TargetMode="External"/><Relationship Id="rId61" Type="http://schemas.openxmlformats.org/officeDocument/2006/relationships/hyperlink" Target="https://www.youtube.com/watch?v=pyX1Cc6Ejjk" TargetMode="External"/><Relationship Id="rId82" Type="http://schemas.openxmlformats.org/officeDocument/2006/relationships/hyperlink" Target="https://www.youtube.com/watch?v=1rVdeGj0gBk" TargetMode="External"/><Relationship Id="rId19" Type="http://schemas.openxmlformats.org/officeDocument/2006/relationships/hyperlink" Target="https://www.youtube.com/watch?v=U-C2DhFGLhM&amp;t=2008s" TargetMode="External"/><Relationship Id="rId14" Type="http://schemas.openxmlformats.org/officeDocument/2006/relationships/hyperlink" Target="https://www.youtube.com/watch?v=s9mKznxuqqg" TargetMode="External"/><Relationship Id="rId30" Type="http://schemas.openxmlformats.org/officeDocument/2006/relationships/hyperlink" Target="https://www.twitch.tv/videos/381595490?t=3h36m37s" TargetMode="External"/><Relationship Id="rId35" Type="http://schemas.openxmlformats.org/officeDocument/2006/relationships/hyperlink" Target="https://www.twitch.tv/videos/378381859?t=41m57s" TargetMode="External"/><Relationship Id="rId56" Type="http://schemas.openxmlformats.org/officeDocument/2006/relationships/hyperlink" Target="https://www.youtube.com/watch?v=vfISD3GVJcQ" TargetMode="External"/><Relationship Id="rId77" Type="http://schemas.openxmlformats.org/officeDocument/2006/relationships/hyperlink" Target="https://www.youtube.com/watch?v=hU8cqFx-IVI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witch.tv/videos/478664147" TargetMode="External"/><Relationship Id="rId21" Type="http://schemas.openxmlformats.org/officeDocument/2006/relationships/hyperlink" Target="https://www.twitch.tv/videos/490848518" TargetMode="External"/><Relationship Id="rId42" Type="http://schemas.openxmlformats.org/officeDocument/2006/relationships/hyperlink" Target="https://www.twitch.tv/videos/491027278" TargetMode="External"/><Relationship Id="rId63" Type="http://schemas.openxmlformats.org/officeDocument/2006/relationships/hyperlink" Target="https://www.twitch.tv/videos/493658020" TargetMode="External"/><Relationship Id="rId84" Type="http://schemas.openxmlformats.org/officeDocument/2006/relationships/hyperlink" Target="https://www.twitch.tv/videos/494036931" TargetMode="External"/><Relationship Id="rId138" Type="http://schemas.openxmlformats.org/officeDocument/2006/relationships/hyperlink" Target="https://www.twitch.tv/videos/475377468" TargetMode="External"/><Relationship Id="rId159" Type="http://schemas.openxmlformats.org/officeDocument/2006/relationships/hyperlink" Target="https://www.twitch.tv/videos/497195665" TargetMode="External"/><Relationship Id="rId170" Type="http://schemas.openxmlformats.org/officeDocument/2006/relationships/hyperlink" Target="https://www.twitch.tv/videos/497195665" TargetMode="External"/><Relationship Id="rId191" Type="http://schemas.openxmlformats.org/officeDocument/2006/relationships/hyperlink" Target="https://www.twitch.tv/videos/502856299" TargetMode="External"/><Relationship Id="rId205" Type="http://schemas.openxmlformats.org/officeDocument/2006/relationships/hyperlink" Target="https://www.twitch.tv/videos/502856299" TargetMode="External"/><Relationship Id="rId226" Type="http://schemas.openxmlformats.org/officeDocument/2006/relationships/hyperlink" Target="https://www.twitch.tv/videos/503328576" TargetMode="External"/><Relationship Id="rId247" Type="http://schemas.openxmlformats.org/officeDocument/2006/relationships/hyperlink" Target="https://www.twitch.tv/videos/503328576" TargetMode="External"/><Relationship Id="rId107" Type="http://schemas.openxmlformats.org/officeDocument/2006/relationships/hyperlink" Target="https://www.twitch.tv/videos/481844196" TargetMode="External"/><Relationship Id="rId11" Type="http://schemas.openxmlformats.org/officeDocument/2006/relationships/hyperlink" Target="https://www.twitch.tv/videos/493511309" TargetMode="External"/><Relationship Id="rId32" Type="http://schemas.openxmlformats.org/officeDocument/2006/relationships/hyperlink" Target="https://www.twitch.tv/videos/475086900" TargetMode="External"/><Relationship Id="rId53" Type="http://schemas.openxmlformats.org/officeDocument/2006/relationships/hyperlink" Target="https://www.twitch.tv/videos/491027278" TargetMode="External"/><Relationship Id="rId74" Type="http://schemas.openxmlformats.org/officeDocument/2006/relationships/hyperlink" Target="https://www.twitch.tv/videos/493629688" TargetMode="External"/><Relationship Id="rId128" Type="http://schemas.openxmlformats.org/officeDocument/2006/relationships/hyperlink" Target="https://www.twitch.tv/videos/478664147" TargetMode="External"/><Relationship Id="rId149" Type="http://schemas.openxmlformats.org/officeDocument/2006/relationships/hyperlink" Target="https://www.twitch.tv/videos/475377468" TargetMode="External"/><Relationship Id="rId5" Type="http://schemas.openxmlformats.org/officeDocument/2006/relationships/hyperlink" Target="https://www.twitch.tv/videos/493511309" TargetMode="External"/><Relationship Id="rId95" Type="http://schemas.openxmlformats.org/officeDocument/2006/relationships/hyperlink" Target="https://www.twitch.tv/videos/494036931" TargetMode="External"/><Relationship Id="rId160" Type="http://schemas.openxmlformats.org/officeDocument/2006/relationships/hyperlink" Target="https://www.twitch.tv/videos/497195665" TargetMode="External"/><Relationship Id="rId181" Type="http://schemas.openxmlformats.org/officeDocument/2006/relationships/hyperlink" Target="https://www.twitch.tv/videos/497195665" TargetMode="External"/><Relationship Id="rId216" Type="http://schemas.openxmlformats.org/officeDocument/2006/relationships/hyperlink" Target="https://www.twitch.tv/videos/502856299" TargetMode="External"/><Relationship Id="rId237" Type="http://schemas.openxmlformats.org/officeDocument/2006/relationships/hyperlink" Target="https://www.twitch.tv/videos/503328576" TargetMode="External"/><Relationship Id="rId22" Type="http://schemas.openxmlformats.org/officeDocument/2006/relationships/hyperlink" Target="https://www.twitch.tv/videos/490848518" TargetMode="External"/><Relationship Id="rId43" Type="http://schemas.openxmlformats.org/officeDocument/2006/relationships/hyperlink" Target="https://www.twitch.tv/videos/491027278" TargetMode="External"/><Relationship Id="rId64" Type="http://schemas.openxmlformats.org/officeDocument/2006/relationships/hyperlink" Target="https://www.twitch.tv/videos/493658020" TargetMode="External"/><Relationship Id="rId118" Type="http://schemas.openxmlformats.org/officeDocument/2006/relationships/hyperlink" Target="https://www.twitch.tv/videos/478664147" TargetMode="External"/><Relationship Id="rId139" Type="http://schemas.openxmlformats.org/officeDocument/2006/relationships/hyperlink" Target="https://www.twitch.tv/videos/475377468" TargetMode="External"/><Relationship Id="rId85" Type="http://schemas.openxmlformats.org/officeDocument/2006/relationships/hyperlink" Target="https://www.twitch.tv/videos/494036931" TargetMode="External"/><Relationship Id="rId150" Type="http://schemas.openxmlformats.org/officeDocument/2006/relationships/hyperlink" Target="https://www.twitch.tv/videos/475377468" TargetMode="External"/><Relationship Id="rId171" Type="http://schemas.openxmlformats.org/officeDocument/2006/relationships/hyperlink" Target="https://www.twitch.tv/videos/497195665" TargetMode="External"/><Relationship Id="rId192" Type="http://schemas.openxmlformats.org/officeDocument/2006/relationships/hyperlink" Target="https://www.twitch.tv/videos/502856299" TargetMode="External"/><Relationship Id="rId206" Type="http://schemas.openxmlformats.org/officeDocument/2006/relationships/hyperlink" Target="https://www.twitch.tv/videos/502856299" TargetMode="External"/><Relationship Id="rId227" Type="http://schemas.openxmlformats.org/officeDocument/2006/relationships/hyperlink" Target="https://www.twitch.tv/videos/503328576" TargetMode="External"/><Relationship Id="rId248" Type="http://schemas.openxmlformats.org/officeDocument/2006/relationships/hyperlink" Target="https://www.twitch.tv/videos/503328576" TargetMode="External"/><Relationship Id="rId12" Type="http://schemas.openxmlformats.org/officeDocument/2006/relationships/hyperlink" Target="https://www.twitch.tv/videos/493511309" TargetMode="External"/><Relationship Id="rId33" Type="http://schemas.openxmlformats.org/officeDocument/2006/relationships/hyperlink" Target="https://www.twitch.tv/videos/475086900" TargetMode="External"/><Relationship Id="rId108" Type="http://schemas.openxmlformats.org/officeDocument/2006/relationships/hyperlink" Target="https://www.twitch.tv/videos/478664147" TargetMode="External"/><Relationship Id="rId129" Type="http://schemas.openxmlformats.org/officeDocument/2006/relationships/hyperlink" Target="https://www.twitch.tv/videos/478664147" TargetMode="External"/><Relationship Id="rId54" Type="http://schemas.openxmlformats.org/officeDocument/2006/relationships/hyperlink" Target="https://www.twitch.tv/videos/491027278" TargetMode="External"/><Relationship Id="rId75" Type="http://schemas.openxmlformats.org/officeDocument/2006/relationships/hyperlink" Target="https://www.twitch.tv/videos/493629688" TargetMode="External"/><Relationship Id="rId96" Type="http://schemas.openxmlformats.org/officeDocument/2006/relationships/hyperlink" Target="https://www.twitch.tv/videos/494036931" TargetMode="External"/><Relationship Id="rId140" Type="http://schemas.openxmlformats.org/officeDocument/2006/relationships/hyperlink" Target="https://www.twitch.tv/videos/475377468" TargetMode="External"/><Relationship Id="rId161" Type="http://schemas.openxmlformats.org/officeDocument/2006/relationships/hyperlink" Target="https://www.twitch.tv/videos/497195665" TargetMode="External"/><Relationship Id="rId182" Type="http://schemas.openxmlformats.org/officeDocument/2006/relationships/hyperlink" Target="https://www.twitch.tv/videos/502856299" TargetMode="External"/><Relationship Id="rId217" Type="http://schemas.openxmlformats.org/officeDocument/2006/relationships/hyperlink" Target="https://www.twitch.tv/videos/503328576" TargetMode="External"/><Relationship Id="rId6" Type="http://schemas.openxmlformats.org/officeDocument/2006/relationships/hyperlink" Target="https://www.twitch.tv/videos/493511309" TargetMode="External"/><Relationship Id="rId238" Type="http://schemas.openxmlformats.org/officeDocument/2006/relationships/hyperlink" Target="https://www.twitch.tv/videos/503328576" TargetMode="External"/><Relationship Id="rId23" Type="http://schemas.openxmlformats.org/officeDocument/2006/relationships/hyperlink" Target="https://www.twitch.tv/videos/490816853" TargetMode="External"/><Relationship Id="rId119" Type="http://schemas.openxmlformats.org/officeDocument/2006/relationships/hyperlink" Target="https://www.twitch.tv/videos/478664147" TargetMode="External"/><Relationship Id="rId44" Type="http://schemas.openxmlformats.org/officeDocument/2006/relationships/hyperlink" Target="https://www.twitch.tv/videos/491027278" TargetMode="External"/><Relationship Id="rId65" Type="http://schemas.openxmlformats.org/officeDocument/2006/relationships/hyperlink" Target="https://www.twitch.tv/videos/493658020" TargetMode="External"/><Relationship Id="rId86" Type="http://schemas.openxmlformats.org/officeDocument/2006/relationships/hyperlink" Target="https://www.twitch.tv/videos/494036931" TargetMode="External"/><Relationship Id="rId130" Type="http://schemas.openxmlformats.org/officeDocument/2006/relationships/hyperlink" Target="https://www.twitch.tv/videos/478664147" TargetMode="External"/><Relationship Id="rId151" Type="http://schemas.openxmlformats.org/officeDocument/2006/relationships/hyperlink" Target="https://www.twitch.tv/videos/475377468" TargetMode="External"/><Relationship Id="rId172" Type="http://schemas.openxmlformats.org/officeDocument/2006/relationships/hyperlink" Target="https://www.twitch.tv/videos/497195665" TargetMode="External"/><Relationship Id="rId193" Type="http://schemas.openxmlformats.org/officeDocument/2006/relationships/hyperlink" Target="https://www.twitch.tv/videos/502856299" TargetMode="External"/><Relationship Id="rId207" Type="http://schemas.openxmlformats.org/officeDocument/2006/relationships/hyperlink" Target="https://www.twitch.tv/videos/502856299" TargetMode="External"/><Relationship Id="rId228" Type="http://schemas.openxmlformats.org/officeDocument/2006/relationships/hyperlink" Target="https://www.twitch.tv/videos/503328576" TargetMode="External"/><Relationship Id="rId249" Type="http://schemas.openxmlformats.org/officeDocument/2006/relationships/hyperlink" Target="https://www.twitch.tv/videos/503328576" TargetMode="External"/><Relationship Id="rId13" Type="http://schemas.openxmlformats.org/officeDocument/2006/relationships/hyperlink" Target="https://www.twitch.tv/videos/493511309" TargetMode="External"/><Relationship Id="rId109" Type="http://schemas.openxmlformats.org/officeDocument/2006/relationships/hyperlink" Target="https://www.twitch.tv/videos/478664147" TargetMode="External"/><Relationship Id="rId34" Type="http://schemas.openxmlformats.org/officeDocument/2006/relationships/hyperlink" Target="https://www.twitch.tv/videos/475086903" TargetMode="External"/><Relationship Id="rId55" Type="http://schemas.openxmlformats.org/officeDocument/2006/relationships/hyperlink" Target="https://www.twitch.tv/videos/491027278" TargetMode="External"/><Relationship Id="rId76" Type="http://schemas.openxmlformats.org/officeDocument/2006/relationships/hyperlink" Target="https://www.twitch.tv/videos/493629688" TargetMode="External"/><Relationship Id="rId97" Type="http://schemas.openxmlformats.org/officeDocument/2006/relationships/hyperlink" Target="https://www.twitch.tv/videos/494036931" TargetMode="External"/><Relationship Id="rId120" Type="http://schemas.openxmlformats.org/officeDocument/2006/relationships/hyperlink" Target="https://www.twitch.tv/videos/478664147" TargetMode="External"/><Relationship Id="rId141" Type="http://schemas.openxmlformats.org/officeDocument/2006/relationships/hyperlink" Target="https://www.twitch.tv/videos/475377468" TargetMode="External"/><Relationship Id="rId7" Type="http://schemas.openxmlformats.org/officeDocument/2006/relationships/hyperlink" Target="https://www.twitch.tv/videos/493511309" TargetMode="External"/><Relationship Id="rId162" Type="http://schemas.openxmlformats.org/officeDocument/2006/relationships/hyperlink" Target="https://www.twitch.tv/videos/497195665" TargetMode="External"/><Relationship Id="rId183" Type="http://schemas.openxmlformats.org/officeDocument/2006/relationships/hyperlink" Target="https://www.twitch.tv/videos/502856299" TargetMode="External"/><Relationship Id="rId218" Type="http://schemas.openxmlformats.org/officeDocument/2006/relationships/hyperlink" Target="https://www.twitch.tv/videos/503328576" TargetMode="External"/><Relationship Id="rId239" Type="http://schemas.openxmlformats.org/officeDocument/2006/relationships/hyperlink" Target="https://www.twitch.tv/videos/503328576" TargetMode="External"/><Relationship Id="rId250" Type="http://schemas.openxmlformats.org/officeDocument/2006/relationships/hyperlink" Target="https://www.twitch.tv/videos/503328576" TargetMode="External"/><Relationship Id="rId24" Type="http://schemas.openxmlformats.org/officeDocument/2006/relationships/hyperlink" Target="https://www.twitch.tv/videos/490816853" TargetMode="External"/><Relationship Id="rId45" Type="http://schemas.openxmlformats.org/officeDocument/2006/relationships/hyperlink" Target="https://www.twitch.tv/videos/491027278" TargetMode="External"/><Relationship Id="rId66" Type="http://schemas.openxmlformats.org/officeDocument/2006/relationships/hyperlink" Target="https://www.twitch.tv/videos/493658020" TargetMode="External"/><Relationship Id="rId87" Type="http://schemas.openxmlformats.org/officeDocument/2006/relationships/hyperlink" Target="https://www.twitch.tv/videos/494036931" TargetMode="External"/><Relationship Id="rId110" Type="http://schemas.openxmlformats.org/officeDocument/2006/relationships/hyperlink" Target="https://www.twitch.tv/videos/478664147" TargetMode="External"/><Relationship Id="rId131" Type="http://schemas.openxmlformats.org/officeDocument/2006/relationships/hyperlink" Target="https://www.twitch.tv/videos/478664147" TargetMode="External"/><Relationship Id="rId152" Type="http://schemas.openxmlformats.org/officeDocument/2006/relationships/hyperlink" Target="https://www.twitch.tv/videos/475377468" TargetMode="External"/><Relationship Id="rId173" Type="http://schemas.openxmlformats.org/officeDocument/2006/relationships/hyperlink" Target="https://www.twitch.tv/videos/497195665" TargetMode="External"/><Relationship Id="rId194" Type="http://schemas.openxmlformats.org/officeDocument/2006/relationships/hyperlink" Target="https://www.twitch.tv/videos/502856299" TargetMode="External"/><Relationship Id="rId208" Type="http://schemas.openxmlformats.org/officeDocument/2006/relationships/hyperlink" Target="https://www.twitch.tv/videos/502856299" TargetMode="External"/><Relationship Id="rId229" Type="http://schemas.openxmlformats.org/officeDocument/2006/relationships/hyperlink" Target="https://www.twitch.tv/videos/503328576" TargetMode="External"/><Relationship Id="rId240" Type="http://schemas.openxmlformats.org/officeDocument/2006/relationships/hyperlink" Target="https://www.twitch.tv/videos/503328576" TargetMode="External"/><Relationship Id="rId14" Type="http://schemas.openxmlformats.org/officeDocument/2006/relationships/hyperlink" Target="https://www.twitch.tv/videos/493511309" TargetMode="External"/><Relationship Id="rId35" Type="http://schemas.openxmlformats.org/officeDocument/2006/relationships/hyperlink" Target="https://www.twitch.tv/videos/475086903" TargetMode="External"/><Relationship Id="rId56" Type="http://schemas.openxmlformats.org/officeDocument/2006/relationships/hyperlink" Target="https://www.twitch.tv/videos/491027278" TargetMode="External"/><Relationship Id="rId77" Type="http://schemas.openxmlformats.org/officeDocument/2006/relationships/hyperlink" Target="https://www.twitch.tv/videos/493629688" TargetMode="External"/><Relationship Id="rId100" Type="http://schemas.openxmlformats.org/officeDocument/2006/relationships/hyperlink" Target="https://www.twitch.tv/videos/494036931" TargetMode="External"/><Relationship Id="rId8" Type="http://schemas.openxmlformats.org/officeDocument/2006/relationships/hyperlink" Target="https://www.twitch.tv/videos/493511309" TargetMode="External"/><Relationship Id="rId98" Type="http://schemas.openxmlformats.org/officeDocument/2006/relationships/hyperlink" Target="https://www.twitch.tv/videos/494036931" TargetMode="External"/><Relationship Id="rId121" Type="http://schemas.openxmlformats.org/officeDocument/2006/relationships/hyperlink" Target="https://www.twitch.tv/videos/478664147" TargetMode="External"/><Relationship Id="rId142" Type="http://schemas.openxmlformats.org/officeDocument/2006/relationships/hyperlink" Target="https://www.twitch.tv/videos/475377468" TargetMode="External"/><Relationship Id="rId163" Type="http://schemas.openxmlformats.org/officeDocument/2006/relationships/hyperlink" Target="https://www.twitch.tv/videos/497195665" TargetMode="External"/><Relationship Id="rId184" Type="http://schemas.openxmlformats.org/officeDocument/2006/relationships/hyperlink" Target="https://www.twitch.tv/videos/502856299" TargetMode="External"/><Relationship Id="rId219" Type="http://schemas.openxmlformats.org/officeDocument/2006/relationships/hyperlink" Target="https://www.twitch.tv/videos/503328576" TargetMode="External"/><Relationship Id="rId230" Type="http://schemas.openxmlformats.org/officeDocument/2006/relationships/hyperlink" Target="https://www.twitch.tv/videos/503328576" TargetMode="External"/><Relationship Id="rId251" Type="http://schemas.openxmlformats.org/officeDocument/2006/relationships/hyperlink" Target="https://www.twitch.tv/videos/503328576" TargetMode="External"/><Relationship Id="rId25" Type="http://schemas.openxmlformats.org/officeDocument/2006/relationships/hyperlink" Target="https://www.twitch.tv/videos/490816853" TargetMode="External"/><Relationship Id="rId46" Type="http://schemas.openxmlformats.org/officeDocument/2006/relationships/hyperlink" Target="https://www.twitch.tv/videos/491027278" TargetMode="External"/><Relationship Id="rId67" Type="http://schemas.openxmlformats.org/officeDocument/2006/relationships/hyperlink" Target="https://www.twitch.tv/videos/493658020" TargetMode="External"/><Relationship Id="rId88" Type="http://schemas.openxmlformats.org/officeDocument/2006/relationships/hyperlink" Target="https://www.twitch.tv/videos/494036931" TargetMode="External"/><Relationship Id="rId111" Type="http://schemas.openxmlformats.org/officeDocument/2006/relationships/hyperlink" Target="https://www.twitch.tv/videos/478664147" TargetMode="External"/><Relationship Id="rId132" Type="http://schemas.openxmlformats.org/officeDocument/2006/relationships/hyperlink" Target="https://www.twitch.tv/videos/475377468" TargetMode="External"/><Relationship Id="rId153" Type="http://schemas.openxmlformats.org/officeDocument/2006/relationships/hyperlink" Target="https://www.twitch.tv/videos/475377468" TargetMode="External"/><Relationship Id="rId174" Type="http://schemas.openxmlformats.org/officeDocument/2006/relationships/hyperlink" Target="https://www.twitch.tv/videos/497195665" TargetMode="External"/><Relationship Id="rId195" Type="http://schemas.openxmlformats.org/officeDocument/2006/relationships/hyperlink" Target="https://www.twitch.tv/videos/502856299" TargetMode="External"/><Relationship Id="rId209" Type="http://schemas.openxmlformats.org/officeDocument/2006/relationships/hyperlink" Target="https://www.twitch.tv/videos/502856299" TargetMode="External"/><Relationship Id="rId220" Type="http://schemas.openxmlformats.org/officeDocument/2006/relationships/hyperlink" Target="https://www.twitch.tv/videos/503328576" TargetMode="External"/><Relationship Id="rId241" Type="http://schemas.openxmlformats.org/officeDocument/2006/relationships/hyperlink" Target="https://www.twitch.tv/videos/503328576" TargetMode="External"/><Relationship Id="rId15" Type="http://schemas.openxmlformats.org/officeDocument/2006/relationships/hyperlink" Target="https://www.twitch.tv/videos/490848515" TargetMode="External"/><Relationship Id="rId36" Type="http://schemas.openxmlformats.org/officeDocument/2006/relationships/hyperlink" Target="https://www.twitch.tv/videos/475086902" TargetMode="External"/><Relationship Id="rId57" Type="http://schemas.openxmlformats.org/officeDocument/2006/relationships/hyperlink" Target="https://www.twitch.tv/videos/490550689" TargetMode="External"/><Relationship Id="rId78" Type="http://schemas.openxmlformats.org/officeDocument/2006/relationships/hyperlink" Target="https://www.twitch.tv/videos/493629688" TargetMode="External"/><Relationship Id="rId99" Type="http://schemas.openxmlformats.org/officeDocument/2006/relationships/hyperlink" Target="https://www.twitch.tv/videos/494036931" TargetMode="External"/><Relationship Id="rId101" Type="http://schemas.openxmlformats.org/officeDocument/2006/relationships/hyperlink" Target="https://www.twitch.tv/videos/494036931" TargetMode="External"/><Relationship Id="rId122" Type="http://schemas.openxmlformats.org/officeDocument/2006/relationships/hyperlink" Target="https://www.twitch.tv/videos/478664147" TargetMode="External"/><Relationship Id="rId143" Type="http://schemas.openxmlformats.org/officeDocument/2006/relationships/hyperlink" Target="https://www.twitch.tv/videos/475377468" TargetMode="External"/><Relationship Id="rId164" Type="http://schemas.openxmlformats.org/officeDocument/2006/relationships/hyperlink" Target="https://www.twitch.tv/videos/497195665" TargetMode="External"/><Relationship Id="rId185" Type="http://schemas.openxmlformats.org/officeDocument/2006/relationships/hyperlink" Target="https://www.twitch.tv/videos/502856299" TargetMode="External"/><Relationship Id="rId9" Type="http://schemas.openxmlformats.org/officeDocument/2006/relationships/hyperlink" Target="https://www.twitch.tv/videos/493511309" TargetMode="External"/><Relationship Id="rId210" Type="http://schemas.openxmlformats.org/officeDocument/2006/relationships/hyperlink" Target="https://www.twitch.tv/videos/502856299" TargetMode="External"/><Relationship Id="rId26" Type="http://schemas.openxmlformats.org/officeDocument/2006/relationships/hyperlink" Target="https://www.twitch.tv/videos/490816853" TargetMode="External"/><Relationship Id="rId231" Type="http://schemas.openxmlformats.org/officeDocument/2006/relationships/hyperlink" Target="https://www.twitch.tv/videos/503328576" TargetMode="External"/><Relationship Id="rId252" Type="http://schemas.openxmlformats.org/officeDocument/2006/relationships/hyperlink" Target="https://www.twitch.tv/videos/503328576" TargetMode="External"/><Relationship Id="rId47" Type="http://schemas.openxmlformats.org/officeDocument/2006/relationships/hyperlink" Target="https://www.twitch.tv/videos/491027278" TargetMode="External"/><Relationship Id="rId68" Type="http://schemas.openxmlformats.org/officeDocument/2006/relationships/hyperlink" Target="https://www.twitch.tv/videos/493658020" TargetMode="External"/><Relationship Id="rId89" Type="http://schemas.openxmlformats.org/officeDocument/2006/relationships/hyperlink" Target="https://www.twitch.tv/videos/494036931" TargetMode="External"/><Relationship Id="rId112" Type="http://schemas.openxmlformats.org/officeDocument/2006/relationships/hyperlink" Target="https://www.twitch.tv/videos/478664147" TargetMode="External"/><Relationship Id="rId133" Type="http://schemas.openxmlformats.org/officeDocument/2006/relationships/hyperlink" Target="https://www.twitch.tv/videos/475377468" TargetMode="External"/><Relationship Id="rId154" Type="http://schemas.openxmlformats.org/officeDocument/2006/relationships/hyperlink" Target="https://www.twitch.tv/videos/475377468" TargetMode="External"/><Relationship Id="rId175" Type="http://schemas.openxmlformats.org/officeDocument/2006/relationships/hyperlink" Target="https://www.twitch.tv/videos/497195665" TargetMode="External"/><Relationship Id="rId196" Type="http://schemas.openxmlformats.org/officeDocument/2006/relationships/hyperlink" Target="https://www.twitch.tv/videos/502856299" TargetMode="External"/><Relationship Id="rId200" Type="http://schemas.openxmlformats.org/officeDocument/2006/relationships/hyperlink" Target="https://www.twitch.tv/videos/502856299" TargetMode="External"/><Relationship Id="rId16" Type="http://schemas.openxmlformats.org/officeDocument/2006/relationships/hyperlink" Target="https://www.twitch.tv/videos/490848515" TargetMode="External"/><Relationship Id="rId221" Type="http://schemas.openxmlformats.org/officeDocument/2006/relationships/hyperlink" Target="https://www.twitch.tv/videos/503328576" TargetMode="External"/><Relationship Id="rId242" Type="http://schemas.openxmlformats.org/officeDocument/2006/relationships/hyperlink" Target="https://www.twitch.tv/videos/503328576" TargetMode="External"/><Relationship Id="rId37" Type="http://schemas.openxmlformats.org/officeDocument/2006/relationships/hyperlink" Target="https://www.twitch.tv/videos/475086902" TargetMode="External"/><Relationship Id="rId58" Type="http://schemas.openxmlformats.org/officeDocument/2006/relationships/hyperlink" Target="https://www.twitch.tv/videos/490550689" TargetMode="External"/><Relationship Id="rId79" Type="http://schemas.openxmlformats.org/officeDocument/2006/relationships/hyperlink" Target="https://www.twitch.tv/videos/493680752" TargetMode="External"/><Relationship Id="rId102" Type="http://schemas.openxmlformats.org/officeDocument/2006/relationships/hyperlink" Target="https://www.twitch.tv/videos/494036931" TargetMode="External"/><Relationship Id="rId123" Type="http://schemas.openxmlformats.org/officeDocument/2006/relationships/hyperlink" Target="https://www.twitch.tv/videos/478664147" TargetMode="External"/><Relationship Id="rId144" Type="http://schemas.openxmlformats.org/officeDocument/2006/relationships/hyperlink" Target="https://www.twitch.tv/videos/475377468" TargetMode="External"/><Relationship Id="rId90" Type="http://schemas.openxmlformats.org/officeDocument/2006/relationships/hyperlink" Target="https://www.twitch.tv/videos/494036931" TargetMode="External"/><Relationship Id="rId165" Type="http://schemas.openxmlformats.org/officeDocument/2006/relationships/hyperlink" Target="https://www.twitch.tv/videos/497195665" TargetMode="External"/><Relationship Id="rId186" Type="http://schemas.openxmlformats.org/officeDocument/2006/relationships/hyperlink" Target="https://www.twitch.tv/videos/502856299" TargetMode="External"/><Relationship Id="rId211" Type="http://schemas.openxmlformats.org/officeDocument/2006/relationships/hyperlink" Target="https://www.twitch.tv/videos/502856299" TargetMode="External"/><Relationship Id="rId232" Type="http://schemas.openxmlformats.org/officeDocument/2006/relationships/hyperlink" Target="https://www.twitch.tv/videos/503328576" TargetMode="External"/><Relationship Id="rId253" Type="http://schemas.openxmlformats.org/officeDocument/2006/relationships/printerSettings" Target="../printerSettings/printerSettings2.bin"/><Relationship Id="rId27" Type="http://schemas.openxmlformats.org/officeDocument/2006/relationships/hyperlink" Target="https://www.twitch.tv/videos/490816853" TargetMode="External"/><Relationship Id="rId48" Type="http://schemas.openxmlformats.org/officeDocument/2006/relationships/hyperlink" Target="https://www.twitch.tv/videos/491027278" TargetMode="External"/><Relationship Id="rId69" Type="http://schemas.openxmlformats.org/officeDocument/2006/relationships/hyperlink" Target="https://www.twitch.tv/videos/493658020" TargetMode="External"/><Relationship Id="rId113" Type="http://schemas.openxmlformats.org/officeDocument/2006/relationships/hyperlink" Target="https://www.twitch.tv/videos/478664147" TargetMode="External"/><Relationship Id="rId134" Type="http://schemas.openxmlformats.org/officeDocument/2006/relationships/hyperlink" Target="https://www.twitch.tv/videos/475377468" TargetMode="External"/><Relationship Id="rId80" Type="http://schemas.openxmlformats.org/officeDocument/2006/relationships/hyperlink" Target="https://www.twitch.tv/videos/493680752" TargetMode="External"/><Relationship Id="rId155" Type="http://schemas.openxmlformats.org/officeDocument/2006/relationships/hyperlink" Target="https://www.twitch.tv/videos/475377468" TargetMode="External"/><Relationship Id="rId176" Type="http://schemas.openxmlformats.org/officeDocument/2006/relationships/hyperlink" Target="https://www.twitch.tv/videos/497195665" TargetMode="External"/><Relationship Id="rId197" Type="http://schemas.openxmlformats.org/officeDocument/2006/relationships/hyperlink" Target="https://www.twitch.tv/videos/502856299" TargetMode="External"/><Relationship Id="rId201" Type="http://schemas.openxmlformats.org/officeDocument/2006/relationships/hyperlink" Target="https://www.twitch.tv/videos/502856299" TargetMode="External"/><Relationship Id="rId222" Type="http://schemas.openxmlformats.org/officeDocument/2006/relationships/hyperlink" Target="https://www.twitch.tv/videos/503328576" TargetMode="External"/><Relationship Id="rId243" Type="http://schemas.openxmlformats.org/officeDocument/2006/relationships/hyperlink" Target="https://www.twitch.tv/videos/503328576" TargetMode="External"/><Relationship Id="rId17" Type="http://schemas.openxmlformats.org/officeDocument/2006/relationships/hyperlink" Target="https://www.twitch.tv/videos/490848515" TargetMode="External"/><Relationship Id="rId38" Type="http://schemas.openxmlformats.org/officeDocument/2006/relationships/hyperlink" Target="https://www.twitch.tv/videos/475086901" TargetMode="External"/><Relationship Id="rId59" Type="http://schemas.openxmlformats.org/officeDocument/2006/relationships/hyperlink" Target="https://www.twitch.tv/videos/485073876" TargetMode="External"/><Relationship Id="rId103" Type="http://schemas.openxmlformats.org/officeDocument/2006/relationships/hyperlink" Target="https://www.twitch.tv/videos/494036931" TargetMode="External"/><Relationship Id="rId124" Type="http://schemas.openxmlformats.org/officeDocument/2006/relationships/hyperlink" Target="https://www.twitch.tv/videos/478664147" TargetMode="External"/><Relationship Id="rId70" Type="http://schemas.openxmlformats.org/officeDocument/2006/relationships/hyperlink" Target="https://www.twitch.tv/videos/493658020" TargetMode="External"/><Relationship Id="rId91" Type="http://schemas.openxmlformats.org/officeDocument/2006/relationships/hyperlink" Target="https://www.twitch.tv/videos/494036931" TargetMode="External"/><Relationship Id="rId145" Type="http://schemas.openxmlformats.org/officeDocument/2006/relationships/hyperlink" Target="https://www.twitch.tv/videos/475377468" TargetMode="External"/><Relationship Id="rId166" Type="http://schemas.openxmlformats.org/officeDocument/2006/relationships/hyperlink" Target="https://www.twitch.tv/videos/497195665" TargetMode="External"/><Relationship Id="rId187" Type="http://schemas.openxmlformats.org/officeDocument/2006/relationships/hyperlink" Target="https://www.twitch.tv/videos/502856299" TargetMode="External"/><Relationship Id="rId1" Type="http://schemas.openxmlformats.org/officeDocument/2006/relationships/hyperlink" Target="https://www.twitch.tv/videos/493511309" TargetMode="External"/><Relationship Id="rId212" Type="http://schemas.openxmlformats.org/officeDocument/2006/relationships/hyperlink" Target="https://www.twitch.tv/videos/502856299" TargetMode="External"/><Relationship Id="rId233" Type="http://schemas.openxmlformats.org/officeDocument/2006/relationships/hyperlink" Target="https://www.twitch.tv/videos/503328576" TargetMode="External"/><Relationship Id="rId254" Type="http://schemas.openxmlformats.org/officeDocument/2006/relationships/table" Target="../tables/table2.xml"/><Relationship Id="rId28" Type="http://schemas.openxmlformats.org/officeDocument/2006/relationships/hyperlink" Target="https://www.twitch.tv/xronya/video/475086904" TargetMode="External"/><Relationship Id="rId49" Type="http://schemas.openxmlformats.org/officeDocument/2006/relationships/hyperlink" Target="https://www.twitch.tv/videos/491027278" TargetMode="External"/><Relationship Id="rId114" Type="http://schemas.openxmlformats.org/officeDocument/2006/relationships/hyperlink" Target="https://www.twitch.tv/videos/478664147" TargetMode="External"/><Relationship Id="rId60" Type="http://schemas.openxmlformats.org/officeDocument/2006/relationships/hyperlink" Target="https://www.twitch.tv/videos/485073876" TargetMode="External"/><Relationship Id="rId81" Type="http://schemas.openxmlformats.org/officeDocument/2006/relationships/hyperlink" Target="https://www.twitch.tv/videos/493680752" TargetMode="External"/><Relationship Id="rId135" Type="http://schemas.openxmlformats.org/officeDocument/2006/relationships/hyperlink" Target="https://www.twitch.tv/videos/475377468" TargetMode="External"/><Relationship Id="rId156" Type="http://schemas.openxmlformats.org/officeDocument/2006/relationships/hyperlink" Target="https://www.twitch.tv/videos/472154353" TargetMode="External"/><Relationship Id="rId177" Type="http://schemas.openxmlformats.org/officeDocument/2006/relationships/hyperlink" Target="https://www.twitch.tv/videos/497195665" TargetMode="External"/><Relationship Id="rId198" Type="http://schemas.openxmlformats.org/officeDocument/2006/relationships/hyperlink" Target="https://www.twitch.tv/videos/502856299" TargetMode="External"/><Relationship Id="rId202" Type="http://schemas.openxmlformats.org/officeDocument/2006/relationships/hyperlink" Target="https://www.twitch.tv/videos/502856299" TargetMode="External"/><Relationship Id="rId223" Type="http://schemas.openxmlformats.org/officeDocument/2006/relationships/hyperlink" Target="https://www.twitch.tv/videos/503328576" TargetMode="External"/><Relationship Id="rId244" Type="http://schemas.openxmlformats.org/officeDocument/2006/relationships/hyperlink" Target="https://www.twitch.tv/videos/503328576" TargetMode="External"/><Relationship Id="rId18" Type="http://schemas.openxmlformats.org/officeDocument/2006/relationships/hyperlink" Target="https://www.twitch.tv/videos/490848516" TargetMode="External"/><Relationship Id="rId39" Type="http://schemas.openxmlformats.org/officeDocument/2006/relationships/hyperlink" Target="https://www.twitch.tv/videos/475086901" TargetMode="External"/><Relationship Id="rId50" Type="http://schemas.openxmlformats.org/officeDocument/2006/relationships/hyperlink" Target="https://www.twitch.tv/videos/491027278" TargetMode="External"/><Relationship Id="rId104" Type="http://schemas.openxmlformats.org/officeDocument/2006/relationships/hyperlink" Target="https://www.twitch.tv/videos/494036931" TargetMode="External"/><Relationship Id="rId125" Type="http://schemas.openxmlformats.org/officeDocument/2006/relationships/hyperlink" Target="https://www.twitch.tv/videos/478664147" TargetMode="External"/><Relationship Id="rId146" Type="http://schemas.openxmlformats.org/officeDocument/2006/relationships/hyperlink" Target="https://www.twitch.tv/videos/475377468" TargetMode="External"/><Relationship Id="rId167" Type="http://schemas.openxmlformats.org/officeDocument/2006/relationships/hyperlink" Target="https://www.twitch.tv/videos/497195665" TargetMode="External"/><Relationship Id="rId188" Type="http://schemas.openxmlformats.org/officeDocument/2006/relationships/hyperlink" Target="https://www.twitch.tv/videos/502856299" TargetMode="External"/><Relationship Id="rId71" Type="http://schemas.openxmlformats.org/officeDocument/2006/relationships/hyperlink" Target="https://www.twitch.tv/videos/493658020" TargetMode="External"/><Relationship Id="rId92" Type="http://schemas.openxmlformats.org/officeDocument/2006/relationships/hyperlink" Target="https://www.twitch.tv/videos/494036931" TargetMode="External"/><Relationship Id="rId213" Type="http://schemas.openxmlformats.org/officeDocument/2006/relationships/hyperlink" Target="https://www.twitch.tv/videos/502856299" TargetMode="External"/><Relationship Id="rId234" Type="http://schemas.openxmlformats.org/officeDocument/2006/relationships/hyperlink" Target="https://www.twitch.tv/videos/503328576" TargetMode="External"/><Relationship Id="rId2" Type="http://schemas.openxmlformats.org/officeDocument/2006/relationships/hyperlink" Target="https://www.twitch.tv/videos/493511309" TargetMode="External"/><Relationship Id="rId29" Type="http://schemas.openxmlformats.org/officeDocument/2006/relationships/hyperlink" Target="https://www.twitch.tv/xronya/video/475086904" TargetMode="External"/><Relationship Id="rId40" Type="http://schemas.openxmlformats.org/officeDocument/2006/relationships/hyperlink" Target="https://www.twitch.tv/videos/491027278" TargetMode="External"/><Relationship Id="rId115" Type="http://schemas.openxmlformats.org/officeDocument/2006/relationships/hyperlink" Target="https://www.twitch.tv/videos/478664147" TargetMode="External"/><Relationship Id="rId136" Type="http://schemas.openxmlformats.org/officeDocument/2006/relationships/hyperlink" Target="https://www.twitch.tv/videos/475377468" TargetMode="External"/><Relationship Id="rId157" Type="http://schemas.openxmlformats.org/officeDocument/2006/relationships/hyperlink" Target="https://www.twitch.tv/videos/472154353" TargetMode="External"/><Relationship Id="rId178" Type="http://schemas.openxmlformats.org/officeDocument/2006/relationships/hyperlink" Target="https://www.twitch.tv/videos/497195665" TargetMode="External"/><Relationship Id="rId61" Type="http://schemas.openxmlformats.org/officeDocument/2006/relationships/hyperlink" Target="https://www.twitch.tv/videos/493658020" TargetMode="External"/><Relationship Id="rId82" Type="http://schemas.openxmlformats.org/officeDocument/2006/relationships/hyperlink" Target="https://www.twitch.tv/videos/494036931" TargetMode="External"/><Relationship Id="rId199" Type="http://schemas.openxmlformats.org/officeDocument/2006/relationships/hyperlink" Target="https://www.twitch.tv/videos/502856299" TargetMode="External"/><Relationship Id="rId203" Type="http://schemas.openxmlformats.org/officeDocument/2006/relationships/hyperlink" Target="https://www.twitch.tv/videos/502856299" TargetMode="External"/><Relationship Id="rId19" Type="http://schemas.openxmlformats.org/officeDocument/2006/relationships/hyperlink" Target="https://www.twitch.tv/videos/490848517" TargetMode="External"/><Relationship Id="rId224" Type="http://schemas.openxmlformats.org/officeDocument/2006/relationships/hyperlink" Target="https://www.twitch.tv/videos/503328576" TargetMode="External"/><Relationship Id="rId245" Type="http://schemas.openxmlformats.org/officeDocument/2006/relationships/hyperlink" Target="https://www.twitch.tv/videos/503328576" TargetMode="External"/><Relationship Id="rId30" Type="http://schemas.openxmlformats.org/officeDocument/2006/relationships/hyperlink" Target="https://www.twitch.tv/xronya/video/475086904" TargetMode="External"/><Relationship Id="rId105" Type="http://schemas.openxmlformats.org/officeDocument/2006/relationships/hyperlink" Target="https://www.twitch.tv/videos/494036931" TargetMode="External"/><Relationship Id="rId126" Type="http://schemas.openxmlformats.org/officeDocument/2006/relationships/hyperlink" Target="https://www.twitch.tv/videos/478664147" TargetMode="External"/><Relationship Id="rId147" Type="http://schemas.openxmlformats.org/officeDocument/2006/relationships/hyperlink" Target="https://www.twitch.tv/videos/475377468" TargetMode="External"/><Relationship Id="rId168" Type="http://schemas.openxmlformats.org/officeDocument/2006/relationships/hyperlink" Target="https://www.twitch.tv/videos/497195665" TargetMode="External"/><Relationship Id="rId51" Type="http://schemas.openxmlformats.org/officeDocument/2006/relationships/hyperlink" Target="https://www.twitch.tv/videos/491027278" TargetMode="External"/><Relationship Id="rId72" Type="http://schemas.openxmlformats.org/officeDocument/2006/relationships/hyperlink" Target="https://www.twitch.tv/videos/493658020" TargetMode="External"/><Relationship Id="rId93" Type="http://schemas.openxmlformats.org/officeDocument/2006/relationships/hyperlink" Target="https://www.twitch.tv/videos/494036931" TargetMode="External"/><Relationship Id="rId189" Type="http://schemas.openxmlformats.org/officeDocument/2006/relationships/hyperlink" Target="https://www.twitch.tv/videos/502856299" TargetMode="External"/><Relationship Id="rId3" Type="http://schemas.openxmlformats.org/officeDocument/2006/relationships/hyperlink" Target="https://www.twitch.tv/videos/493511309" TargetMode="External"/><Relationship Id="rId214" Type="http://schemas.openxmlformats.org/officeDocument/2006/relationships/hyperlink" Target="https://www.twitch.tv/videos/502856299" TargetMode="External"/><Relationship Id="rId235" Type="http://schemas.openxmlformats.org/officeDocument/2006/relationships/hyperlink" Target="https://www.twitch.tv/videos/503328576" TargetMode="External"/><Relationship Id="rId116" Type="http://schemas.openxmlformats.org/officeDocument/2006/relationships/hyperlink" Target="https://www.twitch.tv/videos/478664147" TargetMode="External"/><Relationship Id="rId137" Type="http://schemas.openxmlformats.org/officeDocument/2006/relationships/hyperlink" Target="https://www.twitch.tv/videos/475377468" TargetMode="External"/><Relationship Id="rId158" Type="http://schemas.openxmlformats.org/officeDocument/2006/relationships/hyperlink" Target="https://www.twitch.tv/videos/497195665" TargetMode="External"/><Relationship Id="rId20" Type="http://schemas.openxmlformats.org/officeDocument/2006/relationships/hyperlink" Target="https://www.twitch.tv/videos/490848517" TargetMode="External"/><Relationship Id="rId41" Type="http://schemas.openxmlformats.org/officeDocument/2006/relationships/hyperlink" Target="https://www.twitch.tv/videos/491027278" TargetMode="External"/><Relationship Id="rId62" Type="http://schemas.openxmlformats.org/officeDocument/2006/relationships/hyperlink" Target="https://www.twitch.tv/videos/493658020" TargetMode="External"/><Relationship Id="rId83" Type="http://schemas.openxmlformats.org/officeDocument/2006/relationships/hyperlink" Target="https://www.twitch.tv/videos/494036931" TargetMode="External"/><Relationship Id="rId179" Type="http://schemas.openxmlformats.org/officeDocument/2006/relationships/hyperlink" Target="https://www.twitch.tv/videos/497195665" TargetMode="External"/><Relationship Id="rId190" Type="http://schemas.openxmlformats.org/officeDocument/2006/relationships/hyperlink" Target="https://www.twitch.tv/videos/502856299" TargetMode="External"/><Relationship Id="rId204" Type="http://schemas.openxmlformats.org/officeDocument/2006/relationships/hyperlink" Target="https://www.twitch.tv/videos/502856299" TargetMode="External"/><Relationship Id="rId225" Type="http://schemas.openxmlformats.org/officeDocument/2006/relationships/hyperlink" Target="https://www.twitch.tv/videos/503328576" TargetMode="External"/><Relationship Id="rId246" Type="http://schemas.openxmlformats.org/officeDocument/2006/relationships/hyperlink" Target="https://www.twitch.tv/videos/503328576" TargetMode="External"/><Relationship Id="rId106" Type="http://schemas.openxmlformats.org/officeDocument/2006/relationships/hyperlink" Target="https://www.twitch.tv/videos/481844196" TargetMode="External"/><Relationship Id="rId127" Type="http://schemas.openxmlformats.org/officeDocument/2006/relationships/hyperlink" Target="https://www.twitch.tv/videos/478664147" TargetMode="External"/><Relationship Id="rId10" Type="http://schemas.openxmlformats.org/officeDocument/2006/relationships/hyperlink" Target="https://www.twitch.tv/videos/493511309" TargetMode="External"/><Relationship Id="rId31" Type="http://schemas.openxmlformats.org/officeDocument/2006/relationships/hyperlink" Target="https://www.twitch.tv/videos/475086900" TargetMode="External"/><Relationship Id="rId52" Type="http://schemas.openxmlformats.org/officeDocument/2006/relationships/hyperlink" Target="https://www.twitch.tv/videos/491027278" TargetMode="External"/><Relationship Id="rId73" Type="http://schemas.openxmlformats.org/officeDocument/2006/relationships/hyperlink" Target="https://www.twitch.tv/videos/493658020" TargetMode="External"/><Relationship Id="rId94" Type="http://schemas.openxmlformats.org/officeDocument/2006/relationships/hyperlink" Target="https://www.twitch.tv/videos/494036931" TargetMode="External"/><Relationship Id="rId148" Type="http://schemas.openxmlformats.org/officeDocument/2006/relationships/hyperlink" Target="https://www.twitch.tv/videos/475377468" TargetMode="External"/><Relationship Id="rId169" Type="http://schemas.openxmlformats.org/officeDocument/2006/relationships/hyperlink" Target="https://www.twitch.tv/videos/497195665" TargetMode="External"/><Relationship Id="rId4" Type="http://schemas.openxmlformats.org/officeDocument/2006/relationships/hyperlink" Target="https://www.twitch.tv/videos/493511309" TargetMode="External"/><Relationship Id="rId180" Type="http://schemas.openxmlformats.org/officeDocument/2006/relationships/hyperlink" Target="https://www.twitch.tv/videos/497195665" TargetMode="External"/><Relationship Id="rId215" Type="http://schemas.openxmlformats.org/officeDocument/2006/relationships/hyperlink" Target="https://www.twitch.tv/videos/502856299" TargetMode="External"/><Relationship Id="rId236" Type="http://schemas.openxmlformats.org/officeDocument/2006/relationships/hyperlink" Target="https://www.twitch.tv/videos/50332857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quipedia.net/quake/QuakeCon/2016/Quake_Live/Duel" TargetMode="External"/><Relationship Id="rId13" Type="http://schemas.openxmlformats.org/officeDocument/2006/relationships/hyperlink" Target="https://liquipedia.net/quake/DreamHack/2017/Denver/Duel" TargetMode="External"/><Relationship Id="rId18" Type="http://schemas.openxmlformats.org/officeDocument/2006/relationships/table" Target="../tables/table4.xml"/><Relationship Id="rId3" Type="http://schemas.openxmlformats.org/officeDocument/2006/relationships/hyperlink" Target="https://125fps.challonge.com/sundaycup110" TargetMode="External"/><Relationship Id="rId21" Type="http://schemas.openxmlformats.org/officeDocument/2006/relationships/table" Target="../tables/table7.xml"/><Relationship Id="rId7" Type="http://schemas.openxmlformats.org/officeDocument/2006/relationships/hyperlink" Target="https://www.toornament.com/tournaments/1991148573159301120/stages/2049593474995871744/" TargetMode="External"/><Relationship Id="rId12" Type="http://schemas.openxmlformats.org/officeDocument/2006/relationships/hyperlink" Target="https://challonge.com/qc14_duel_masters" TargetMode="External"/><Relationship Id="rId17" Type="http://schemas.openxmlformats.org/officeDocument/2006/relationships/table" Target="../tables/table3.xml"/><Relationship Id="rId2" Type="http://schemas.openxmlformats.org/officeDocument/2006/relationships/hyperlink" Target="https://liquipedia.net/quake/DreamHack/2018/Winter/Duel" TargetMode="External"/><Relationship Id="rId16" Type="http://schemas.openxmlformats.org/officeDocument/2006/relationships/printerSettings" Target="../printerSettings/printerSettings3.bin"/><Relationship Id="rId20" Type="http://schemas.openxmlformats.org/officeDocument/2006/relationships/table" Target="../tables/table6.xml"/><Relationship Id="rId1" Type="http://schemas.openxmlformats.org/officeDocument/2006/relationships/hyperlink" Target="https://liquipedia.net/quake/QuakeCon/2018/Quake_Champions/Duel_Showdown" TargetMode="External"/><Relationship Id="rId6" Type="http://schemas.openxmlformats.org/officeDocument/2006/relationships/hyperlink" Target="https://www.toornament.com/tournaments/1976278453933948928/stages/1976350021721391104/" TargetMode="External"/><Relationship Id="rId11" Type="http://schemas.openxmlformats.org/officeDocument/2006/relationships/hyperlink" Target="https://liquipedia.net/quake/PGL_Quake_Champions_Open" TargetMode="External"/><Relationship Id="rId5" Type="http://schemas.openxmlformats.org/officeDocument/2006/relationships/hyperlink" Target="https://www.esportsearnings.com/tournaments/12213-red-annihilation" TargetMode="External"/><Relationship Id="rId15" Type="http://schemas.openxmlformats.org/officeDocument/2006/relationships/hyperlink" Target="https://liquipedia.net/quake/QuakeCon/2010/Quake_Live/Duel/Masters_Championship" TargetMode="External"/><Relationship Id="rId10" Type="http://schemas.openxmlformats.org/officeDocument/2006/relationships/hyperlink" Target="https://liquipedia.net/quake/QuakeCon/2013/Quake_Live_Duel" TargetMode="External"/><Relationship Id="rId19" Type="http://schemas.openxmlformats.org/officeDocument/2006/relationships/table" Target="../tables/table5.xml"/><Relationship Id="rId4" Type="http://schemas.openxmlformats.org/officeDocument/2006/relationships/hyperlink" Target="https://125fps.challonge.com/sundaycup109" TargetMode="External"/><Relationship Id="rId9" Type="http://schemas.openxmlformats.org/officeDocument/2006/relationships/hyperlink" Target="https://liquipedia.net/quake/Quake_World_Championship/2017/Duel" TargetMode="External"/><Relationship Id="rId14" Type="http://schemas.openxmlformats.org/officeDocument/2006/relationships/hyperlink" Target="https://www.plusforward.net/quake/post/17751/IEM4-World-Championship-Finals/bracket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uake.bethesda.net/en/news/3XorolLTZSC48sMakGsa2E" TargetMode="External"/><Relationship Id="rId13" Type="http://schemas.openxmlformats.org/officeDocument/2006/relationships/table" Target="../tables/table9.xml"/><Relationship Id="rId3" Type="http://schemas.openxmlformats.org/officeDocument/2006/relationships/hyperlink" Target="https://quake.bethesda.net/en/news/2BV7mvg2XyHSf2pQInC9mN" TargetMode="External"/><Relationship Id="rId7" Type="http://schemas.openxmlformats.org/officeDocument/2006/relationships/hyperlink" Target="https://quake.bethesda.net/en/news/tDn2w2k0ZU40cm6UIOwuQ" TargetMode="External"/><Relationship Id="rId12" Type="http://schemas.openxmlformats.org/officeDocument/2006/relationships/table" Target="../tables/table8.xml"/><Relationship Id="rId2" Type="http://schemas.openxmlformats.org/officeDocument/2006/relationships/hyperlink" Target="https://quake.bethesda.net/en/news/2OMv5RdI1hGdDtT5cCRdiQ" TargetMode="External"/><Relationship Id="rId16" Type="http://schemas.openxmlformats.org/officeDocument/2006/relationships/table" Target="../tables/table12.xml"/><Relationship Id="rId1" Type="http://schemas.openxmlformats.org/officeDocument/2006/relationships/hyperlink" Target="https://quake.bethesda.net/en/news/5xI7XSP9XqqIe48CEoYcI4" TargetMode="External"/><Relationship Id="rId6" Type="http://schemas.openxmlformats.org/officeDocument/2006/relationships/hyperlink" Target="https://quake.bethesda.net/en/news/3YswYbVv3GcWKuSy8aEkOg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quake.bethesda.net/en/news/5Gb2VcoMlGY6KsA6ww6ica" TargetMode="External"/><Relationship Id="rId15" Type="http://schemas.openxmlformats.org/officeDocument/2006/relationships/table" Target="../tables/table11.xml"/><Relationship Id="rId10" Type="http://schemas.openxmlformats.org/officeDocument/2006/relationships/hyperlink" Target="https://quake.bethesda.net/en/news/5semLjc3h6Uugau8Es4KIi" TargetMode="External"/><Relationship Id="rId4" Type="http://schemas.openxmlformats.org/officeDocument/2006/relationships/hyperlink" Target="https://quake.bethesda.net/en/news/2RC4KZ6FhD1xuO05coZSFw" TargetMode="External"/><Relationship Id="rId9" Type="http://schemas.openxmlformats.org/officeDocument/2006/relationships/hyperlink" Target="https://quake.bethesda.net/en/news/7i9HAErxPq6CIIM2y2maSO" TargetMode="External"/><Relationship Id="rId1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AC1-A0C6-4B00-BE12-1D9326CE9343}">
  <dimension ref="B1:L288"/>
  <sheetViews>
    <sheetView showGridLines="0" topLeftCell="A73" workbookViewId="0">
      <selection activeCell="C84" sqref="C84"/>
    </sheetView>
  </sheetViews>
  <sheetFormatPr defaultColWidth="9.1796875" defaultRowHeight="16.5" x14ac:dyDescent="0.45"/>
  <cols>
    <col min="1" max="1" width="1.453125" style="2" customWidth="1"/>
    <col min="2" max="2" width="33.54296875" style="2" bestFit="1" customWidth="1"/>
    <col min="3" max="4" width="14" style="2" customWidth="1"/>
    <col min="5" max="5" width="15.453125" style="2" customWidth="1"/>
    <col min="6" max="6" width="10.26953125" style="2" customWidth="1"/>
    <col min="7" max="7" width="10.26953125" style="12" customWidth="1"/>
    <col min="8" max="8" width="10.7265625" style="2" customWidth="1"/>
    <col min="9" max="10" width="10.7265625" style="12" customWidth="1"/>
    <col min="11" max="11" width="9.453125" style="5" customWidth="1"/>
    <col min="12" max="12" width="56.26953125" style="2" customWidth="1"/>
    <col min="13" max="13" width="1.453125" style="2" customWidth="1"/>
    <col min="14" max="16384" width="9.1796875" style="2"/>
  </cols>
  <sheetData>
    <row r="1" spans="2:12" ht="7.5" customHeight="1" x14ac:dyDescent="0.45"/>
    <row r="2" spans="2:12" s="11" customFormat="1" ht="30" customHeight="1" x14ac:dyDescent="0.35">
      <c r="B2" s="9" t="s">
        <v>1</v>
      </c>
      <c r="C2" s="9" t="s">
        <v>0</v>
      </c>
      <c r="D2" s="9" t="s">
        <v>76</v>
      </c>
      <c r="E2" s="9" t="s">
        <v>2</v>
      </c>
      <c r="F2" s="9" t="s">
        <v>270</v>
      </c>
      <c r="G2" s="13" t="s">
        <v>271</v>
      </c>
      <c r="H2" s="9" t="s">
        <v>272</v>
      </c>
      <c r="I2" s="13" t="s">
        <v>273</v>
      </c>
      <c r="J2" s="13" t="s">
        <v>3</v>
      </c>
      <c r="K2" s="10" t="s">
        <v>4</v>
      </c>
      <c r="L2" s="9" t="s">
        <v>5</v>
      </c>
    </row>
    <row r="3" spans="2:12" s="3" customFormat="1" ht="30" customHeight="1" x14ac:dyDescent="0.35">
      <c r="B3" s="3" t="s">
        <v>137</v>
      </c>
      <c r="C3" s="4">
        <f>IF(ISTEXT(Matches!$B3),VLOOKUP(Demos[[#This Row],[Tournament]],tbTournaments[],2,FALSE),"")</f>
        <v>43142</v>
      </c>
      <c r="D3" s="6" t="s">
        <v>77</v>
      </c>
      <c r="E3" s="3" t="s">
        <v>39</v>
      </c>
      <c r="F3" s="3" t="s">
        <v>16</v>
      </c>
      <c r="G3" s="12"/>
      <c r="H3" s="3" t="s">
        <v>17</v>
      </c>
      <c r="I3" s="12"/>
      <c r="J3" s="12" t="str">
        <f>IF(ISNUMBER(Demos[[#This Row],[P1 Score]]),IF(Demos[[#This Row],[P1 Score]]&gt;Demos[[#This Row],[P2 Score]],Demos[P1],Demos[P2]),"n/a")</f>
        <v>n/a</v>
      </c>
      <c r="K3" s="5" t="s">
        <v>140</v>
      </c>
      <c r="L3" s="1" t="s">
        <v>139</v>
      </c>
    </row>
    <row r="4" spans="2:12" s="3" customFormat="1" ht="30" customHeight="1" x14ac:dyDescent="0.35">
      <c r="B4" s="3" t="s">
        <v>141</v>
      </c>
      <c r="C4" s="4">
        <f>IF(ISTEXT(Matches!$B4),VLOOKUP(Demos[[#This Row],[Tournament]],tbTournaments[],2,FALSE),"")</f>
        <v>43499</v>
      </c>
      <c r="D4" s="6" t="s">
        <v>77</v>
      </c>
      <c r="E4" s="3" t="s">
        <v>39</v>
      </c>
      <c r="F4" s="3" t="s">
        <v>25</v>
      </c>
      <c r="G4" s="12"/>
      <c r="H4" s="3" t="s">
        <v>16</v>
      </c>
      <c r="I4" s="12"/>
      <c r="J4" s="12" t="str">
        <f>IF(ISNUMBER(Demos[[#This Row],[P1 Score]]),IF(Demos[[#This Row],[P1 Score]]&gt;Demos[[#This Row],[P2 Score]],Demos[P1],Demos[P2]),"n/a")</f>
        <v>n/a</v>
      </c>
      <c r="K4" s="5" t="s">
        <v>140</v>
      </c>
      <c r="L4" s="1" t="s">
        <v>155</v>
      </c>
    </row>
    <row r="5" spans="2:12" s="3" customFormat="1" ht="30" customHeight="1" x14ac:dyDescent="0.35">
      <c r="B5" s="3" t="s">
        <v>34</v>
      </c>
      <c r="C5" s="4">
        <f>IF(ISTEXT(Matches!$B5),VLOOKUP(Demos[[#This Row],[Tournament]],tbTournaments[],2,FALSE),"")</f>
        <v>43505</v>
      </c>
      <c r="D5" s="6" t="s">
        <v>77</v>
      </c>
      <c r="E5" s="3" t="s">
        <v>39</v>
      </c>
      <c r="F5" s="3" t="s">
        <v>27</v>
      </c>
      <c r="G5" s="12">
        <v>2</v>
      </c>
      <c r="H5" s="3" t="s">
        <v>17</v>
      </c>
      <c r="I5" s="12">
        <v>1</v>
      </c>
      <c r="J5" s="12" t="str">
        <f>IF(ISNUMBER(Demos[[#This Row],[P1 Score]]),IF(Demos[[#This Row],[P1 Score]]&gt;Demos[[#This Row],[P2 Score]],Demos[P1],Demos[P2]),"n/a")</f>
        <v>Serious</v>
      </c>
      <c r="K5" s="5">
        <v>4</v>
      </c>
      <c r="L5" s="1" t="s">
        <v>172</v>
      </c>
    </row>
    <row r="6" spans="2:12" s="3" customFormat="1" ht="30" customHeight="1" x14ac:dyDescent="0.35">
      <c r="B6" s="3" t="s">
        <v>34</v>
      </c>
      <c r="C6" s="4">
        <f>IF(ISTEXT(Matches!$B6),VLOOKUP(Demos[[#This Row],[Tournament]],tbTournaments[],2,FALSE),"")</f>
        <v>43505</v>
      </c>
      <c r="D6" s="6" t="s">
        <v>77</v>
      </c>
      <c r="E6" s="3" t="s">
        <v>40</v>
      </c>
      <c r="F6" s="3" t="s">
        <v>27</v>
      </c>
      <c r="G6" s="12"/>
      <c r="H6" s="3" t="s">
        <v>17</v>
      </c>
      <c r="I6" s="12"/>
      <c r="J6" s="12" t="str">
        <f>IF(ISNUMBER(Demos[[#This Row],[P1 Score]]),IF(Demos[[#This Row],[P1 Score]]&gt;Demos[[#This Row],[P2 Score]],Demos[P1],Demos[P2]),"n/a")</f>
        <v>n/a</v>
      </c>
      <c r="K6" s="5">
        <v>4</v>
      </c>
      <c r="L6" s="1" t="s">
        <v>169</v>
      </c>
    </row>
    <row r="7" spans="2:12" s="3" customFormat="1" ht="30" customHeight="1" x14ac:dyDescent="0.35">
      <c r="B7" s="3" t="s">
        <v>34</v>
      </c>
      <c r="C7" s="4">
        <f>IF(ISTEXT(Matches!$B7),VLOOKUP(Demos[[#This Row],[Tournament]],tbTournaments[],2,FALSE),"")</f>
        <v>43505</v>
      </c>
      <c r="D7" s="6" t="s">
        <v>77</v>
      </c>
      <c r="E7" s="3" t="s">
        <v>163</v>
      </c>
      <c r="F7" s="3" t="s">
        <v>113</v>
      </c>
      <c r="G7" s="12">
        <v>3</v>
      </c>
      <c r="H7" s="3" t="s">
        <v>162</v>
      </c>
      <c r="I7" s="12">
        <v>0</v>
      </c>
      <c r="J7" s="12" t="str">
        <f>IF(ISNUMBER(Demos[[#This Row],[P1 Score]]),IF(Demos[[#This Row],[P1 Score]]&gt;Demos[[#This Row],[P2 Score]],Demos[P1],Demos[P2]),"n/a")</f>
        <v>Lup1n</v>
      </c>
      <c r="K7" s="5"/>
      <c r="L7" s="1" t="s">
        <v>164</v>
      </c>
    </row>
    <row r="8" spans="2:12" s="3" customFormat="1" ht="30" customHeight="1" x14ac:dyDescent="0.35">
      <c r="B8" s="3" t="s">
        <v>34</v>
      </c>
      <c r="C8" s="4">
        <f>IF(ISTEXT(Matches!$B8),VLOOKUP(Demos[[#This Row],[Tournament]],tbTournaments[],2,FALSE),"")</f>
        <v>43505</v>
      </c>
      <c r="D8" s="6" t="s">
        <v>77</v>
      </c>
      <c r="E8" s="3" t="s">
        <v>163</v>
      </c>
      <c r="F8" s="3" t="s">
        <v>17</v>
      </c>
      <c r="G8" s="12">
        <v>2</v>
      </c>
      <c r="H8" s="3" t="s">
        <v>113</v>
      </c>
      <c r="I8" s="12">
        <v>0</v>
      </c>
      <c r="J8" s="12" t="str">
        <f>IF(ISNUMBER(Demos[[#This Row],[P1 Score]]),IF(Demos[[#This Row],[P1 Score]]&gt;Demos[[#This Row],[P2 Score]],Demos[P1],Demos[P2]),"n/a")</f>
        <v>Vengeur</v>
      </c>
      <c r="K8" s="5"/>
      <c r="L8" s="1" t="s">
        <v>166</v>
      </c>
    </row>
    <row r="9" spans="2:12" s="3" customFormat="1" ht="30" customHeight="1" x14ac:dyDescent="0.35">
      <c r="B9" s="3" t="s">
        <v>34</v>
      </c>
      <c r="C9" s="4">
        <f>IF(ISTEXT(Matches!$B9),VLOOKUP(Demos[[#This Row],[Tournament]],tbTournaments[],2,FALSE),"")</f>
        <v>43505</v>
      </c>
      <c r="D9" s="6" t="s">
        <v>77</v>
      </c>
      <c r="E9" s="3" t="s">
        <v>135</v>
      </c>
      <c r="F9" s="3" t="s">
        <v>17</v>
      </c>
      <c r="G9" s="12">
        <v>2</v>
      </c>
      <c r="H9" s="3" t="s">
        <v>136</v>
      </c>
      <c r="I9" s="12">
        <v>1</v>
      </c>
      <c r="J9" s="12" t="str">
        <f>IF(ISNUMBER(Demos[[#This Row],[P1 Score]]),IF(Demos[[#This Row],[P1 Score]]&gt;Demos[[#This Row],[P2 Score]],Demos[P1],Demos[P2]),"n/a")</f>
        <v>Vengeur</v>
      </c>
      <c r="K9" s="5"/>
      <c r="L9" s="1" t="s">
        <v>167</v>
      </c>
    </row>
    <row r="10" spans="2:12" s="3" customFormat="1" ht="30" customHeight="1" x14ac:dyDescent="0.35">
      <c r="B10" s="3" t="s">
        <v>34</v>
      </c>
      <c r="C10" s="4">
        <f>IF(ISTEXT(Matches!$B10),VLOOKUP(Demos[[#This Row],[Tournament]],tbTournaments[],2,FALSE),"")</f>
        <v>43505</v>
      </c>
      <c r="D10" s="6" t="s">
        <v>77</v>
      </c>
      <c r="E10" s="3" t="s">
        <v>135</v>
      </c>
      <c r="F10" s="3" t="s">
        <v>27</v>
      </c>
      <c r="G10" s="12">
        <v>2</v>
      </c>
      <c r="H10" s="3" t="s">
        <v>129</v>
      </c>
      <c r="I10" s="12">
        <v>0</v>
      </c>
      <c r="J10" s="12" t="str">
        <f>IF(ISNUMBER(Demos[[#This Row],[P1 Score]]),IF(Demos[[#This Row],[P1 Score]]&gt;Demos[[#This Row],[P2 Score]],Demos[P1],Demos[P2]),"n/a")</f>
        <v>Serious</v>
      </c>
      <c r="K10" s="5"/>
      <c r="L10" s="1" t="s">
        <v>168</v>
      </c>
    </row>
    <row r="11" spans="2:12" s="3" customFormat="1" ht="30" customHeight="1" x14ac:dyDescent="0.35">
      <c r="B11" s="3" t="s">
        <v>34</v>
      </c>
      <c r="C11" s="4">
        <f>IF(ISTEXT(Matches!$B11),VLOOKUP(Demos[[#This Row],[Tournament]],tbTournaments[],2,FALSE),"")</f>
        <v>43505</v>
      </c>
      <c r="D11" s="6" t="s">
        <v>77</v>
      </c>
      <c r="E11" s="3" t="s">
        <v>171</v>
      </c>
      <c r="F11" s="3" t="s">
        <v>17</v>
      </c>
      <c r="G11" s="12"/>
      <c r="H11" s="3" t="s">
        <v>108</v>
      </c>
      <c r="I11" s="12"/>
      <c r="J11" s="12" t="str">
        <f>IF(ISNUMBER(Demos[[#This Row],[P1 Score]]),IF(Demos[[#This Row],[P1 Score]]&gt;Demos[[#This Row],[P2 Score]],Demos[P1],Demos[P2]),"n/a")</f>
        <v>n/a</v>
      </c>
      <c r="K11" s="5"/>
      <c r="L11" s="1" t="s">
        <v>170</v>
      </c>
    </row>
    <row r="12" spans="2:12" s="3" customFormat="1" ht="30" customHeight="1" x14ac:dyDescent="0.35">
      <c r="B12" s="3" t="s">
        <v>34</v>
      </c>
      <c r="C12" s="4">
        <f>IF(ISTEXT(Matches!$B12),VLOOKUP(Demos[[#This Row],[Tournament]],tbTournaments[],2,FALSE),"")</f>
        <v>43505</v>
      </c>
      <c r="D12" s="6" t="s">
        <v>77</v>
      </c>
      <c r="E12" s="3" t="s">
        <v>171</v>
      </c>
      <c r="F12" s="3" t="s">
        <v>136</v>
      </c>
      <c r="G12" s="12"/>
      <c r="H12" s="3" t="s">
        <v>26</v>
      </c>
      <c r="I12" s="12"/>
      <c r="J12" s="12" t="str">
        <f>IF(ISNUMBER(Demos[[#This Row],[P1 Score]]),IF(Demos[[#This Row],[P1 Score]]&gt;Demos[[#This Row],[P2 Score]],Demos[P1],Demos[P2]),"n/a")</f>
        <v>n/a</v>
      </c>
      <c r="K12" s="5"/>
      <c r="L12" s="1"/>
    </row>
    <row r="13" spans="2:12" s="3" customFormat="1" ht="30" customHeight="1" x14ac:dyDescent="0.35">
      <c r="B13" s="3" t="s">
        <v>205</v>
      </c>
      <c r="C13" s="4">
        <f>IF(ISTEXT(Matches!$B13),VLOOKUP(Demos[[#This Row],[Tournament]],tbTournaments[],2,FALSE),"")</f>
        <v>42062</v>
      </c>
      <c r="D13" s="6" t="s">
        <v>78</v>
      </c>
      <c r="E13" s="3" t="s">
        <v>42</v>
      </c>
      <c r="F13" s="3" t="s">
        <v>9</v>
      </c>
      <c r="G13" s="12">
        <v>4</v>
      </c>
      <c r="H13" s="3" t="s">
        <v>28</v>
      </c>
      <c r="I13" s="12">
        <v>1</v>
      </c>
      <c r="J13" s="12" t="str">
        <f>IF(ISNUMBER(Demos[[#This Row],[P1 Score]]),IF(Demos[[#This Row],[P1 Score]]&gt;Demos[[#This Row],[P2 Score]],Demos[P1],Demos[P2]),"n/a")</f>
        <v>Cooller</v>
      </c>
      <c r="K13" s="5">
        <v>2</v>
      </c>
      <c r="L13" s="1" t="s">
        <v>206</v>
      </c>
    </row>
    <row r="14" spans="2:12" s="3" customFormat="1" ht="30" customHeight="1" x14ac:dyDescent="0.35">
      <c r="B14" s="3" t="s">
        <v>205</v>
      </c>
      <c r="C14" s="4">
        <f>IF(ISTEXT(Matches!$B14),VLOOKUP(Demos[[#This Row],[Tournament]],tbTournaments[],2,FALSE),"")</f>
        <v>42062</v>
      </c>
      <c r="D14" s="6" t="s">
        <v>78</v>
      </c>
      <c r="E14" s="3" t="s">
        <v>59</v>
      </c>
      <c r="F14" s="3" t="s">
        <v>9</v>
      </c>
      <c r="G14" s="12">
        <v>3</v>
      </c>
      <c r="H14" s="3" t="s">
        <v>12</v>
      </c>
      <c r="I14" s="12">
        <v>1</v>
      </c>
      <c r="J14" s="12" t="str">
        <f>IF(ISNUMBER(Demos[[#This Row],[P1 Score]]),IF(Demos[[#This Row],[P1 Score]]&gt;Demos[[#This Row],[P2 Score]],Demos[P1],Demos[P2]),"n/a")</f>
        <v>Cooller</v>
      </c>
      <c r="K14" s="5"/>
      <c r="L14" s="1" t="s">
        <v>207</v>
      </c>
    </row>
    <row r="15" spans="2:12" s="3" customFormat="1" ht="30" customHeight="1" x14ac:dyDescent="0.35">
      <c r="B15" s="3" t="s">
        <v>266</v>
      </c>
      <c r="C15" s="4">
        <f>IF(ISTEXT(Matches!$B15),VLOOKUP(Demos[[#This Row],[Tournament]],tbTournaments[],2,FALSE),"")</f>
        <v>40179</v>
      </c>
      <c r="D15" s="6" t="s">
        <v>78</v>
      </c>
      <c r="E15" s="3" t="s">
        <v>42</v>
      </c>
      <c r="F15" s="3" t="s">
        <v>19</v>
      </c>
      <c r="G15" s="12">
        <v>3</v>
      </c>
      <c r="H15" s="3" t="s">
        <v>28</v>
      </c>
      <c r="I15" s="12">
        <v>2</v>
      </c>
      <c r="J15" s="12" t="str">
        <f>IF(ISNUMBER(Demos[[#This Row],[P1 Score]]),IF(Demos[[#This Row],[P1 Score]]&gt;Demos[[#This Row],[P2 Score]],Demos[P1],Demos[P2]),"n/a")</f>
        <v>Av3k</v>
      </c>
      <c r="K15" s="5">
        <v>5</v>
      </c>
      <c r="L15" s="1" t="s">
        <v>267</v>
      </c>
    </row>
    <row r="16" spans="2:12" s="3" customFormat="1" ht="30" customHeight="1" x14ac:dyDescent="0.35">
      <c r="B16" s="3" t="s">
        <v>35</v>
      </c>
      <c r="C16" s="4">
        <f>IF(ISTEXT(Matches!$B16),VLOOKUP(Demos[[#This Row],[Tournament]],tbTournaments[],2,FALSE),"")</f>
        <v>43434</v>
      </c>
      <c r="D16" s="6" t="s">
        <v>77</v>
      </c>
      <c r="E16" s="3" t="s">
        <v>40</v>
      </c>
      <c r="F16" s="3" t="s">
        <v>19</v>
      </c>
      <c r="G16" s="12">
        <v>3</v>
      </c>
      <c r="H16" s="3" t="s">
        <v>9</v>
      </c>
      <c r="I16" s="12">
        <v>2</v>
      </c>
      <c r="J16" s="12" t="str">
        <f>IF(ISNUMBER(Demos[[#This Row],[P1 Score]]),IF(Demos[[#This Row],[P1 Score]]&gt;Demos[[#This Row],[P2 Score]],Demos[P1],Demos[P2]),"n/a")</f>
        <v>Av3k</v>
      </c>
      <c r="K16" s="5"/>
      <c r="L16" s="1" t="s">
        <v>41</v>
      </c>
    </row>
    <row r="17" spans="2:12" s="3" customFormat="1" ht="30" customHeight="1" x14ac:dyDescent="0.35">
      <c r="B17" s="3" t="s">
        <v>35</v>
      </c>
      <c r="C17" s="4">
        <f>IF(ISTEXT(Matches!$B17),VLOOKUP(Demos[[#This Row],[Tournament]],tbTournaments[],2,FALSE),"")</f>
        <v>43434</v>
      </c>
      <c r="D17" s="6" t="s">
        <v>77</v>
      </c>
      <c r="E17" s="3" t="s">
        <v>163</v>
      </c>
      <c r="F17" s="3" t="s">
        <v>6</v>
      </c>
      <c r="G17" s="12">
        <v>2</v>
      </c>
      <c r="H17" s="3" t="s">
        <v>28</v>
      </c>
      <c r="I17" s="12">
        <v>0</v>
      </c>
      <c r="J17" s="12" t="str">
        <f>IF(ISNUMBER(Demos[[#This Row],[P1 Score]]),IF(Demos[[#This Row],[P1 Score]]&gt;Demos[[#This Row],[P2 Score]],Demos[P1],Demos[P2]),"n/a")</f>
        <v>Rapha</v>
      </c>
      <c r="K17" s="5">
        <v>3</v>
      </c>
      <c r="L17" s="1" t="s">
        <v>204</v>
      </c>
    </row>
    <row r="18" spans="2:12" s="3" customFormat="1" ht="30" customHeight="1" x14ac:dyDescent="0.35">
      <c r="B18" s="3" t="s">
        <v>35</v>
      </c>
      <c r="C18" s="4">
        <f>IF(ISTEXT(Matches!$B18),VLOOKUP(Demos[[#This Row],[Tournament]],tbTournaments[],2,FALSE),"")</f>
        <v>43434</v>
      </c>
      <c r="D18" s="6" t="s">
        <v>77</v>
      </c>
      <c r="E18" s="3" t="s">
        <v>40</v>
      </c>
      <c r="F18" s="3" t="s">
        <v>6</v>
      </c>
      <c r="G18" s="12">
        <v>3</v>
      </c>
      <c r="H18" s="3" t="s">
        <v>15</v>
      </c>
      <c r="I18" s="12">
        <v>1</v>
      </c>
      <c r="J18" s="12" t="str">
        <f>IF(ISNUMBER(Demos[[#This Row],[P1 Score]]),IF(Demos[[#This Row],[P1 Score]]&gt;Demos[[#This Row],[P2 Score]],Demos[P1],Demos[P2]),"n/a")</f>
        <v>Rapha</v>
      </c>
      <c r="K18" s="5"/>
      <c r="L18" s="1" t="s">
        <v>131</v>
      </c>
    </row>
    <row r="19" spans="2:12" s="3" customFormat="1" ht="30" customHeight="1" x14ac:dyDescent="0.35">
      <c r="B19" s="3" t="s">
        <v>35</v>
      </c>
      <c r="C19" s="4">
        <f>IF(ISTEXT(Matches!$B19),VLOOKUP(Demos[[#This Row],[Tournament]],tbTournaments[],2,FALSE),"")</f>
        <v>43434</v>
      </c>
      <c r="D19" s="6" t="s">
        <v>77</v>
      </c>
      <c r="E19" s="3" t="s">
        <v>59</v>
      </c>
      <c r="F19" s="3" t="s">
        <v>6</v>
      </c>
      <c r="G19" s="12">
        <v>3</v>
      </c>
      <c r="H19" s="3" t="s">
        <v>7</v>
      </c>
      <c r="I19" s="12">
        <v>0</v>
      </c>
      <c r="J19" s="12" t="str">
        <f>IF(ISNUMBER(Demos[[#This Row],[P1 Score]]),IF(Demos[[#This Row],[P1 Score]]&gt;Demos[[#This Row],[P2 Score]],Demos[P1],Demos[P2]),"n/a")</f>
        <v>Rapha</v>
      </c>
      <c r="K19" s="5"/>
      <c r="L19" s="1" t="s">
        <v>132</v>
      </c>
    </row>
    <row r="20" spans="2:12" s="3" customFormat="1" ht="30" customHeight="1" x14ac:dyDescent="0.35">
      <c r="B20" s="3" t="s">
        <v>268</v>
      </c>
      <c r="C20" s="4">
        <f>IF(ISTEXT(Matches!$B20),VLOOKUP(Demos[[#This Row],[Tournament]],tbTournaments[],2,FALSE),"")</f>
        <v>40909</v>
      </c>
      <c r="D20" s="6" t="s">
        <v>78</v>
      </c>
      <c r="E20" s="3" t="s">
        <v>42</v>
      </c>
      <c r="F20" s="3" t="s">
        <v>79</v>
      </c>
      <c r="G20" s="12">
        <v>3</v>
      </c>
      <c r="H20" s="3" t="s">
        <v>6</v>
      </c>
      <c r="I20" s="12">
        <v>1</v>
      </c>
      <c r="J20" s="12" t="str">
        <f>IF(ISNUMBER(Demos[[#This Row],[P1 Score]]),IF(Demos[[#This Row],[P1 Score]]&gt;Demos[[#This Row],[P2 Score]],Demos[P1],Demos[P2]),"n/a")</f>
        <v>ev1l</v>
      </c>
      <c r="K20" s="5"/>
      <c r="L20" s="1" t="s">
        <v>269</v>
      </c>
    </row>
    <row r="21" spans="2:12" s="3" customFormat="1" ht="30" customHeight="1" x14ac:dyDescent="0.35">
      <c r="B21" s="3" t="s">
        <v>35</v>
      </c>
      <c r="C21" s="4">
        <f>IF(ISTEXT(Matches!$B21),VLOOKUP(Demos[[#This Row],[Tournament]],tbTournaments[],2,FALSE),"")</f>
        <v>43434</v>
      </c>
      <c r="D21" s="6" t="s">
        <v>77</v>
      </c>
      <c r="E21" s="3" t="s">
        <v>59</v>
      </c>
      <c r="F21" s="3" t="s">
        <v>15</v>
      </c>
      <c r="G21" s="12">
        <v>3</v>
      </c>
      <c r="H21" s="3" t="s">
        <v>129</v>
      </c>
      <c r="I21" s="12">
        <v>2</v>
      </c>
      <c r="J21" s="12" t="str">
        <f>IF(ISNUMBER(Demos[[#This Row],[P1 Score]]),IF(Demos[[#This Row],[P1 Score]]&gt;Demos[[#This Row],[P2 Score]],Demos[P1],Demos[P2]),"n/a")</f>
        <v>K1llsen</v>
      </c>
      <c r="K21" s="5"/>
      <c r="L21" s="1" t="s">
        <v>187</v>
      </c>
    </row>
    <row r="22" spans="2:12" s="3" customFormat="1" ht="30" customHeight="1" x14ac:dyDescent="0.35">
      <c r="B22" s="3" t="s">
        <v>35</v>
      </c>
      <c r="C22" s="4">
        <f>IF(ISTEXT(Matches!$B22),VLOOKUP(Demos[[#This Row],[Tournament]],tbTournaments[],2,FALSE),"")</f>
        <v>43434</v>
      </c>
      <c r="D22" s="6" t="s">
        <v>77</v>
      </c>
      <c r="E22" s="3" t="s">
        <v>59</v>
      </c>
      <c r="F22" s="3" t="s">
        <v>19</v>
      </c>
      <c r="G22" s="12">
        <v>3</v>
      </c>
      <c r="H22" s="3" t="s">
        <v>28</v>
      </c>
      <c r="I22" s="12">
        <v>0</v>
      </c>
      <c r="J22" s="12" t="str">
        <f>IF(ISNUMBER(Demos[[#This Row],[P1 Score]]),IF(Demos[[#This Row],[P1 Score]]&gt;Demos[[#This Row],[P2 Score]],Demos[P1],Demos[P2]),"n/a")</f>
        <v>Av3k</v>
      </c>
      <c r="K22" s="5">
        <v>5</v>
      </c>
      <c r="L22" s="1" t="s">
        <v>133</v>
      </c>
    </row>
    <row r="23" spans="2:12" s="3" customFormat="1" ht="30" customHeight="1" x14ac:dyDescent="0.35">
      <c r="B23" s="3" t="s">
        <v>35</v>
      </c>
      <c r="C23" s="4">
        <f>IF(ISTEXT(Matches!$B23),VLOOKUP(Demos[[#This Row],[Tournament]],tbTournaments[],2,FALSE),"")</f>
        <v>43434</v>
      </c>
      <c r="D23" s="6" t="s">
        <v>77</v>
      </c>
      <c r="E23" s="3" t="s">
        <v>59</v>
      </c>
      <c r="F23" s="3" t="s">
        <v>9</v>
      </c>
      <c r="G23" s="12">
        <v>3</v>
      </c>
      <c r="H23" s="3" t="s">
        <v>12</v>
      </c>
      <c r="I23" s="12">
        <v>0</v>
      </c>
      <c r="J23" s="12" t="str">
        <f>IF(ISNUMBER(Demos[[#This Row],[P1 Score]]),IF(Demos[[#This Row],[P1 Score]]&gt;Demos[[#This Row],[P2 Score]],Demos[P1],Demos[P2]),"n/a")</f>
        <v>Cooller</v>
      </c>
      <c r="K23" s="5">
        <v>4</v>
      </c>
      <c r="L23" s="1" t="s">
        <v>130</v>
      </c>
    </row>
    <row r="24" spans="2:12" s="3" customFormat="1" ht="30" customHeight="1" x14ac:dyDescent="0.35">
      <c r="B24" s="3" t="s">
        <v>35</v>
      </c>
      <c r="C24" s="4">
        <f>IF(ISTEXT(Matches!$B24),VLOOKUP(Demos[[#This Row],[Tournament]],tbTournaments[],2,FALSE),"")</f>
        <v>43434</v>
      </c>
      <c r="D24" s="6" t="s">
        <v>77</v>
      </c>
      <c r="E24" s="3" t="s">
        <v>39</v>
      </c>
      <c r="F24" s="3" t="s">
        <v>6</v>
      </c>
      <c r="G24" s="12">
        <v>3</v>
      </c>
      <c r="H24" s="3" t="s">
        <v>19</v>
      </c>
      <c r="I24" s="12">
        <v>0</v>
      </c>
      <c r="J24" s="12" t="str">
        <f>IF(ISNUMBER(Demos[[#This Row],[P1 Score]]),IF(Demos[[#This Row],[P1 Score]]&gt;Demos[[#This Row],[P2 Score]],Demos[P1],Demos[P2]),"n/a")</f>
        <v>Rapha</v>
      </c>
      <c r="K24" s="5">
        <v>4</v>
      </c>
      <c r="L24" s="1" t="s">
        <v>80</v>
      </c>
    </row>
    <row r="25" spans="2:12" s="3" customFormat="1" ht="30" customHeight="1" x14ac:dyDescent="0.35">
      <c r="B25" s="3" t="s">
        <v>227</v>
      </c>
      <c r="C25" s="4">
        <f>IF(ISTEXT(Matches!$B25),VLOOKUP(Demos[[#This Row],[Tournament]],tbTournaments[],2,FALSE),"")</f>
        <v>41076</v>
      </c>
      <c r="D25" s="6" t="s">
        <v>78</v>
      </c>
      <c r="E25" s="3" t="s">
        <v>39</v>
      </c>
      <c r="F25" s="3" t="s">
        <v>6</v>
      </c>
      <c r="G25" s="12">
        <v>3</v>
      </c>
      <c r="H25" s="3" t="s">
        <v>28</v>
      </c>
      <c r="I25" s="12">
        <v>0</v>
      </c>
      <c r="J25" s="12" t="str">
        <f>IF(ISNUMBER(Demos[[#This Row],[P1 Score]]),IF(Demos[[#This Row],[P1 Score]]&gt;Demos[[#This Row],[P2 Score]],Demos[P1],Demos[P2]),"n/a")</f>
        <v>Rapha</v>
      </c>
      <c r="K25" s="5">
        <v>4</v>
      </c>
      <c r="L25" s="1" t="s">
        <v>228</v>
      </c>
    </row>
    <row r="26" spans="2:12" s="3" customFormat="1" ht="30" customHeight="1" x14ac:dyDescent="0.35">
      <c r="B26" s="3" t="s">
        <v>36</v>
      </c>
      <c r="C26" s="4">
        <f>IF(ISTEXT(Matches!$B26),VLOOKUP(Demos[[#This Row],[Tournament]],tbTournaments[],2,FALSE),"")</f>
        <v>43405</v>
      </c>
      <c r="D26" s="6" t="s">
        <v>77</v>
      </c>
      <c r="E26" s="3" t="s">
        <v>42</v>
      </c>
      <c r="F26" s="3" t="s">
        <v>6</v>
      </c>
      <c r="G26" s="12">
        <v>3</v>
      </c>
      <c r="H26" s="3" t="s">
        <v>17</v>
      </c>
      <c r="I26" s="12">
        <v>1</v>
      </c>
      <c r="J26" s="12" t="str">
        <f>IF(ISNUMBER(Demos[[#This Row],[P1 Score]]),IF(Demos[[#This Row],[P1 Score]]&gt;Demos[[#This Row],[P2 Score]],Demos[P1],Demos[P2]),"n/a")</f>
        <v>Rapha</v>
      </c>
      <c r="K26" s="5"/>
      <c r="L26" s="1" t="s">
        <v>84</v>
      </c>
    </row>
    <row r="27" spans="2:12" s="3" customFormat="1" ht="30" customHeight="1" x14ac:dyDescent="0.35">
      <c r="B27" s="3" t="s">
        <v>36</v>
      </c>
      <c r="C27" s="4">
        <f>IF(ISTEXT(Matches!$B27),VLOOKUP(Demos[[#This Row],[Tournament]],tbTournaments[],2,FALSE),"")</f>
        <v>43405</v>
      </c>
      <c r="D27" s="6" t="s">
        <v>77</v>
      </c>
      <c r="E27" s="3" t="s">
        <v>85</v>
      </c>
      <c r="F27" s="3" t="s">
        <v>6</v>
      </c>
      <c r="G27" s="12">
        <v>2</v>
      </c>
      <c r="H27" s="3" t="s">
        <v>25</v>
      </c>
      <c r="I27" s="12">
        <v>0</v>
      </c>
      <c r="J27" s="12" t="str">
        <f>IF(ISNUMBER(Demos[[#This Row],[P1 Score]]),IF(Demos[[#This Row],[P1 Score]]&gt;Demos[[#This Row],[P2 Score]],Demos[P1],Demos[P2]),"n/a")</f>
        <v>Rapha</v>
      </c>
      <c r="K27" s="5"/>
      <c r="L27" s="1" t="s">
        <v>192</v>
      </c>
    </row>
    <row r="28" spans="2:12" s="3" customFormat="1" ht="30" customHeight="1" x14ac:dyDescent="0.35">
      <c r="B28" s="3" t="s">
        <v>36</v>
      </c>
      <c r="C28" s="4">
        <f>IF(ISTEXT(Matches!$B28),VLOOKUP(Demos[[#This Row],[Tournament]],tbTournaments[],2,FALSE),"")</f>
        <v>43405</v>
      </c>
      <c r="D28" s="6" t="s">
        <v>77</v>
      </c>
      <c r="E28" s="3" t="s">
        <v>86</v>
      </c>
      <c r="F28" s="3" t="s">
        <v>6</v>
      </c>
      <c r="G28" s="12">
        <v>2</v>
      </c>
      <c r="H28" s="3" t="s">
        <v>18</v>
      </c>
      <c r="I28" s="12">
        <v>0</v>
      </c>
      <c r="J28" s="12" t="str">
        <f>IF(ISNUMBER(Demos[[#This Row],[P1 Score]]),IF(Demos[[#This Row],[P1 Score]]&gt;Demos[[#This Row],[P2 Score]],Demos[P1],Demos[P2]),"n/a")</f>
        <v>Rapha</v>
      </c>
      <c r="K28" s="5"/>
      <c r="L28" s="1" t="s">
        <v>188</v>
      </c>
    </row>
    <row r="29" spans="2:12" s="3" customFormat="1" ht="30" customHeight="1" x14ac:dyDescent="0.35">
      <c r="B29" s="3" t="s">
        <v>36</v>
      </c>
      <c r="C29" s="4">
        <f>IF(ISTEXT(Matches!$B29),VLOOKUP(Demos[[#This Row],[Tournament]],tbTournaments[],2,FALSE),"")</f>
        <v>43405</v>
      </c>
      <c r="D29" s="6" t="s">
        <v>77</v>
      </c>
      <c r="E29" s="3" t="s">
        <v>86</v>
      </c>
      <c r="F29" s="3" t="s">
        <v>25</v>
      </c>
      <c r="G29" s="12">
        <v>2</v>
      </c>
      <c r="H29" s="3" t="s">
        <v>17</v>
      </c>
      <c r="I29" s="12">
        <v>1</v>
      </c>
      <c r="J29" s="12" t="str">
        <f>IF(ISNUMBER(Demos[[#This Row],[P1 Score]]),IF(Demos[[#This Row],[P1 Score]]&gt;Demos[[#This Row],[P2 Score]],Demos[P1],Demos[P2]),"n/a")</f>
        <v>Xron</v>
      </c>
      <c r="K29" s="5"/>
      <c r="L29" s="1" t="s">
        <v>189</v>
      </c>
    </row>
    <row r="30" spans="2:12" s="3" customFormat="1" ht="30" customHeight="1" x14ac:dyDescent="0.35">
      <c r="B30" s="3" t="s">
        <v>231</v>
      </c>
      <c r="C30" s="4">
        <f>IF(ISTEXT(Matches!$B30),VLOOKUP(Demos[[#This Row],[Tournament]],tbTournaments[],2,FALSE),"")</f>
        <v>43374</v>
      </c>
      <c r="D30" s="6" t="s">
        <v>77</v>
      </c>
      <c r="E30" s="3" t="s">
        <v>59</v>
      </c>
      <c r="F30" s="3" t="s">
        <v>12</v>
      </c>
      <c r="G30" s="12">
        <v>2</v>
      </c>
      <c r="H30" s="3" t="s">
        <v>16</v>
      </c>
      <c r="I30" s="12">
        <v>1</v>
      </c>
      <c r="J30" s="12" t="str">
        <f>IF(ISNUMBER(Demos[[#This Row],[P1 Score]]),IF(Demos[[#This Row],[P1 Score]]&gt;Demos[[#This Row],[P2 Score]],Demos[P1],Demos[P2]),"n/a")</f>
        <v>Clawz</v>
      </c>
      <c r="K30" s="5"/>
      <c r="L30" s="1" t="s">
        <v>233</v>
      </c>
    </row>
    <row r="31" spans="2:12" s="3" customFormat="1" ht="30" customHeight="1" x14ac:dyDescent="0.35">
      <c r="B31" s="3" t="s">
        <v>231</v>
      </c>
      <c r="C31" s="4">
        <f>IF(ISTEXT(Matches!$B31),VLOOKUP(Demos[[#This Row],[Tournament]],tbTournaments[],2,FALSE),"")</f>
        <v>43374</v>
      </c>
      <c r="D31" s="6" t="s">
        <v>77</v>
      </c>
      <c r="E31" s="3" t="s">
        <v>264</v>
      </c>
      <c r="F31" s="3" t="s">
        <v>12</v>
      </c>
      <c r="G31" s="12">
        <v>3</v>
      </c>
      <c r="H31" s="3" t="s">
        <v>9</v>
      </c>
      <c r="I31" s="12">
        <v>0</v>
      </c>
      <c r="J31" s="12" t="str">
        <f>IF(ISNUMBER(Demos[[#This Row],[P1 Score]]),IF(Demos[[#This Row],[P1 Score]]&gt;Demos[[#This Row],[P2 Score]],Demos[P1],Demos[P2]),"n/a")</f>
        <v>Clawz</v>
      </c>
      <c r="K31" s="5">
        <v>3</v>
      </c>
      <c r="L31" s="1" t="s">
        <v>265</v>
      </c>
    </row>
    <row r="32" spans="2:12" s="3" customFormat="1" ht="30" customHeight="1" x14ac:dyDescent="0.35">
      <c r="B32" s="3" t="s">
        <v>231</v>
      </c>
      <c r="C32" s="4">
        <f>IF(ISTEXT(Matches!$B32),VLOOKUP(Demos[[#This Row],[Tournament]],tbTournaments[],2,FALSE),"")</f>
        <v>43374</v>
      </c>
      <c r="D32" s="6" t="s">
        <v>77</v>
      </c>
      <c r="E32" s="3" t="s">
        <v>59</v>
      </c>
      <c r="F32" s="3" t="s">
        <v>6</v>
      </c>
      <c r="G32" s="12">
        <v>2</v>
      </c>
      <c r="H32" s="3" t="s">
        <v>27</v>
      </c>
      <c r="I32" s="12">
        <v>0</v>
      </c>
      <c r="J32" s="12" t="str">
        <f>IF(ISNUMBER(Demos[[#This Row],[P1 Score]]),IF(Demos[[#This Row],[P1 Score]]&gt;Demos[[#This Row],[P2 Score]],Demos[P1],Demos[P2]),"n/a")</f>
        <v>Rapha</v>
      </c>
      <c r="K32" s="5"/>
      <c r="L32" s="1" t="s">
        <v>233</v>
      </c>
    </row>
    <row r="33" spans="2:12" s="3" customFormat="1" ht="30" customHeight="1" x14ac:dyDescent="0.35">
      <c r="B33" s="3" t="s">
        <v>231</v>
      </c>
      <c r="C33" s="4">
        <f>IF(ISTEXT(Matches!$B33),VLOOKUP(Demos[[#This Row],[Tournament]],tbTournaments[],2,FALSE),"")</f>
        <v>43374</v>
      </c>
      <c r="D33" s="6" t="s">
        <v>77</v>
      </c>
      <c r="E33" s="3" t="s">
        <v>59</v>
      </c>
      <c r="F33" s="3" t="s">
        <v>9</v>
      </c>
      <c r="G33" s="12">
        <v>2</v>
      </c>
      <c r="H33" s="3" t="s">
        <v>7</v>
      </c>
      <c r="I33" s="12">
        <v>1</v>
      </c>
      <c r="J33" s="12" t="str">
        <f>IF(ISNUMBER(Demos[[#This Row],[P1 Score]]),IF(Demos[[#This Row],[P1 Score]]&gt;Demos[[#This Row],[P2 Score]],Demos[P1],Demos[P2]),"n/a")</f>
        <v>Cooller</v>
      </c>
      <c r="K33" s="5"/>
      <c r="L33" s="1" t="s">
        <v>233</v>
      </c>
    </row>
    <row r="34" spans="2:12" s="3" customFormat="1" ht="30" customHeight="1" x14ac:dyDescent="0.35">
      <c r="B34" s="3" t="s">
        <v>231</v>
      </c>
      <c r="C34" s="4">
        <f>IF(ISTEXT(Matches!$B34),VLOOKUP(Demos[[#This Row],[Tournament]],tbTournaments[],2,FALSE),"")</f>
        <v>43374</v>
      </c>
      <c r="D34" s="6" t="s">
        <v>77</v>
      </c>
      <c r="E34" s="3" t="s">
        <v>59</v>
      </c>
      <c r="F34" s="3" t="s">
        <v>15</v>
      </c>
      <c r="G34" s="12">
        <v>2</v>
      </c>
      <c r="H34" s="3" t="s">
        <v>20</v>
      </c>
      <c r="I34" s="12">
        <v>0</v>
      </c>
      <c r="J34" s="12" t="str">
        <f>IF(ISNUMBER(Demos[[#This Row],[P1 Score]]),IF(Demos[[#This Row],[P1 Score]]&gt;Demos[[#This Row],[P2 Score]],Demos[P1],Demos[P2]),"n/a")</f>
        <v>K1llsen</v>
      </c>
      <c r="K34" s="5"/>
      <c r="L34" s="1" t="s">
        <v>233</v>
      </c>
    </row>
    <row r="35" spans="2:12" s="3" customFormat="1" ht="30" customHeight="1" x14ac:dyDescent="0.35">
      <c r="B35" s="3" t="s">
        <v>231</v>
      </c>
      <c r="C35" s="4">
        <f>IF(ISTEXT(Matches!$B35),VLOOKUP(Demos[[#This Row],[Tournament]],tbTournaments[],2,FALSE),"")</f>
        <v>43374</v>
      </c>
      <c r="D35" s="6" t="s">
        <v>77</v>
      </c>
      <c r="E35" s="3" t="s">
        <v>40</v>
      </c>
      <c r="F35" s="3" t="s">
        <v>6</v>
      </c>
      <c r="G35" s="12">
        <v>3</v>
      </c>
      <c r="H35" s="3" t="s">
        <v>12</v>
      </c>
      <c r="I35" s="12">
        <v>0</v>
      </c>
      <c r="J35" s="12" t="str">
        <f>IF(ISNUMBER(Demos[[#This Row],[P1 Score]]),IF(Demos[[#This Row],[P1 Score]]&gt;Demos[[#This Row],[P2 Score]],Demos[P1],Demos[P2]),"n/a")</f>
        <v>Rapha</v>
      </c>
      <c r="K35" s="5"/>
      <c r="L35" s="1" t="s">
        <v>233</v>
      </c>
    </row>
    <row r="36" spans="2:12" s="3" customFormat="1" ht="30" customHeight="1" x14ac:dyDescent="0.35">
      <c r="B36" s="3" t="s">
        <v>231</v>
      </c>
      <c r="C36" s="4">
        <f>IF(ISTEXT(Matches!$B36),VLOOKUP(Demos[[#This Row],[Tournament]],tbTournaments[],2,FALSE),"")</f>
        <v>43374</v>
      </c>
      <c r="D36" s="6" t="s">
        <v>77</v>
      </c>
      <c r="E36" s="3" t="s">
        <v>40</v>
      </c>
      <c r="F36" s="3" t="s">
        <v>9</v>
      </c>
      <c r="G36" s="12">
        <v>3</v>
      </c>
      <c r="H36" s="3" t="s">
        <v>15</v>
      </c>
      <c r="I36" s="12">
        <v>1</v>
      </c>
      <c r="J36" s="12" t="str">
        <f>IF(ISNUMBER(Demos[[#This Row],[P1 Score]]),IF(Demos[[#This Row],[P1 Score]]&gt;Demos[[#This Row],[P2 Score]],Demos[P1],Demos[P2]),"n/a")</f>
        <v>Cooller</v>
      </c>
      <c r="K36" s="5"/>
      <c r="L36" s="1" t="s">
        <v>233</v>
      </c>
    </row>
    <row r="37" spans="2:12" s="3" customFormat="1" ht="30" customHeight="1" x14ac:dyDescent="0.35">
      <c r="B37" s="3" t="s">
        <v>231</v>
      </c>
      <c r="C37" s="4">
        <f>IF(ISTEXT(Matches!$B37),VLOOKUP(Demos[[#This Row],[Tournament]],tbTournaments[],2,FALSE),"")</f>
        <v>43374</v>
      </c>
      <c r="D37" s="6" t="s">
        <v>77</v>
      </c>
      <c r="E37" s="3" t="s">
        <v>39</v>
      </c>
      <c r="F37" s="3" t="s">
        <v>6</v>
      </c>
      <c r="G37" s="12">
        <v>3</v>
      </c>
      <c r="H37" s="3" t="s">
        <v>9</v>
      </c>
      <c r="I37" s="12">
        <v>1</v>
      </c>
      <c r="J37" s="12" t="str">
        <f>IF(ISNUMBER(Demos[[#This Row],[P1 Score]]),IF(Demos[[#This Row],[P1 Score]]&gt;Demos[[#This Row],[P2 Score]],Demos[P1],Demos[P2]),"n/a")</f>
        <v>Rapha</v>
      </c>
      <c r="K37" s="5"/>
      <c r="L37" s="1" t="s">
        <v>233</v>
      </c>
    </row>
    <row r="38" spans="2:12" s="3" customFormat="1" ht="30" customHeight="1" x14ac:dyDescent="0.35">
      <c r="B38" s="3" t="s">
        <v>225</v>
      </c>
      <c r="C38" s="4" t="str">
        <f>IF(ISTEXT(Matches!$B38),VLOOKUP(Demos[[#This Row],[Tournament]],tbTournaments[],2,FALSE),"")</f>
        <v>n/a</v>
      </c>
      <c r="D38" s="6" t="s">
        <v>77</v>
      </c>
      <c r="E38" s="3" t="s">
        <v>225</v>
      </c>
      <c r="F38" s="3" t="s">
        <v>6</v>
      </c>
      <c r="G38" s="12">
        <v>14</v>
      </c>
      <c r="H38" s="3" t="s">
        <v>229</v>
      </c>
      <c r="I38" s="12">
        <v>8</v>
      </c>
      <c r="J38" s="12" t="str">
        <f>IF(ISNUMBER(Demos[[#This Row],[P1 Score]]),IF(Demos[[#This Row],[P1 Score]]&gt;Demos[[#This Row],[P2 Score]],Demos[P1],Demos[P2]),"n/a")</f>
        <v>Rapha</v>
      </c>
      <c r="K38" s="5"/>
      <c r="L38" s="1" t="s">
        <v>230</v>
      </c>
    </row>
    <row r="39" spans="2:12" s="3" customFormat="1" ht="30" customHeight="1" x14ac:dyDescent="0.35">
      <c r="B39" s="3" t="s">
        <v>36</v>
      </c>
      <c r="C39" s="4">
        <f>IF(ISTEXT(Matches!$B39),VLOOKUP(Demos[[#This Row],[Tournament]],tbTournaments[],2,FALSE),"")</f>
        <v>43405</v>
      </c>
      <c r="D39" s="6" t="s">
        <v>77</v>
      </c>
      <c r="E39" s="3" t="s">
        <v>87</v>
      </c>
      <c r="F39" s="3" t="s">
        <v>17</v>
      </c>
      <c r="G39" s="12">
        <v>2</v>
      </c>
      <c r="H39" s="3" t="s">
        <v>18</v>
      </c>
      <c r="I39" s="12">
        <v>0</v>
      </c>
      <c r="J39" s="12" t="str">
        <f>IF(ISNUMBER(Demos[[#This Row],[P1 Score]]),IF(Demos[[#This Row],[P1 Score]]&gt;Demos[[#This Row],[P2 Score]],Demos[P1],Demos[P2]),"n/a")</f>
        <v>Vengeur</v>
      </c>
      <c r="K39" s="5"/>
      <c r="L39" s="1"/>
    </row>
    <row r="40" spans="2:12" s="3" customFormat="1" ht="30" customHeight="1" x14ac:dyDescent="0.35">
      <c r="B40" s="3" t="s">
        <v>36</v>
      </c>
      <c r="C40" s="4">
        <f>IF(ISTEXT(Matches!$B40),VLOOKUP(Demos[[#This Row],[Tournament]],tbTournaments[],2,FALSE),"")</f>
        <v>43405</v>
      </c>
      <c r="D40" s="6" t="s">
        <v>77</v>
      </c>
      <c r="E40" s="3" t="s">
        <v>88</v>
      </c>
      <c r="F40" s="3" t="s">
        <v>17</v>
      </c>
      <c r="G40" s="12">
        <v>2</v>
      </c>
      <c r="H40" s="3" t="s">
        <v>25</v>
      </c>
      <c r="I40" s="12">
        <v>1</v>
      </c>
      <c r="J40" s="12" t="str">
        <f>IF(ISNUMBER(Demos[[#This Row],[P1 Score]]),IF(Demos[[#This Row],[P1 Score]]&gt;Demos[[#This Row],[P2 Score]],Demos[P1],Demos[P2]),"n/a")</f>
        <v>Vengeur</v>
      </c>
      <c r="K40" s="5"/>
      <c r="L40" s="1"/>
    </row>
    <row r="41" spans="2:12" s="3" customFormat="1" ht="30" customHeight="1" x14ac:dyDescent="0.35">
      <c r="B41" s="3" t="s">
        <v>36</v>
      </c>
      <c r="C41" s="4">
        <f>IF(ISTEXT(Matches!$B41),VLOOKUP(Demos[[#This Row],[Tournament]],tbTournaments[],2,FALSE),"")</f>
        <v>43405</v>
      </c>
      <c r="D41" s="6" t="s">
        <v>77</v>
      </c>
      <c r="E41" s="3" t="s">
        <v>89</v>
      </c>
      <c r="F41" s="3" t="s">
        <v>9</v>
      </c>
      <c r="G41" s="12">
        <v>2</v>
      </c>
      <c r="H41" s="3" t="s">
        <v>90</v>
      </c>
      <c r="I41" s="12">
        <v>0</v>
      </c>
      <c r="J41" s="12" t="str">
        <f>IF(ISNUMBER(Demos[[#This Row],[P1 Score]]),IF(Demos[[#This Row],[P1 Score]]&gt;Demos[[#This Row],[P2 Score]],Demos[P1],Demos[P2]),"n/a")</f>
        <v>Cooller</v>
      </c>
      <c r="K41" s="5"/>
      <c r="L41" s="1" t="s">
        <v>190</v>
      </c>
    </row>
    <row r="42" spans="2:12" s="3" customFormat="1" ht="30" customHeight="1" x14ac:dyDescent="0.35">
      <c r="B42" s="3" t="s">
        <v>36</v>
      </c>
      <c r="C42" s="4">
        <f>IF(ISTEXT(Matches!$B42),VLOOKUP(Demos[[#This Row],[Tournament]],tbTournaments[],2,FALSE),"")</f>
        <v>43405</v>
      </c>
      <c r="D42" s="6" t="s">
        <v>77</v>
      </c>
      <c r="E42" s="3" t="s">
        <v>89</v>
      </c>
      <c r="F42" s="3" t="s">
        <v>16</v>
      </c>
      <c r="G42" s="12">
        <v>2</v>
      </c>
      <c r="H42" s="3" t="s">
        <v>28</v>
      </c>
      <c r="I42" s="12">
        <v>0</v>
      </c>
      <c r="J42" s="12" t="str">
        <f>IF(ISNUMBER(Demos[[#This Row],[P1 Score]]),IF(Demos[[#This Row],[P1 Score]]&gt;Demos[[#This Row],[P2 Score]],Demos[P1],Demos[P2]),"n/a")</f>
        <v>Raisy</v>
      </c>
      <c r="K42" s="5"/>
      <c r="L42" s="1" t="s">
        <v>191</v>
      </c>
    </row>
    <row r="43" spans="2:12" s="3" customFormat="1" ht="30" customHeight="1" x14ac:dyDescent="0.35">
      <c r="B43" s="3" t="s">
        <v>36</v>
      </c>
      <c r="C43" s="4">
        <f>IF(ISTEXT(Matches!$B43),VLOOKUP(Demos[[#This Row],[Tournament]],tbTournaments[],2,FALSE),"")</f>
        <v>43405</v>
      </c>
      <c r="D43" s="6" t="s">
        <v>77</v>
      </c>
      <c r="E43" s="3" t="s">
        <v>99</v>
      </c>
      <c r="F43" s="3" t="s">
        <v>16</v>
      </c>
      <c r="G43" s="12">
        <v>2</v>
      </c>
      <c r="H43" s="3" t="s">
        <v>9</v>
      </c>
      <c r="I43" s="12">
        <v>0</v>
      </c>
      <c r="J43" s="12" t="str">
        <f>IF(ISNUMBER(Demos[[#This Row],[P1 Score]]),IF(Demos[[#This Row],[P1 Score]]&gt;Demos[[#This Row],[P2 Score]],Demos[P1],Demos[P2]),"n/a")</f>
        <v>Raisy</v>
      </c>
      <c r="K43" s="5"/>
      <c r="L43" s="1" t="s">
        <v>193</v>
      </c>
    </row>
    <row r="44" spans="2:12" s="3" customFormat="1" ht="30" customHeight="1" x14ac:dyDescent="0.35">
      <c r="B44" s="3" t="s">
        <v>36</v>
      </c>
      <c r="C44" s="4">
        <f>IF(ISTEXT(Matches!$B44),VLOOKUP(Demos[[#This Row],[Tournament]],tbTournaments[],2,FALSE),"")</f>
        <v>43405</v>
      </c>
      <c r="D44" s="6" t="s">
        <v>77</v>
      </c>
      <c r="E44" s="3" t="s">
        <v>100</v>
      </c>
      <c r="F44" s="3" t="s">
        <v>16</v>
      </c>
      <c r="G44" s="12">
        <v>3</v>
      </c>
      <c r="H44" s="3" t="s">
        <v>28</v>
      </c>
      <c r="I44" s="12">
        <v>2</v>
      </c>
      <c r="J44" s="12" t="str">
        <f>IF(ISNUMBER(Demos[[#This Row],[P1 Score]]),IF(Demos[[#This Row],[P1 Score]]&gt;Demos[[#This Row],[P2 Score]],Demos[P1],Demos[P2]),"n/a")</f>
        <v>Raisy</v>
      </c>
      <c r="K44" s="5"/>
      <c r="L44" s="1" t="s">
        <v>194</v>
      </c>
    </row>
    <row r="45" spans="2:12" s="3" customFormat="1" ht="30" customHeight="1" x14ac:dyDescent="0.35">
      <c r="B45" s="3" t="s">
        <v>36</v>
      </c>
      <c r="C45" s="4">
        <f>IF(ISTEXT(Matches!$B45),VLOOKUP(Demos[[#This Row],[Tournament]],tbTournaments[],2,FALSE),"")</f>
        <v>43405</v>
      </c>
      <c r="D45" s="6" t="s">
        <v>77</v>
      </c>
      <c r="E45" s="3" t="s">
        <v>101</v>
      </c>
      <c r="F45" s="3" t="s">
        <v>28</v>
      </c>
      <c r="G45" s="12">
        <v>2</v>
      </c>
      <c r="H45" s="3" t="s">
        <v>90</v>
      </c>
      <c r="I45" s="12">
        <v>0</v>
      </c>
      <c r="J45" s="12" t="str">
        <f>IF(ISNUMBER(Demos[[#This Row],[P1 Score]]),IF(Demos[[#This Row],[P1 Score]]&gt;Demos[[#This Row],[P2 Score]],Demos[P1],Demos[P2]),"n/a")</f>
        <v>cYpheR</v>
      </c>
      <c r="K45" s="5"/>
      <c r="L45" s="1"/>
    </row>
    <row r="46" spans="2:12" s="3" customFormat="1" ht="30" customHeight="1" x14ac:dyDescent="0.35">
      <c r="B46" s="3" t="s">
        <v>36</v>
      </c>
      <c r="C46" s="4">
        <f>IF(ISTEXT(Matches!$B46),VLOOKUP(Demos[[#This Row],[Tournament]],tbTournaments[],2,FALSE),"")</f>
        <v>43405</v>
      </c>
      <c r="D46" s="6" t="s">
        <v>77</v>
      </c>
      <c r="E46" s="3" t="s">
        <v>102</v>
      </c>
      <c r="F46" s="3" t="s">
        <v>28</v>
      </c>
      <c r="G46" s="12">
        <v>2</v>
      </c>
      <c r="H46" s="3" t="s">
        <v>9</v>
      </c>
      <c r="I46" s="12">
        <v>0</v>
      </c>
      <c r="J46" s="12" t="str">
        <f>IF(ISNUMBER(Demos[[#This Row],[P1 Score]]),IF(Demos[[#This Row],[P1 Score]]&gt;Demos[[#This Row],[P2 Score]],Demos[P1],Demos[P2]),"n/a")</f>
        <v>cYpheR</v>
      </c>
      <c r="K46" s="5"/>
      <c r="L46" s="1"/>
    </row>
    <row r="47" spans="2:12" s="3" customFormat="1" ht="30" customHeight="1" x14ac:dyDescent="0.35">
      <c r="B47" s="3" t="s">
        <v>36</v>
      </c>
      <c r="C47" s="4">
        <f>IF(ISTEXT(Matches!$B47),VLOOKUP(Demos[[#This Row],[Tournament]],tbTournaments[],2,FALSE),"")</f>
        <v>43405</v>
      </c>
      <c r="D47" s="6" t="s">
        <v>77</v>
      </c>
      <c r="E47" s="3" t="s">
        <v>42</v>
      </c>
      <c r="F47" s="3" t="s">
        <v>6</v>
      </c>
      <c r="G47" s="12"/>
      <c r="H47" s="3" t="s">
        <v>16</v>
      </c>
      <c r="I47" s="12"/>
      <c r="J47" s="12" t="str">
        <f>IF(ISNUMBER(Demos[[#This Row],[P1 Score]]),IF(Demos[[#This Row],[P1 Score]]&gt;Demos[[#This Row],[P2 Score]],Demos[P1],Demos[P2]),"n/a")</f>
        <v>n/a</v>
      </c>
      <c r="K47" s="5"/>
      <c r="L47" s="1" t="s">
        <v>43</v>
      </c>
    </row>
    <row r="48" spans="2:12" s="3" customFormat="1" ht="30" customHeight="1" x14ac:dyDescent="0.35">
      <c r="B48" s="3" t="s">
        <v>36</v>
      </c>
      <c r="C48" s="4">
        <f>IF(ISTEXT(Matches!$B48),VLOOKUP(Demos[[#This Row],[Tournament]],tbTournaments[],2,FALSE),"")</f>
        <v>43405</v>
      </c>
      <c r="D48" s="6" t="s">
        <v>77</v>
      </c>
      <c r="E48" s="3" t="s">
        <v>44</v>
      </c>
      <c r="F48" s="3" t="s">
        <v>6</v>
      </c>
      <c r="G48" s="12"/>
      <c r="H48" s="3" t="s">
        <v>15</v>
      </c>
      <c r="I48" s="12"/>
      <c r="J48" s="12" t="str">
        <f>IF(ISNUMBER(Demos[[#This Row],[P1 Score]]),IF(Demos[[#This Row],[P1 Score]]&gt;Demos[[#This Row],[P2 Score]],Demos[P1],Demos[P2]),"n/a")</f>
        <v>n/a</v>
      </c>
      <c r="K48" s="5"/>
      <c r="L48" s="1" t="s">
        <v>46</v>
      </c>
    </row>
    <row r="49" spans="2:12" s="3" customFormat="1" ht="30" customHeight="1" x14ac:dyDescent="0.35">
      <c r="B49" s="3" t="s">
        <v>36</v>
      </c>
      <c r="C49" s="4">
        <f>IF(ISTEXT(Matches!$B49),VLOOKUP(Demos[[#This Row],[Tournament]],tbTournaments[],2,FALSE),"")</f>
        <v>43405</v>
      </c>
      <c r="D49" s="6" t="s">
        <v>77</v>
      </c>
      <c r="E49" s="3" t="s">
        <v>45</v>
      </c>
      <c r="F49" s="3" t="s">
        <v>16</v>
      </c>
      <c r="G49" s="12"/>
      <c r="H49" s="3" t="s">
        <v>15</v>
      </c>
      <c r="I49" s="12"/>
      <c r="J49" s="12" t="str">
        <f>IF(ISNUMBER(Demos[[#This Row],[P1 Score]]),IF(Demos[[#This Row],[P1 Score]]&gt;Demos[[#This Row],[P2 Score]],Demos[P1],Demos[P2]),"n/a")</f>
        <v>n/a</v>
      </c>
      <c r="K49" s="5"/>
      <c r="L49" s="1" t="s">
        <v>55</v>
      </c>
    </row>
    <row r="50" spans="2:12" s="3" customFormat="1" ht="30" customHeight="1" x14ac:dyDescent="0.35">
      <c r="B50" s="3" t="s">
        <v>36</v>
      </c>
      <c r="C50" s="4">
        <f>IF(ISTEXT(Matches!$B50),VLOOKUP(Demos[[#This Row],[Tournament]],tbTournaments[],2,FALSE),"")</f>
        <v>43405</v>
      </c>
      <c r="D50" s="6" t="s">
        <v>77</v>
      </c>
      <c r="E50" s="3" t="s">
        <v>40</v>
      </c>
      <c r="F50" s="3" t="s">
        <v>15</v>
      </c>
      <c r="G50" s="12"/>
      <c r="H50" s="3" t="s">
        <v>16</v>
      </c>
      <c r="I50" s="12"/>
      <c r="J50" s="12" t="str">
        <f>IF(ISNUMBER(Demos[[#This Row],[P1 Score]]),IF(Demos[[#This Row],[P1 Score]]&gt;Demos[[#This Row],[P2 Score]],Demos[P1],Demos[P2]),"n/a")</f>
        <v>n/a</v>
      </c>
      <c r="K50" s="5"/>
      <c r="L50" s="1" t="s">
        <v>56</v>
      </c>
    </row>
    <row r="51" spans="2:12" s="3" customFormat="1" ht="30" customHeight="1" x14ac:dyDescent="0.35">
      <c r="B51" s="3" t="s">
        <v>36</v>
      </c>
      <c r="C51" s="4">
        <f>IF(ISTEXT(Matches!$B51),VLOOKUP(Demos[[#This Row],[Tournament]],tbTournaments[],2,FALSE),"")</f>
        <v>43405</v>
      </c>
      <c r="D51" s="6" t="s">
        <v>77</v>
      </c>
      <c r="E51" s="3" t="s">
        <v>40</v>
      </c>
      <c r="F51" s="3" t="s">
        <v>6</v>
      </c>
      <c r="G51" s="12"/>
      <c r="H51" s="3" t="s">
        <v>12</v>
      </c>
      <c r="I51" s="12"/>
      <c r="J51" s="12" t="str">
        <f>IF(ISNUMBER(Demos[[#This Row],[P1 Score]]),IF(Demos[[#This Row],[P1 Score]]&gt;Demos[[#This Row],[P2 Score]],Demos[P1],Demos[P2]),"n/a")</f>
        <v>n/a</v>
      </c>
      <c r="K51" s="5">
        <v>5</v>
      </c>
      <c r="L51" s="1" t="s">
        <v>57</v>
      </c>
    </row>
    <row r="52" spans="2:12" s="3" customFormat="1" ht="30" customHeight="1" x14ac:dyDescent="0.35">
      <c r="B52" s="3" t="s">
        <v>115</v>
      </c>
      <c r="C52" s="4">
        <f>IF(ISTEXT(Matches!$B52),VLOOKUP(Demos[[#This Row],[Tournament]],tbTournaments[],2,FALSE),"")</f>
        <v>43512</v>
      </c>
      <c r="D52" s="6" t="s">
        <v>77</v>
      </c>
      <c r="E52" s="3" t="s">
        <v>59</v>
      </c>
      <c r="F52" s="3" t="s">
        <v>27</v>
      </c>
      <c r="G52" s="12">
        <v>3</v>
      </c>
      <c r="H52" s="3" t="s">
        <v>7</v>
      </c>
      <c r="I52" s="12">
        <v>2</v>
      </c>
      <c r="J52" s="12" t="str">
        <f>IF(ISNUMBER(Demos[[#This Row],[P1 Score]]),IF(Demos[[#This Row],[P1 Score]]&gt;Demos[[#This Row],[P2 Score]],Demos[P1],Demos[P2]),"n/a")</f>
        <v>Serious</v>
      </c>
      <c r="K52" s="5">
        <v>4</v>
      </c>
      <c r="L52" s="1" t="s">
        <v>159</v>
      </c>
    </row>
    <row r="53" spans="2:12" s="3" customFormat="1" ht="30" customHeight="1" x14ac:dyDescent="0.35">
      <c r="B53" s="3" t="s">
        <v>115</v>
      </c>
      <c r="C53" s="4">
        <f>IF(ISTEXT(Matches!$B53),VLOOKUP(Demos[[#This Row],[Tournament]],tbTournaments[],2,FALSE),"")</f>
        <v>43512</v>
      </c>
      <c r="D53" s="6" t="s">
        <v>77</v>
      </c>
      <c r="E53" s="3" t="s">
        <v>59</v>
      </c>
      <c r="F53" s="3" t="s">
        <v>25</v>
      </c>
      <c r="G53" s="12">
        <v>3</v>
      </c>
      <c r="H53" s="3" t="s">
        <v>28</v>
      </c>
      <c r="I53" s="12">
        <v>0</v>
      </c>
      <c r="J53" s="12" t="str">
        <f>IF(ISNUMBER(Demos[[#This Row],[P1 Score]]),IF(Demos[[#This Row],[P1 Score]]&gt;Demos[[#This Row],[P2 Score]],Demos[P1],Demos[P2]),"n/a")</f>
        <v>Xron</v>
      </c>
      <c r="K53" s="5">
        <v>1</v>
      </c>
      <c r="L53" s="1" t="s">
        <v>160</v>
      </c>
    </row>
    <row r="54" spans="2:12" s="3" customFormat="1" ht="30" customHeight="1" x14ac:dyDescent="0.35">
      <c r="B54" s="3" t="s">
        <v>115</v>
      </c>
      <c r="C54" s="4">
        <f>IF(ISTEXT(Matches!$B54),VLOOKUP(Demos[[#This Row],[Tournament]],tbTournaments[],2,FALSE),"")</f>
        <v>43512</v>
      </c>
      <c r="D54" s="6" t="s">
        <v>77</v>
      </c>
      <c r="E54" s="3" t="s">
        <v>59</v>
      </c>
      <c r="F54" s="3" t="s">
        <v>16</v>
      </c>
      <c r="G54" s="12">
        <v>3</v>
      </c>
      <c r="H54" s="3" t="s">
        <v>15</v>
      </c>
      <c r="I54" s="12">
        <v>1</v>
      </c>
      <c r="J54" s="12" t="str">
        <f>IF(ISNUMBER(Demos[[#This Row],[P1 Score]]),IF(Demos[[#This Row],[P1 Score]]&gt;Demos[[#This Row],[P2 Score]],Demos[P1],Demos[P2]),"n/a")</f>
        <v>Raisy</v>
      </c>
      <c r="K54" s="5"/>
      <c r="L54" s="1" t="s">
        <v>158</v>
      </c>
    </row>
    <row r="55" spans="2:12" s="3" customFormat="1" ht="30" customHeight="1" x14ac:dyDescent="0.35">
      <c r="B55" s="3" t="s">
        <v>115</v>
      </c>
      <c r="C55" s="4">
        <f>IF(ISTEXT(Matches!$B55),VLOOKUP(Demos[[#This Row],[Tournament]],tbTournaments[],2,FALSE),"")</f>
        <v>43512</v>
      </c>
      <c r="D55" s="6" t="s">
        <v>77</v>
      </c>
      <c r="E55" s="3" t="s">
        <v>59</v>
      </c>
      <c r="F55" s="3" t="s">
        <v>17</v>
      </c>
      <c r="G55" s="12">
        <v>3</v>
      </c>
      <c r="H55" s="3" t="s">
        <v>9</v>
      </c>
      <c r="I55" s="12">
        <v>0</v>
      </c>
      <c r="J55" s="12" t="str">
        <f>IF(ISNUMBER(Demos[[#This Row],[P1 Score]]),IF(Demos[[#This Row],[P1 Score]]&gt;Demos[[#This Row],[P2 Score]],Demos[P1],Demos[P2]),"n/a")</f>
        <v>Vengeur</v>
      </c>
      <c r="K55" s="5">
        <v>4</v>
      </c>
      <c r="L55" s="1" t="s">
        <v>161</v>
      </c>
    </row>
    <row r="56" spans="2:12" s="3" customFormat="1" ht="30" customHeight="1" x14ac:dyDescent="0.35">
      <c r="B56" s="3" t="s">
        <v>115</v>
      </c>
      <c r="C56" s="4">
        <f>IF(ISTEXT(Matches!$B56),VLOOKUP(Demos[[#This Row],[Tournament]],tbTournaments[],2,FALSE),"")</f>
        <v>43512</v>
      </c>
      <c r="D56" s="6" t="s">
        <v>77</v>
      </c>
      <c r="E56" s="3" t="s">
        <v>39</v>
      </c>
      <c r="F56" s="3" t="s">
        <v>17</v>
      </c>
      <c r="G56" s="12">
        <v>3</v>
      </c>
      <c r="H56" s="3" t="s">
        <v>27</v>
      </c>
      <c r="I56" s="12">
        <v>2</v>
      </c>
      <c r="J56" s="12" t="str">
        <f>IF(ISNUMBER(Demos[[#This Row],[P1 Score]]),IF(Demos[[#This Row],[P1 Score]]&gt;Demos[[#This Row],[P2 Score]],Demos[P1],Demos[P2]),"n/a")</f>
        <v>Vengeur</v>
      </c>
      <c r="K56" s="5">
        <v>4</v>
      </c>
      <c r="L56" s="1" t="s">
        <v>154</v>
      </c>
    </row>
    <row r="57" spans="2:12" s="3" customFormat="1" ht="30" customHeight="1" x14ac:dyDescent="0.35">
      <c r="B57" s="3" t="s">
        <v>115</v>
      </c>
      <c r="C57" s="4">
        <f>IF(ISTEXT(Matches!$B57),VLOOKUP(Demos[[#This Row],[Tournament]],tbTournaments[],2,FALSE),"")</f>
        <v>43512</v>
      </c>
      <c r="D57" s="6" t="s">
        <v>77</v>
      </c>
      <c r="E57" s="3" t="s">
        <v>40</v>
      </c>
      <c r="F57" s="3" t="s">
        <v>27</v>
      </c>
      <c r="G57" s="12">
        <v>3</v>
      </c>
      <c r="H57" s="3" t="s">
        <v>16</v>
      </c>
      <c r="I57" s="12">
        <v>1</v>
      </c>
      <c r="J57" s="12" t="str">
        <f>IF(ISNUMBER(Demos[[#This Row],[P1 Score]]),IF(Demos[[#This Row],[P1 Score]]&gt;Demos[[#This Row],[P2 Score]],Demos[P1],Demos[P2]),"n/a")</f>
        <v>Serious</v>
      </c>
      <c r="K57" s="5"/>
      <c r="L57" s="1" t="s">
        <v>165</v>
      </c>
    </row>
    <row r="58" spans="2:12" s="3" customFormat="1" ht="30" customHeight="1" x14ac:dyDescent="0.35">
      <c r="B58" s="3" t="s">
        <v>115</v>
      </c>
      <c r="C58" s="4">
        <f>IF(ISTEXT(Matches!$B58),VLOOKUP(Demos[[#This Row],[Tournament]],tbTournaments[],2,FALSE),"")</f>
        <v>43512</v>
      </c>
      <c r="D58" s="6" t="s">
        <v>77</v>
      </c>
      <c r="E58" s="3" t="s">
        <v>40</v>
      </c>
      <c r="F58" s="3" t="s">
        <v>17</v>
      </c>
      <c r="G58" s="12">
        <v>3</v>
      </c>
      <c r="H58" s="3" t="s">
        <v>25</v>
      </c>
      <c r="I58" s="12">
        <v>2</v>
      </c>
      <c r="J58" s="12" t="str">
        <f>IF(ISNUMBER(Demos[[#This Row],[P1 Score]]),IF(Demos[[#This Row],[P1 Score]]&gt;Demos[[#This Row],[P2 Score]],Demos[P1],Demos[P2]),"n/a")</f>
        <v>Vengeur</v>
      </c>
      <c r="K58" s="5">
        <v>3</v>
      </c>
      <c r="L58" s="1" t="s">
        <v>156</v>
      </c>
    </row>
    <row r="59" spans="2:12" s="3" customFormat="1" ht="30" customHeight="1" x14ac:dyDescent="0.35">
      <c r="B59" s="3" t="s">
        <v>115</v>
      </c>
      <c r="C59" s="4">
        <f>IF(ISTEXT(Matches!$B59),VLOOKUP(Demos[[#This Row],[Tournament]],tbTournaments[],2,FALSE),"")</f>
        <v>43512</v>
      </c>
      <c r="D59" s="6" t="s">
        <v>77</v>
      </c>
      <c r="E59" s="3" t="s">
        <v>143</v>
      </c>
      <c r="F59" s="3" t="s">
        <v>16</v>
      </c>
      <c r="G59" s="12">
        <v>3</v>
      </c>
      <c r="H59" s="3" t="s">
        <v>25</v>
      </c>
      <c r="I59" s="12">
        <v>2</v>
      </c>
      <c r="J59" s="12" t="str">
        <f>IF(ISNUMBER(Demos[[#This Row],[P1 Score]]),IF(Demos[[#This Row],[P1 Score]]&gt;Demos[[#This Row],[P2 Score]],Demos[P1],Demos[P2]),"n/a")</f>
        <v>Raisy</v>
      </c>
      <c r="K59" s="5">
        <v>5</v>
      </c>
      <c r="L59" s="1" t="s">
        <v>157</v>
      </c>
    </row>
    <row r="60" spans="2:12" s="3" customFormat="1" ht="30" customHeight="1" x14ac:dyDescent="0.35">
      <c r="B60" s="3" t="s">
        <v>67</v>
      </c>
      <c r="C60" s="4">
        <f>IF(ISTEXT(Matches!$B60),VLOOKUP(Demos[[#This Row],[Tournament]],tbTournaments[],2,FALSE),"")</f>
        <v>43244</v>
      </c>
      <c r="D60" s="6" t="s">
        <v>77</v>
      </c>
      <c r="E60" s="3" t="s">
        <v>40</v>
      </c>
      <c r="F60" s="3" t="s">
        <v>24</v>
      </c>
      <c r="G60" s="12"/>
      <c r="H60" s="3" t="s">
        <v>26</v>
      </c>
      <c r="I60" s="12"/>
      <c r="J60" s="12" t="str">
        <f>IF(ISNUMBER(Demos[[#This Row],[P1 Score]]),IF(Demos[[#This Row],[P1 Score]]&gt;Demos[[#This Row],[P2 Score]],Demos[P1],Demos[P2]),"n/a")</f>
        <v>n/a</v>
      </c>
      <c r="K60" s="5"/>
      <c r="L60" s="1" t="s">
        <v>69</v>
      </c>
    </row>
    <row r="61" spans="2:12" s="3" customFormat="1" ht="30" customHeight="1" x14ac:dyDescent="0.35">
      <c r="B61" s="3" t="s">
        <v>70</v>
      </c>
      <c r="C61" s="4">
        <f>IF(ISTEXT(Matches!$B61),VLOOKUP(Demos[[#This Row],[Tournament]],tbTournaments[],2,FALSE),"")</f>
        <v>43418</v>
      </c>
      <c r="D61" s="6" t="s">
        <v>77</v>
      </c>
      <c r="E61" s="3" t="s">
        <v>39</v>
      </c>
      <c r="F61" s="3" t="s">
        <v>11</v>
      </c>
      <c r="G61" s="12"/>
      <c r="H61" s="3" t="s">
        <v>23</v>
      </c>
      <c r="I61" s="12"/>
      <c r="J61" s="12" t="str">
        <f>IF(ISNUMBER(Demos[[#This Row],[P1 Score]]),IF(Demos[[#This Row],[P1 Score]]&gt;Demos[[#This Row],[P2 Score]],Demos[P1],Demos[P2]),"n/a")</f>
        <v>n/a</v>
      </c>
      <c r="K61" s="5"/>
      <c r="L61" s="1" t="s">
        <v>62</v>
      </c>
    </row>
    <row r="62" spans="2:12" s="3" customFormat="1" ht="30" customHeight="1" x14ac:dyDescent="0.35">
      <c r="B62" s="3" t="s">
        <v>64</v>
      </c>
      <c r="C62" s="4">
        <f>IF(ISTEXT(Matches!$B62),VLOOKUP(Demos[[#This Row],[Tournament]],tbTournaments[],2,FALSE),"")</f>
        <v>43449</v>
      </c>
      <c r="D62" s="6" t="s">
        <v>77</v>
      </c>
      <c r="E62" s="3" t="s">
        <v>40</v>
      </c>
      <c r="F62" s="3" t="s">
        <v>28</v>
      </c>
      <c r="G62" s="12">
        <v>2</v>
      </c>
      <c r="H62" s="3" t="s">
        <v>173</v>
      </c>
      <c r="I62" s="12">
        <v>0</v>
      </c>
      <c r="J62" s="12" t="str">
        <f>IF(ISNUMBER(Demos[[#This Row],[P1 Score]]),IF(Demos[[#This Row],[P1 Score]]&gt;Demos[[#This Row],[P2 Score]],Demos[P1],Demos[P2]),"n/a")</f>
        <v>cYpheR</v>
      </c>
      <c r="K62" s="5">
        <v>4</v>
      </c>
      <c r="L62" s="1" t="s">
        <v>174</v>
      </c>
    </row>
    <row r="63" spans="2:12" s="3" customFormat="1" ht="30" customHeight="1" x14ac:dyDescent="0.35">
      <c r="B63" s="3" t="s">
        <v>64</v>
      </c>
      <c r="C63" s="4">
        <f>IF(ISTEXT(Matches!$B63),VLOOKUP(Demos[[#This Row],[Tournament]],tbTournaments[],2,FALSE),"")</f>
        <v>43449</v>
      </c>
      <c r="D63" s="6" t="s">
        <v>77</v>
      </c>
      <c r="E63" s="3" t="s">
        <v>39</v>
      </c>
      <c r="F63" s="3" t="s">
        <v>28</v>
      </c>
      <c r="G63" s="12">
        <v>3</v>
      </c>
      <c r="H63" s="3" t="s">
        <v>17</v>
      </c>
      <c r="I63" s="12">
        <v>0</v>
      </c>
      <c r="J63" s="12" t="str">
        <f>IF(ISNUMBER(Demos[[#This Row],[P1 Score]]),IF(Demos[[#This Row],[P1 Score]]&gt;Demos[[#This Row],[P2 Score]],Demos[P1],Demos[P2]),"n/a")</f>
        <v>cYpheR</v>
      </c>
      <c r="K63" s="5">
        <v>2</v>
      </c>
      <c r="L63" s="1" t="s">
        <v>208</v>
      </c>
    </row>
    <row r="64" spans="2:12" s="3" customFormat="1" ht="30" customHeight="1" x14ac:dyDescent="0.35">
      <c r="B64" s="3" t="s">
        <v>63</v>
      </c>
      <c r="C64" s="4">
        <f>IF(ISTEXT(Matches!$B64),VLOOKUP(Demos[[#This Row],[Tournament]],tbTournaments[],2,FALSE),"")</f>
        <v>43449</v>
      </c>
      <c r="D64" s="6" t="s">
        <v>77</v>
      </c>
      <c r="E64" s="3" t="s">
        <v>39</v>
      </c>
      <c r="F64" s="3" t="s">
        <v>6</v>
      </c>
      <c r="G64" s="12">
        <v>3</v>
      </c>
      <c r="H64" s="3" t="s">
        <v>11</v>
      </c>
      <c r="I64" s="12">
        <v>0</v>
      </c>
      <c r="J64" s="12" t="str">
        <f>IF(ISNUMBER(Demos[[#This Row],[P1 Score]]),IF(Demos[[#This Row],[P1 Score]]&gt;Demos[[#This Row],[P2 Score]],Demos[P1],Demos[P2]),"n/a")</f>
        <v>Rapha</v>
      </c>
      <c r="K64" s="5">
        <v>3</v>
      </c>
      <c r="L64" s="1" t="s">
        <v>177</v>
      </c>
    </row>
    <row r="65" spans="2:12" s="3" customFormat="1" ht="30" customHeight="1" x14ac:dyDescent="0.35">
      <c r="B65" s="3" t="s">
        <v>63</v>
      </c>
      <c r="C65" s="4">
        <f>IF(ISTEXT(Matches!$B65),VLOOKUP(Demos[[#This Row],[Tournament]],tbTournaments[],2,FALSE),"")</f>
        <v>43449</v>
      </c>
      <c r="D65" s="6" t="s">
        <v>77</v>
      </c>
      <c r="E65" s="3" t="s">
        <v>40</v>
      </c>
      <c r="F65" s="3" t="s">
        <v>6</v>
      </c>
      <c r="G65" s="12">
        <v>2</v>
      </c>
      <c r="H65" s="3" t="s">
        <v>10</v>
      </c>
      <c r="I65" s="12">
        <v>0</v>
      </c>
      <c r="J65" s="12" t="str">
        <f>IF(ISNUMBER(Demos[[#This Row],[P1 Score]]),IF(Demos[[#This Row],[P1 Score]]&gt;Demos[[#This Row],[P2 Score]],Demos[P1],Demos[P2]),"n/a")</f>
        <v>Rapha</v>
      </c>
      <c r="K65" s="5"/>
      <c r="L65" s="1"/>
    </row>
    <row r="66" spans="2:12" s="3" customFormat="1" ht="30" customHeight="1" x14ac:dyDescent="0.35">
      <c r="B66" s="3" t="s">
        <v>214</v>
      </c>
      <c r="C66" s="4">
        <f>IF(ISTEXT(Matches!$B66),VLOOKUP(Demos[[#This Row],[Tournament]],tbTournaments[],2,FALSE),"")</f>
        <v>35796</v>
      </c>
      <c r="D66" s="6" t="s">
        <v>152</v>
      </c>
      <c r="E66" s="3" t="s">
        <v>215</v>
      </c>
      <c r="F66" s="3" t="s">
        <v>14</v>
      </c>
      <c r="G66" s="12">
        <v>10</v>
      </c>
      <c r="H66" s="3" t="s">
        <v>13</v>
      </c>
      <c r="I66" s="12">
        <v>7</v>
      </c>
      <c r="J66" s="12" t="str">
        <f>IF(ISNUMBER(Demos[[#This Row],[P1 Score]]),IF(Demos[[#This Row],[P1 Score]]&gt;Demos[[#This Row],[P2 Score]],Demos[P1],Demos[P2]),"n/a")</f>
        <v>Reptile</v>
      </c>
      <c r="K66" s="5">
        <v>2</v>
      </c>
      <c r="L66" s="14" t="s">
        <v>216</v>
      </c>
    </row>
    <row r="67" spans="2:12" s="3" customFormat="1" ht="30" customHeight="1" x14ac:dyDescent="0.35">
      <c r="B67" s="3" t="s">
        <v>210</v>
      </c>
      <c r="C67" s="4">
        <f>IF(ISTEXT(Matches!$B67),VLOOKUP(Demos[[#This Row],[Tournament]],tbTournaments[],2,FALSE),"")</f>
        <v>36083</v>
      </c>
      <c r="D67" s="6" t="s">
        <v>211</v>
      </c>
      <c r="E67" s="3" t="s">
        <v>212</v>
      </c>
      <c r="F67" s="3" t="s">
        <v>13</v>
      </c>
      <c r="G67" s="12">
        <v>30</v>
      </c>
      <c r="H67" s="3" t="s">
        <v>209</v>
      </c>
      <c r="I67" s="12">
        <v>0</v>
      </c>
      <c r="J67" s="12" t="str">
        <f>IF(ISNUMBER(Demos[[#This Row],[P1 Score]]),IF(Demos[[#This Row],[P1 Score]]&gt;Demos[[#This Row],[P2 Score]],Demos[P1],Demos[P2]),"n/a")</f>
        <v>Thresh</v>
      </c>
      <c r="K67" s="5">
        <v>1</v>
      </c>
      <c r="L67" s="1" t="s">
        <v>213</v>
      </c>
    </row>
    <row r="68" spans="2:12" s="3" customFormat="1" ht="30" customHeight="1" x14ac:dyDescent="0.35">
      <c r="B68" s="3" t="s">
        <v>63</v>
      </c>
      <c r="C68" s="4">
        <f>IF(ISTEXT(Matches!$B68),VLOOKUP(Demos[[#This Row],[Tournament]],tbTournaments[],2,FALSE),"")</f>
        <v>43449</v>
      </c>
      <c r="D68" s="6" t="s">
        <v>77</v>
      </c>
      <c r="E68" s="3" t="s">
        <v>40</v>
      </c>
      <c r="F68" s="3" t="s">
        <v>11</v>
      </c>
      <c r="G68" s="12">
        <v>2</v>
      </c>
      <c r="H68" s="3" t="s">
        <v>24</v>
      </c>
      <c r="I68" s="12">
        <v>1</v>
      </c>
      <c r="J68" s="12" t="str">
        <f>IF(ISNUMBER(Demos[[#This Row],[P1 Score]]),IF(Demos[[#This Row],[P1 Score]]&gt;Demos[[#This Row],[P2 Score]],Demos[P1],Demos[P2]),"n/a")</f>
        <v>Psygib</v>
      </c>
      <c r="K68" s="5"/>
      <c r="L68" s="1"/>
    </row>
    <row r="69" spans="2:12" s="3" customFormat="1" ht="30" customHeight="1" x14ac:dyDescent="0.35">
      <c r="B69" s="3" t="s">
        <v>251</v>
      </c>
      <c r="C69" s="4">
        <f>IF(ISTEXT(Matches!$B99),VLOOKUP(Demos[[#This Row],[Tournament]],tbTournaments[],2,FALSE),"")</f>
        <v>43028</v>
      </c>
      <c r="D69" s="6" t="s">
        <v>77</v>
      </c>
      <c r="E69" s="3" t="s">
        <v>118</v>
      </c>
      <c r="F69" s="3" t="s">
        <v>117</v>
      </c>
      <c r="G69" s="12">
        <v>2</v>
      </c>
      <c r="H69" s="3" t="s">
        <v>111</v>
      </c>
      <c r="I69" s="12">
        <v>1</v>
      </c>
      <c r="J69" s="12" t="str">
        <f>IF(ISNUMBER(Demos[[#This Row],[P1 Score]]),IF(Demos[[#This Row],[P1 Score]]&gt;Demos[[#This Row],[P2 Score]],Demos[P1],Demos[P2]),"n/a")</f>
        <v>toxjq</v>
      </c>
      <c r="K69" s="5">
        <v>2</v>
      </c>
      <c r="L69" s="1" t="s">
        <v>253</v>
      </c>
    </row>
    <row r="70" spans="2:12" s="3" customFormat="1" ht="30" customHeight="1" x14ac:dyDescent="0.35">
      <c r="B70" s="3" t="s">
        <v>197</v>
      </c>
      <c r="C70" s="4">
        <f>IF(ISTEXT(Matches!$B70),VLOOKUP(Demos[[#This Row],[Tournament]],tbTournaments[],2,FALSE),"")</f>
        <v>42200</v>
      </c>
      <c r="D70" s="6" t="s">
        <v>78</v>
      </c>
      <c r="E70" s="3" t="s">
        <v>195</v>
      </c>
      <c r="F70" s="3" t="s">
        <v>9</v>
      </c>
      <c r="G70" s="12">
        <v>2</v>
      </c>
      <c r="H70" s="3" t="s">
        <v>12</v>
      </c>
      <c r="I70" s="12">
        <v>0</v>
      </c>
      <c r="J70" s="12" t="str">
        <f>IF(ISNUMBER(Demos[[#This Row],[P1 Score]]),IF(Demos[[#This Row],[P1 Score]]&gt;Demos[[#This Row],[P2 Score]],Demos[P1],Demos[P2]),"n/a")</f>
        <v>Cooller</v>
      </c>
      <c r="K70" s="5">
        <v>2</v>
      </c>
      <c r="L70" s="1" t="s">
        <v>196</v>
      </c>
    </row>
    <row r="71" spans="2:12" s="3" customFormat="1" ht="30" customHeight="1" x14ac:dyDescent="0.35">
      <c r="B71" s="3" t="s">
        <v>197</v>
      </c>
      <c r="C71" s="4">
        <f>IF(ISTEXT(Matches!$B71),VLOOKUP(Demos[[#This Row],[Tournament]],tbTournaments[],2,FALSE),"")</f>
        <v>42200</v>
      </c>
      <c r="D71" s="6" t="s">
        <v>78</v>
      </c>
      <c r="E71" s="3" t="s">
        <v>195</v>
      </c>
      <c r="F71" s="3" t="s">
        <v>79</v>
      </c>
      <c r="G71" s="12"/>
      <c r="H71" s="3" t="s">
        <v>185</v>
      </c>
      <c r="I71" s="12"/>
      <c r="J71" s="12" t="str">
        <f>IF(ISNUMBER(Demos[[#This Row],[P1 Score]]),IF(Demos[[#This Row],[P1 Score]]&gt;Demos[[#This Row],[P2 Score]],Demos[P1],Demos[P2]),"n/a")</f>
        <v>n/a</v>
      </c>
      <c r="K71" s="5"/>
      <c r="L71" s="1"/>
    </row>
    <row r="72" spans="2:12" s="3" customFormat="1" ht="30" customHeight="1" x14ac:dyDescent="0.35">
      <c r="B72" s="3" t="s">
        <v>197</v>
      </c>
      <c r="C72" s="4">
        <f>IF(ISTEXT(Matches!$B72),VLOOKUP(Demos[[#This Row],[Tournament]],tbTournaments[],2,FALSE),"")</f>
        <v>42200</v>
      </c>
      <c r="D72" s="6" t="s">
        <v>78</v>
      </c>
      <c r="E72" s="3" t="s">
        <v>195</v>
      </c>
      <c r="F72" s="3" t="s">
        <v>79</v>
      </c>
      <c r="G72" s="12"/>
      <c r="H72" s="3" t="s">
        <v>12</v>
      </c>
      <c r="I72" s="12"/>
      <c r="J72" s="12" t="str">
        <f>IF(ISNUMBER(Demos[[#This Row],[P1 Score]]),IF(Demos[[#This Row],[P1 Score]]&gt;Demos[[#This Row],[P2 Score]],Demos[P1],Demos[P2]),"n/a")</f>
        <v>n/a</v>
      </c>
      <c r="K72" s="5"/>
      <c r="L72" s="1"/>
    </row>
    <row r="73" spans="2:12" s="3" customFormat="1" ht="30" customHeight="1" x14ac:dyDescent="0.35">
      <c r="B73" s="3" t="s">
        <v>197</v>
      </c>
      <c r="C73" s="4">
        <f>IF(ISTEXT(Matches!$B73),VLOOKUP(Demos[[#This Row],[Tournament]],tbTournaments[],2,FALSE),"")</f>
        <v>42200</v>
      </c>
      <c r="D73" s="6" t="s">
        <v>78</v>
      </c>
      <c r="E73" s="3" t="s">
        <v>40</v>
      </c>
      <c r="F73" s="3" t="s">
        <v>28</v>
      </c>
      <c r="G73" s="12">
        <v>3</v>
      </c>
      <c r="H73" s="3" t="s">
        <v>9</v>
      </c>
      <c r="I73" s="12">
        <v>0</v>
      </c>
      <c r="J73" s="12" t="str">
        <f>IF(ISNUMBER(Demos[[#This Row],[P1 Score]]),IF(Demos[[#This Row],[P1 Score]]&gt;Demos[[#This Row],[P2 Score]],Demos[P1],Demos[P2]),"n/a")</f>
        <v>cYpheR</v>
      </c>
      <c r="K73" s="5"/>
      <c r="L73" s="1" t="s">
        <v>201</v>
      </c>
    </row>
    <row r="74" spans="2:12" s="3" customFormat="1" ht="30" customHeight="1" x14ac:dyDescent="0.35">
      <c r="B74" s="3" t="s">
        <v>197</v>
      </c>
      <c r="C74" s="4">
        <f>IF(ISTEXT(Matches!$B74),VLOOKUP(Demos[[#This Row],[Tournament]],tbTournaments[],2,FALSE),"")</f>
        <v>42200</v>
      </c>
      <c r="D74" s="6" t="s">
        <v>78</v>
      </c>
      <c r="E74" s="3" t="s">
        <v>202</v>
      </c>
      <c r="F74" s="3" t="s">
        <v>28</v>
      </c>
      <c r="G74" s="12">
        <v>3</v>
      </c>
      <c r="H74" s="3" t="s">
        <v>79</v>
      </c>
      <c r="I74" s="12">
        <v>0</v>
      </c>
      <c r="J74" s="12" t="str">
        <f>IF(ISNUMBER(Demos[[#This Row],[P1 Score]]),IF(Demos[[#This Row],[P1 Score]]&gt;Demos[[#This Row],[P2 Score]],Demos[P1],Demos[P2]),"n/a")</f>
        <v>cYpheR</v>
      </c>
      <c r="K74" s="5">
        <v>4</v>
      </c>
      <c r="L74" s="1" t="s">
        <v>203</v>
      </c>
    </row>
    <row r="75" spans="2:12" s="3" customFormat="1" ht="30" customHeight="1" x14ac:dyDescent="0.35">
      <c r="B75" s="3" t="s">
        <v>197</v>
      </c>
      <c r="C75" s="4">
        <f>IF(ISTEXT(Matches!$B75),VLOOKUP(Demos[[#This Row],[Tournament]],tbTournaments[],2,FALSE),"")</f>
        <v>42200</v>
      </c>
      <c r="D75" s="6" t="s">
        <v>78</v>
      </c>
      <c r="E75" s="3" t="s">
        <v>195</v>
      </c>
      <c r="F75" s="3" t="s">
        <v>9</v>
      </c>
      <c r="G75" s="12"/>
      <c r="H75" s="3" t="s">
        <v>185</v>
      </c>
      <c r="I75" s="12"/>
      <c r="J75" s="12" t="str">
        <f>IF(ISNUMBER(Demos[[#This Row],[P1 Score]]),IF(Demos[[#This Row],[P1 Score]]&gt;Demos[[#This Row],[P2 Score]],Demos[P1],Demos[P2]),"n/a")</f>
        <v>n/a</v>
      </c>
      <c r="K75" s="5"/>
      <c r="L75" s="1" t="s">
        <v>200</v>
      </c>
    </row>
    <row r="76" spans="2:12" s="3" customFormat="1" ht="30" customHeight="1" x14ac:dyDescent="0.35">
      <c r="B76" s="3" t="s">
        <v>197</v>
      </c>
      <c r="C76" s="4">
        <f>IF(ISTEXT(Matches!$B76),VLOOKUP(Demos[[#This Row],[Tournament]],tbTournaments[],2,FALSE),"")</f>
        <v>42200</v>
      </c>
      <c r="D76" s="6" t="s">
        <v>78</v>
      </c>
      <c r="E76" s="3" t="s">
        <v>195</v>
      </c>
      <c r="F76" s="3" t="s">
        <v>185</v>
      </c>
      <c r="G76" s="12"/>
      <c r="H76" s="3" t="s">
        <v>79</v>
      </c>
      <c r="I76" s="12"/>
      <c r="J76" s="12" t="str">
        <f>IF(ISNUMBER(Demos[[#This Row],[P1 Score]]),IF(Demos[[#This Row],[P1 Score]]&gt;Demos[[#This Row],[P2 Score]],Demos[P1],Demos[P2]),"n/a")</f>
        <v>n/a</v>
      </c>
      <c r="K76" s="5"/>
      <c r="L76" s="1"/>
    </row>
    <row r="77" spans="2:12" s="3" customFormat="1" ht="30" customHeight="1" x14ac:dyDescent="0.35">
      <c r="B77" s="3" t="s">
        <v>197</v>
      </c>
      <c r="C77" s="4">
        <f>IF(ISTEXT(Matches!$B77),VLOOKUP(Demos[[#This Row],[Tournament]],tbTournaments[],2,FALSE),"")</f>
        <v>42200</v>
      </c>
      <c r="D77" s="6" t="s">
        <v>78</v>
      </c>
      <c r="E77" s="3" t="s">
        <v>195</v>
      </c>
      <c r="F77" s="3" t="s">
        <v>9</v>
      </c>
      <c r="G77" s="12"/>
      <c r="H77" s="3" t="s">
        <v>79</v>
      </c>
      <c r="I77" s="12"/>
      <c r="J77" s="12" t="str">
        <f>IF(ISNUMBER(Demos[[#This Row],[P1 Score]]),IF(Demos[[#This Row],[P1 Score]]&gt;Demos[[#This Row],[P2 Score]],Demos[P1],Demos[P2]),"n/a")</f>
        <v>n/a</v>
      </c>
      <c r="K77" s="5"/>
      <c r="L77" s="1"/>
    </row>
    <row r="78" spans="2:12" s="3" customFormat="1" ht="30" customHeight="1" x14ac:dyDescent="0.35">
      <c r="B78" s="3" t="s">
        <v>197</v>
      </c>
      <c r="C78" s="4">
        <f>IF(ISTEXT(Matches!$B78),VLOOKUP(Demos[[#This Row],[Tournament]],tbTournaments[],2,FALSE),"")</f>
        <v>42200</v>
      </c>
      <c r="D78" s="6" t="s">
        <v>78</v>
      </c>
      <c r="E78" s="3" t="s">
        <v>198</v>
      </c>
      <c r="F78" s="3" t="s">
        <v>117</v>
      </c>
      <c r="G78" s="12"/>
      <c r="H78" s="3" t="s">
        <v>199</v>
      </c>
      <c r="I78" s="12"/>
      <c r="J78" s="12" t="str">
        <f>IF(ISNUMBER(Demos[[#This Row],[P1 Score]]),IF(Demos[[#This Row],[P1 Score]]&gt;Demos[[#This Row],[P2 Score]],Demos[P1],Demos[P2]),"n/a")</f>
        <v>n/a</v>
      </c>
      <c r="K78" s="5"/>
      <c r="L78" s="1"/>
    </row>
    <row r="79" spans="2:12" s="3" customFormat="1" ht="30" customHeight="1" x14ac:dyDescent="0.35">
      <c r="B79" s="3" t="s">
        <v>197</v>
      </c>
      <c r="C79" s="4">
        <f>IF(ISTEXT(Matches!$B79),VLOOKUP(Demos[[#This Row],[Tournament]],tbTournaments[],2,FALSE),"")</f>
        <v>42200</v>
      </c>
      <c r="D79" s="6" t="s">
        <v>78</v>
      </c>
      <c r="E79" s="3" t="s">
        <v>198</v>
      </c>
      <c r="F79" s="3" t="s">
        <v>28</v>
      </c>
      <c r="G79" s="12"/>
      <c r="H79" s="3" t="s">
        <v>109</v>
      </c>
      <c r="I79" s="12"/>
      <c r="J79" s="12" t="str">
        <f>IF(ISNUMBER(Demos[[#This Row],[P1 Score]]),IF(Demos[[#This Row],[P1 Score]]&gt;Demos[[#This Row],[P2 Score]],Demos[P1],Demos[P2]),"n/a")</f>
        <v>n/a</v>
      </c>
      <c r="K79" s="5"/>
      <c r="L79" s="1"/>
    </row>
    <row r="80" spans="2:12" s="3" customFormat="1" ht="30" customHeight="1" x14ac:dyDescent="0.35">
      <c r="B80" s="3" t="s">
        <v>197</v>
      </c>
      <c r="C80" s="4">
        <f>IF(ISTEXT(Matches!$B80),VLOOKUP(Demos[[#This Row],[Tournament]],tbTournaments[],2,FALSE),"")</f>
        <v>42200</v>
      </c>
      <c r="D80" s="6" t="s">
        <v>78</v>
      </c>
      <c r="E80" s="3" t="s">
        <v>198</v>
      </c>
      <c r="F80" s="3" t="s">
        <v>28</v>
      </c>
      <c r="G80" s="12"/>
      <c r="H80" s="3" t="s">
        <v>199</v>
      </c>
      <c r="I80" s="12"/>
      <c r="J80" s="12" t="str">
        <f>IF(ISNUMBER(Demos[[#This Row],[P1 Score]]),IF(Demos[[#This Row],[P1 Score]]&gt;Demos[[#This Row],[P2 Score]],Demos[P1],Demos[P2]),"n/a")</f>
        <v>n/a</v>
      </c>
      <c r="K80" s="5"/>
      <c r="L80" s="1"/>
    </row>
    <row r="81" spans="2:12" s="3" customFormat="1" ht="30" customHeight="1" x14ac:dyDescent="0.35">
      <c r="B81" s="3" t="s">
        <v>197</v>
      </c>
      <c r="C81" s="4">
        <f>IF(ISTEXT(Matches!$B81),VLOOKUP(Demos[[#This Row],[Tournament]],tbTournaments[],2,FALSE),"")</f>
        <v>42200</v>
      </c>
      <c r="D81" s="6" t="s">
        <v>78</v>
      </c>
      <c r="E81" s="3" t="s">
        <v>198</v>
      </c>
      <c r="F81" s="3" t="s">
        <v>117</v>
      </c>
      <c r="G81" s="12"/>
      <c r="H81" s="3" t="s">
        <v>109</v>
      </c>
      <c r="I81" s="12"/>
      <c r="J81" s="12" t="str">
        <f>IF(ISNUMBER(Demos[[#This Row],[P1 Score]]),IF(Demos[[#This Row],[P1 Score]]&gt;Demos[[#This Row],[P2 Score]],Demos[P1],Demos[P2]),"n/a")</f>
        <v>n/a</v>
      </c>
      <c r="K81" s="5"/>
      <c r="L81" s="1"/>
    </row>
    <row r="82" spans="2:12" s="3" customFormat="1" ht="30" customHeight="1" x14ac:dyDescent="0.35">
      <c r="B82" s="3" t="s">
        <v>197</v>
      </c>
      <c r="C82" s="4">
        <f>IF(ISTEXT(Matches!$B82),VLOOKUP(Demos[[#This Row],[Tournament]],tbTournaments[],2,FALSE),"")</f>
        <v>42200</v>
      </c>
      <c r="D82" s="6" t="s">
        <v>78</v>
      </c>
      <c r="E82" s="3" t="s">
        <v>198</v>
      </c>
      <c r="F82" s="3" t="s">
        <v>199</v>
      </c>
      <c r="G82" s="12"/>
      <c r="H82" s="3" t="s">
        <v>109</v>
      </c>
      <c r="I82" s="12"/>
      <c r="J82" s="12" t="str">
        <f>IF(ISNUMBER(Demos[[#This Row],[P1 Score]]),IF(Demos[[#This Row],[P1 Score]]&gt;Demos[[#This Row],[P2 Score]],Demos[P1],Demos[P2]),"n/a")</f>
        <v>n/a</v>
      </c>
      <c r="K82" s="5"/>
      <c r="L82" s="1"/>
    </row>
    <row r="83" spans="2:12" s="3" customFormat="1" ht="30" customHeight="1" x14ac:dyDescent="0.35">
      <c r="B83" s="3" t="s">
        <v>197</v>
      </c>
      <c r="C83" s="4">
        <f>IF(ISTEXT(Matches!$B83),VLOOKUP(Demos[[#This Row],[Tournament]],tbTournaments[],2,FALSE),"")</f>
        <v>42200</v>
      </c>
      <c r="D83" s="6" t="s">
        <v>78</v>
      </c>
      <c r="E83" s="3" t="s">
        <v>198</v>
      </c>
      <c r="F83" s="3" t="s">
        <v>28</v>
      </c>
      <c r="G83" s="12"/>
      <c r="H83" s="3" t="s">
        <v>7</v>
      </c>
      <c r="I83" s="12"/>
      <c r="J83" s="12" t="str">
        <f>IF(ISNUMBER(Demos[[#This Row],[P1 Score]]),IF(Demos[[#This Row],[P1 Score]]&gt;Demos[[#This Row],[P2 Score]],Demos[P1],Demos[P2]),"n/a")</f>
        <v>n/a</v>
      </c>
      <c r="K83" s="5"/>
      <c r="L83" s="1"/>
    </row>
    <row r="84" spans="2:12" s="3" customFormat="1" ht="30" customHeight="1" x14ac:dyDescent="0.35">
      <c r="B84" s="3" t="s">
        <v>254</v>
      </c>
      <c r="C84" s="4">
        <f>IF(ISTEXT(Matches!$B113),VLOOKUP(Demos[[#This Row],[Tournament]],tbTournaments[],2,FALSE),"")</f>
        <v>40179</v>
      </c>
      <c r="D84" s="6" t="s">
        <v>78</v>
      </c>
      <c r="E84" s="3" t="s">
        <v>39</v>
      </c>
      <c r="F84" s="3" t="s">
        <v>6</v>
      </c>
      <c r="G84" s="12">
        <v>3</v>
      </c>
      <c r="H84" s="3" t="s">
        <v>9</v>
      </c>
      <c r="I84" s="12">
        <v>1</v>
      </c>
      <c r="J84" s="12" t="str">
        <f>IF(ISNUMBER(Demos[[#This Row],[P1 Score]]),IF(Demos[[#This Row],[P1 Score]]&gt;Demos[[#This Row],[P2 Score]],Demos[P1],Demos[P2]),"n/a")</f>
        <v>Rapha</v>
      </c>
      <c r="K84" s="5">
        <v>4</v>
      </c>
      <c r="L84" s="1" t="s">
        <v>256</v>
      </c>
    </row>
    <row r="85" spans="2:12" s="3" customFormat="1" ht="30" customHeight="1" x14ac:dyDescent="0.35">
      <c r="B85" s="3" t="s">
        <v>254</v>
      </c>
      <c r="C85" s="4">
        <f>IF(ISTEXT(Matches!$B114),VLOOKUP(Demos[[#This Row],[Tournament]],tbTournaments[],2,FALSE),"")</f>
        <v>40179</v>
      </c>
      <c r="D85" s="6" t="s">
        <v>78</v>
      </c>
      <c r="E85" s="3" t="s">
        <v>40</v>
      </c>
      <c r="F85" s="3" t="s">
        <v>6</v>
      </c>
      <c r="G85" s="12">
        <v>3</v>
      </c>
      <c r="H85" s="3" t="s">
        <v>28</v>
      </c>
      <c r="I85" s="12">
        <v>2</v>
      </c>
      <c r="J85" s="12" t="str">
        <f>IF(ISNUMBER(Demos[[#This Row],[P1 Score]]),IF(Demos[[#This Row],[P1 Score]]&gt;Demos[[#This Row],[P2 Score]],Demos[P1],Demos[P2]),"n/a")</f>
        <v>Rapha</v>
      </c>
      <c r="K85" s="5"/>
      <c r="L85" s="1" t="s">
        <v>258</v>
      </c>
    </row>
    <row r="86" spans="2:12" s="3" customFormat="1" ht="30" customHeight="1" x14ac:dyDescent="0.35">
      <c r="B86" s="3" t="s">
        <v>254</v>
      </c>
      <c r="C86" s="4">
        <f>IF(ISTEXT(Matches!$B115),VLOOKUP(Demos[[#This Row],[Tournament]],tbTournaments[],2,FALSE),"")</f>
        <v>40179</v>
      </c>
      <c r="D86" s="6" t="s">
        <v>78</v>
      </c>
      <c r="E86" s="3" t="s">
        <v>40</v>
      </c>
      <c r="F86" s="3" t="s">
        <v>9</v>
      </c>
      <c r="G86" s="12">
        <v>3</v>
      </c>
      <c r="H86" s="3" t="s">
        <v>19</v>
      </c>
      <c r="I86" s="12">
        <v>1</v>
      </c>
      <c r="J86" s="12" t="str">
        <f>IF(ISNUMBER(Demos[[#This Row],[P1 Score]]),IF(Demos[[#This Row],[P1 Score]]&gt;Demos[[#This Row],[P2 Score]],Demos[P1],Demos[P2]),"n/a")</f>
        <v>Cooller</v>
      </c>
      <c r="K86" s="5"/>
      <c r="L86" s="1"/>
    </row>
    <row r="87" spans="2:12" s="3" customFormat="1" ht="30" customHeight="1" x14ac:dyDescent="0.35">
      <c r="B87" s="3" t="s">
        <v>254</v>
      </c>
      <c r="C87" s="4">
        <f>IF(ISTEXT(Matches!$B116),VLOOKUP(Demos[[#This Row],[Tournament]],tbTournaments[],2,FALSE),"")</f>
        <v>40179</v>
      </c>
      <c r="D87" s="6" t="s">
        <v>78</v>
      </c>
      <c r="E87" s="3" t="s">
        <v>59</v>
      </c>
      <c r="F87" s="3" t="s">
        <v>6</v>
      </c>
      <c r="G87" s="12">
        <v>3</v>
      </c>
      <c r="H87" s="3" t="s">
        <v>20</v>
      </c>
      <c r="I87" s="12">
        <v>0</v>
      </c>
      <c r="J87" s="12" t="str">
        <f>IF(ISNUMBER(Demos[[#This Row],[P1 Score]]),IF(Demos[[#This Row],[P1 Score]]&gt;Demos[[#This Row],[P2 Score]],Demos[P1],Demos[P2]),"n/a")</f>
        <v>Rapha</v>
      </c>
      <c r="K87" s="5"/>
      <c r="L87" s="1"/>
    </row>
    <row r="88" spans="2:12" s="3" customFormat="1" ht="30" customHeight="1" x14ac:dyDescent="0.35">
      <c r="B88" s="3" t="s">
        <v>254</v>
      </c>
      <c r="C88" s="4">
        <f>IF(ISTEXT(Matches!$B117),VLOOKUP(Demos[[#This Row],[Tournament]],tbTournaments[],2,FALSE),"")</f>
        <v>40179</v>
      </c>
      <c r="D88" s="6" t="s">
        <v>78</v>
      </c>
      <c r="E88" s="3" t="s">
        <v>59</v>
      </c>
      <c r="F88" s="3" t="s">
        <v>19</v>
      </c>
      <c r="G88" s="12">
        <v>3</v>
      </c>
      <c r="H88" s="3" t="s">
        <v>257</v>
      </c>
      <c r="I88" s="12">
        <v>0</v>
      </c>
      <c r="J88" s="12" t="str">
        <f>IF(ISNUMBER(Demos[[#This Row],[P1 Score]]),IF(Demos[[#This Row],[P1 Score]]&gt;Demos[[#This Row],[P2 Score]],Demos[P1],Demos[P2]),"n/a")</f>
        <v>Av3k</v>
      </c>
      <c r="K88" s="5"/>
      <c r="L88" s="1"/>
    </row>
    <row r="89" spans="2:12" s="3" customFormat="1" ht="30" customHeight="1" x14ac:dyDescent="0.35">
      <c r="B89" s="3" t="s">
        <v>259</v>
      </c>
      <c r="C89" s="4">
        <f>IF(ISTEXT(Matches!$B89),VLOOKUP(Demos[[#This Row],[Tournament]],tbTournaments[],2,FALSE),"")</f>
        <v>40402</v>
      </c>
      <c r="D89" s="6" t="s">
        <v>78</v>
      </c>
      <c r="E89" s="3" t="s">
        <v>42</v>
      </c>
      <c r="F89" s="3" t="s">
        <v>28</v>
      </c>
      <c r="G89" s="12">
        <v>3</v>
      </c>
      <c r="H89" s="3" t="s">
        <v>9</v>
      </c>
      <c r="I89" s="12">
        <v>2</v>
      </c>
      <c r="J89" s="12" t="str">
        <f>IF(ISNUMBER(Demos[[#This Row],[P1 Score]]),IF(Demos[[#This Row],[P1 Score]]&gt;Demos[[#This Row],[P2 Score]],Demos[P1],Demos[P2]),"n/a")</f>
        <v>cYpheR</v>
      </c>
      <c r="K89" s="5"/>
      <c r="L89" s="1" t="s">
        <v>261</v>
      </c>
    </row>
    <row r="90" spans="2:12" s="3" customFormat="1" ht="30" customHeight="1" x14ac:dyDescent="0.35">
      <c r="B90" s="3" t="s">
        <v>259</v>
      </c>
      <c r="C90" s="4">
        <f>IF(ISTEXT(Matches!$B90),VLOOKUP(Demos[[#This Row],[Tournament]],tbTournaments[],2,FALSE),"")</f>
        <v>40402</v>
      </c>
      <c r="D90" s="6" t="s">
        <v>78</v>
      </c>
      <c r="E90" s="3" t="s">
        <v>180</v>
      </c>
      <c r="F90" s="3" t="s">
        <v>9</v>
      </c>
      <c r="G90" s="12">
        <v>2</v>
      </c>
      <c r="H90" s="3" t="s">
        <v>262</v>
      </c>
      <c r="I90" s="12">
        <v>1</v>
      </c>
      <c r="J90" s="12" t="str">
        <f>IF(ISNUMBER(Demos[[#This Row],[P1 Score]]),IF(Demos[[#This Row],[P1 Score]]&gt;Demos[[#This Row],[P2 Score]],Demos[P1],Demos[P2]),"n/a")</f>
        <v>Cooller</v>
      </c>
      <c r="K90" s="5"/>
      <c r="L90" s="1"/>
    </row>
    <row r="91" spans="2:12" s="3" customFormat="1" ht="30" customHeight="1" x14ac:dyDescent="0.35">
      <c r="B91" s="3" t="s">
        <v>259</v>
      </c>
      <c r="C91" s="4">
        <f>IF(ISTEXT(Matches!$B91),VLOOKUP(Demos[[#This Row],[Tournament]],tbTournaments[],2,FALSE),"")</f>
        <v>40402</v>
      </c>
      <c r="D91" s="6" t="s">
        <v>78</v>
      </c>
      <c r="E91" s="3" t="s">
        <v>40</v>
      </c>
      <c r="F91" s="3" t="s">
        <v>28</v>
      </c>
      <c r="G91" s="12">
        <v>2</v>
      </c>
      <c r="H91" s="3" t="s">
        <v>262</v>
      </c>
      <c r="I91" s="12">
        <v>1</v>
      </c>
      <c r="J91" s="12" t="str">
        <f>IF(ISNUMBER(Demos[[#This Row],[P1 Score]]),IF(Demos[[#This Row],[P1 Score]]&gt;Demos[[#This Row],[P2 Score]],Demos[P1],Demos[P2]),"n/a")</f>
        <v>cYpheR</v>
      </c>
      <c r="K91" s="5"/>
      <c r="L91" s="1"/>
    </row>
    <row r="92" spans="2:12" s="3" customFormat="1" ht="30" customHeight="1" x14ac:dyDescent="0.35">
      <c r="B92" s="3" t="s">
        <v>259</v>
      </c>
      <c r="C92" s="4">
        <f>IF(ISTEXT(Matches!$B92),VLOOKUP(Demos[[#This Row],[Tournament]],tbTournaments[],2,FALSE),"")</f>
        <v>40402</v>
      </c>
      <c r="D92" s="6" t="s">
        <v>78</v>
      </c>
      <c r="E92" s="3" t="s">
        <v>40</v>
      </c>
      <c r="F92" s="3" t="s">
        <v>9</v>
      </c>
      <c r="G92" s="12">
        <v>2</v>
      </c>
      <c r="H92" s="3" t="s">
        <v>109</v>
      </c>
      <c r="I92" s="12">
        <v>0</v>
      </c>
      <c r="J92" s="12" t="str">
        <f>IF(ISNUMBER(Demos[[#This Row],[P1 Score]]),IF(Demos[[#This Row],[P1 Score]]&gt;Demos[[#This Row],[P2 Score]],Demos[P1],Demos[P2]),"n/a")</f>
        <v>Cooller</v>
      </c>
      <c r="K92" s="5"/>
      <c r="L92" s="1"/>
    </row>
    <row r="93" spans="2:12" s="3" customFormat="1" ht="30" customHeight="1" x14ac:dyDescent="0.35">
      <c r="B93" s="3" t="s">
        <v>259</v>
      </c>
      <c r="C93" s="4">
        <f>IF(ISTEXT(Matches!$B93),VLOOKUP(Demos[[#This Row],[Tournament]],tbTournaments[],2,FALSE),"")</f>
        <v>40402</v>
      </c>
      <c r="D93" s="6" t="s">
        <v>78</v>
      </c>
      <c r="E93" s="3" t="s">
        <v>263</v>
      </c>
      <c r="F93" s="3" t="s">
        <v>109</v>
      </c>
      <c r="G93" s="12">
        <v>2</v>
      </c>
      <c r="H93" s="3" t="s">
        <v>20</v>
      </c>
      <c r="I93" s="12">
        <v>1</v>
      </c>
      <c r="J93" s="12" t="str">
        <f>IF(ISNUMBER(Demos[[#This Row],[P1 Score]]),IF(Demos[[#This Row],[P1 Score]]&gt;Demos[[#This Row],[P2 Score]],Demos[P1],Demos[P2]),"n/a")</f>
        <v>Spart1e</v>
      </c>
      <c r="K93" s="5"/>
      <c r="L93" s="1"/>
    </row>
    <row r="94" spans="2:12" s="3" customFormat="1" ht="30" customHeight="1" x14ac:dyDescent="0.35">
      <c r="B94" s="3" t="s">
        <v>259</v>
      </c>
      <c r="C94" s="4">
        <f>IF(ISTEXT(Matches!$B94),VLOOKUP(Demos[[#This Row],[Tournament]],tbTournaments[],2,FALSE),"")</f>
        <v>40402</v>
      </c>
      <c r="D94" s="6" t="s">
        <v>78</v>
      </c>
      <c r="E94" s="3" t="s">
        <v>263</v>
      </c>
      <c r="F94" s="3" t="s">
        <v>9</v>
      </c>
      <c r="G94" s="12">
        <v>2</v>
      </c>
      <c r="H94" s="3" t="s">
        <v>6</v>
      </c>
      <c r="I94" s="12">
        <v>2</v>
      </c>
      <c r="J94" s="12" t="str">
        <f>IF(ISNUMBER(Demos[[#This Row],[P1 Score]]),IF(Demos[[#This Row],[P1 Score]]&gt;Demos[[#This Row],[P2 Score]],Demos[P1],Demos[P2]),"n/a")</f>
        <v>Rapha</v>
      </c>
      <c r="K94" s="5"/>
      <c r="L94" s="1"/>
    </row>
    <row r="95" spans="2:12" s="3" customFormat="1" ht="30" customHeight="1" x14ac:dyDescent="0.35">
      <c r="B95" s="3" t="s">
        <v>259</v>
      </c>
      <c r="C95" s="4">
        <f>IF(ISTEXT(Matches!$B95),VLOOKUP(Demos[[#This Row],[Tournament]],tbTournaments[],2,FALSE),"")</f>
        <v>40402</v>
      </c>
      <c r="D95" s="6" t="s">
        <v>78</v>
      </c>
      <c r="E95" s="3" t="s">
        <v>215</v>
      </c>
      <c r="F95" s="3" t="s">
        <v>262</v>
      </c>
      <c r="G95" s="12">
        <v>2</v>
      </c>
      <c r="H95" s="3" t="s">
        <v>6</v>
      </c>
      <c r="I95" s="12">
        <v>0</v>
      </c>
      <c r="J95" s="12" t="str">
        <f>IF(ISNUMBER(Demos[[#This Row],[P1 Score]]),IF(Demos[[#This Row],[P1 Score]]&gt;Demos[[#This Row],[P2 Score]],Demos[P1],Demos[P2]),"n/a")</f>
        <v>stermy</v>
      </c>
      <c r="K95" s="5"/>
      <c r="L95" s="1"/>
    </row>
    <row r="96" spans="2:12" s="3" customFormat="1" ht="30" customHeight="1" x14ac:dyDescent="0.35">
      <c r="B96" s="3" t="s">
        <v>259</v>
      </c>
      <c r="C96" s="4">
        <f>IF(ISTEXT(Matches!$B96),VLOOKUP(Demos[[#This Row],[Tournament]],tbTournaments[],2,FALSE),"")</f>
        <v>40402</v>
      </c>
      <c r="D96" s="6" t="s">
        <v>78</v>
      </c>
      <c r="E96" s="3" t="s">
        <v>215</v>
      </c>
      <c r="F96" s="3" t="s">
        <v>28</v>
      </c>
      <c r="G96" s="12">
        <v>2</v>
      </c>
      <c r="H96" s="3" t="s">
        <v>109</v>
      </c>
      <c r="I96" s="12">
        <v>0</v>
      </c>
      <c r="J96" s="12" t="str">
        <f>IF(ISNUMBER(Demos[[#This Row],[P1 Score]]),IF(Demos[[#This Row],[P1 Score]]&gt;Demos[[#This Row],[P2 Score]],Demos[P1],Demos[P2]),"n/a")</f>
        <v>cYpheR</v>
      </c>
      <c r="K96" s="5"/>
      <c r="L96" s="1"/>
    </row>
    <row r="97" spans="2:12" s="3" customFormat="1" ht="30" customHeight="1" x14ac:dyDescent="0.35">
      <c r="B97" s="3" t="s">
        <v>236</v>
      </c>
      <c r="C97" s="4">
        <f>IF(ISTEXT(Matches!$B131),VLOOKUP(Demos[[#This Row],[Tournament]],tbTournaments[],2,FALSE),"")</f>
        <v>41123</v>
      </c>
      <c r="D97" s="6" t="s">
        <v>78</v>
      </c>
      <c r="E97" s="3" t="s">
        <v>59</v>
      </c>
      <c r="F97" s="3" t="s">
        <v>241</v>
      </c>
      <c r="G97" s="12">
        <v>3</v>
      </c>
      <c r="H97" s="3" t="s">
        <v>219</v>
      </c>
      <c r="I97" s="12">
        <v>1</v>
      </c>
      <c r="J97" s="12" t="str">
        <f>IF(ISNUMBER(Demos[[#This Row],[P1 Score]]),IF(Demos[[#This Row],[P1 Score]]&gt;Demos[[#This Row],[P2 Score]],Demos[P1],Demos[P2]),"n/a")</f>
        <v>czm</v>
      </c>
      <c r="K97" s="5">
        <v>3</v>
      </c>
      <c r="L97" s="1" t="s">
        <v>243</v>
      </c>
    </row>
    <row r="98" spans="2:12" s="3" customFormat="1" ht="30" customHeight="1" x14ac:dyDescent="0.35">
      <c r="B98" s="3" t="s">
        <v>236</v>
      </c>
      <c r="C98" s="4">
        <f>IF(ISTEXT(Matches!$B135),VLOOKUP(Demos[[#This Row],[Tournament]],tbTournaments[],2,FALSE),"")</f>
        <v>41123</v>
      </c>
      <c r="D98" s="6" t="s">
        <v>78</v>
      </c>
      <c r="E98" s="3" t="s">
        <v>39</v>
      </c>
      <c r="F98" s="3" t="s">
        <v>28</v>
      </c>
      <c r="G98" s="12"/>
      <c r="H98" s="3" t="s">
        <v>20</v>
      </c>
      <c r="I98" s="12"/>
      <c r="J98" s="12" t="str">
        <f>IF(ISNUMBER(Demos[[#This Row],[P1 Score]]),IF(Demos[[#This Row],[P1 Score]]&gt;Demos[[#This Row],[P2 Score]],Demos[P1],Demos[P2]),"n/a")</f>
        <v>n/a</v>
      </c>
      <c r="K98" s="5"/>
      <c r="L98" s="1" t="s">
        <v>237</v>
      </c>
    </row>
    <row r="99" spans="2:12" s="3" customFormat="1" ht="30" customHeight="1" x14ac:dyDescent="0.35">
      <c r="B99" s="3" t="s">
        <v>217</v>
      </c>
      <c r="C99" s="4">
        <f>IF(ISTEXT(Matches!$B127),VLOOKUP(Demos[[#This Row],[Tournament]],tbTournaments[],2,FALSE),"")</f>
        <v>41487</v>
      </c>
      <c r="D99" s="6" t="s">
        <v>78</v>
      </c>
      <c r="E99" s="3" t="s">
        <v>143</v>
      </c>
      <c r="F99" s="3" t="s">
        <v>79</v>
      </c>
      <c r="G99" s="12" t="s">
        <v>140</v>
      </c>
      <c r="H99" s="3" t="s">
        <v>20</v>
      </c>
      <c r="I99" s="12" t="s">
        <v>140</v>
      </c>
      <c r="J99" s="12" t="str">
        <f>IF(ISNUMBER(Demos[[#This Row],[P1 Score]]),IF(Demos[[#This Row],[P1 Score]]&gt;Demos[[#This Row],[P2 Score]],Demos[P1],Demos[P2]),"n/a")</f>
        <v>n/a</v>
      </c>
      <c r="K99" s="5"/>
      <c r="L99" s="1" t="s">
        <v>222</v>
      </c>
    </row>
    <row r="100" spans="2:12" s="3" customFormat="1" ht="30" customHeight="1" x14ac:dyDescent="0.35">
      <c r="B100" s="3" t="s">
        <v>217</v>
      </c>
      <c r="C100" s="4">
        <f>IF(ISTEXT(Matches!$B128),VLOOKUP(Demos[[#This Row],[Tournament]],tbTournaments[],2,FALSE),"")</f>
        <v>41487</v>
      </c>
      <c r="D100" s="6" t="s">
        <v>78</v>
      </c>
      <c r="E100" s="3" t="s">
        <v>223</v>
      </c>
      <c r="F100" s="3" t="s">
        <v>20</v>
      </c>
      <c r="G100" s="12" t="s">
        <v>140</v>
      </c>
      <c r="H100" s="3" t="s">
        <v>219</v>
      </c>
      <c r="I100" s="12" t="s">
        <v>140</v>
      </c>
      <c r="J100" s="12" t="str">
        <f>IF(ISNUMBER(Demos[[#This Row],[P1 Score]]),IF(Demos[[#This Row],[P1 Score]]&gt;Demos[[#This Row],[P2 Score]],Demos[P1],Demos[P2]),"n/a")</f>
        <v>n/a</v>
      </c>
      <c r="K100" s="5"/>
      <c r="L100" s="1" t="s">
        <v>224</v>
      </c>
    </row>
    <row r="101" spans="2:12" s="3" customFormat="1" ht="30" customHeight="1" x14ac:dyDescent="0.35">
      <c r="B101" s="3" t="s">
        <v>217</v>
      </c>
      <c r="C101" s="4">
        <f>IF(ISTEXT(Matches!$B129),VLOOKUP(Demos[[#This Row],[Tournament]],tbTournaments[],2,FALSE),"")</f>
        <v>41487</v>
      </c>
      <c r="D101" s="6" t="s">
        <v>78</v>
      </c>
      <c r="E101" s="3" t="s">
        <v>45</v>
      </c>
      <c r="F101" s="3" t="s">
        <v>79</v>
      </c>
      <c r="G101" s="12">
        <v>2</v>
      </c>
      <c r="H101" s="3" t="s">
        <v>219</v>
      </c>
      <c r="I101" s="12">
        <v>1</v>
      </c>
      <c r="J101" s="12" t="str">
        <f>IF(ISNUMBER(Demos[[#This Row],[P1 Score]]),IF(Demos[[#This Row],[P1 Score]]&gt;Demos[[#This Row],[P2 Score]],Demos[P1],Demos[P2]),"n/a")</f>
        <v>ev1l</v>
      </c>
      <c r="K101" s="5">
        <v>3</v>
      </c>
      <c r="L101" s="1" t="s">
        <v>220</v>
      </c>
    </row>
    <row r="102" spans="2:12" s="3" customFormat="1" ht="30" customHeight="1" x14ac:dyDescent="0.35">
      <c r="B102" s="3" t="s">
        <v>217</v>
      </c>
      <c r="C102" s="4">
        <f>IF(ISTEXT(Matches!$B136),VLOOKUP(Demos[[#This Row],[Tournament]],tbTournaments[],2,FALSE),"")</f>
        <v>41487</v>
      </c>
      <c r="D102" s="6" t="s">
        <v>78</v>
      </c>
      <c r="E102" s="3" t="s">
        <v>39</v>
      </c>
      <c r="F102" s="3" t="s">
        <v>6</v>
      </c>
      <c r="G102" s="12">
        <v>2</v>
      </c>
      <c r="H102" s="3" t="s">
        <v>79</v>
      </c>
      <c r="I102" s="12">
        <v>2</v>
      </c>
      <c r="J102" s="12" t="str">
        <f>IF(ISNUMBER(Demos[[#This Row],[P1 Score]]),IF(Demos[[#This Row],[P1 Score]]&gt;Demos[[#This Row],[P2 Score]],Demos[P1],Demos[P2]),"n/a")</f>
        <v>ev1l</v>
      </c>
      <c r="K102" s="5">
        <v>5</v>
      </c>
      <c r="L102" s="1" t="s">
        <v>221</v>
      </c>
    </row>
    <row r="103" spans="2:12" s="3" customFormat="1" ht="30" customHeight="1" x14ac:dyDescent="0.35">
      <c r="B103" s="3" t="s">
        <v>33</v>
      </c>
      <c r="C103" s="4">
        <f>IF(ISTEXT(Matches!$B130),VLOOKUP(Demos[[#This Row],[Tournament]],tbTournaments[],2,FALSE),"")</f>
        <v>41837</v>
      </c>
      <c r="D103" s="6" t="s">
        <v>78</v>
      </c>
      <c r="E103" s="3" t="s">
        <v>59</v>
      </c>
      <c r="F103" s="3" t="s">
        <v>117</v>
      </c>
      <c r="G103" s="12">
        <v>3</v>
      </c>
      <c r="H103" s="3" t="s">
        <v>6</v>
      </c>
      <c r="I103" s="12">
        <v>1</v>
      </c>
      <c r="J103" s="12" t="str">
        <f>IF(ISNUMBER(Demos[[#This Row],[P1 Score]]),IF(Demos[[#This Row],[P1 Score]]&gt;Demos[[#This Row],[P2 Score]],Demos[P1],Demos[P2]),"n/a")</f>
        <v>toxjq</v>
      </c>
      <c r="K103" s="5">
        <v>4</v>
      </c>
      <c r="L103" s="1" t="s">
        <v>238</v>
      </c>
    </row>
    <row r="104" spans="2:12" s="3" customFormat="1" ht="30" customHeight="1" x14ac:dyDescent="0.35">
      <c r="B104" s="3" t="s">
        <v>33</v>
      </c>
      <c r="C104" s="4">
        <f>IF(ISTEXT(Matches!$B132),VLOOKUP(Demos[[#This Row],[Tournament]],tbTournaments[],2,FALSE),"")</f>
        <v>41837</v>
      </c>
      <c r="D104" s="6" t="s">
        <v>78</v>
      </c>
      <c r="E104" s="3" t="s">
        <v>40</v>
      </c>
      <c r="F104" s="3" t="s">
        <v>28</v>
      </c>
      <c r="G104" s="12">
        <v>3</v>
      </c>
      <c r="H104" s="3" t="s">
        <v>79</v>
      </c>
      <c r="I104" s="12">
        <v>0</v>
      </c>
      <c r="J104" s="12" t="str">
        <f>IF(ISNUMBER(Demos[[#This Row],[P1 Score]]),IF(Demos[[#This Row],[P1 Score]]&gt;Demos[[#This Row],[P2 Score]],Demos[P1],Demos[P2]),"n/a")</f>
        <v>cYpheR</v>
      </c>
      <c r="K104" s="5">
        <v>2</v>
      </c>
      <c r="L104" s="1" t="s">
        <v>240</v>
      </c>
    </row>
    <row r="105" spans="2:12" s="3" customFormat="1" ht="30" customHeight="1" x14ac:dyDescent="0.35">
      <c r="B105" s="3" t="s">
        <v>33</v>
      </c>
      <c r="C105" s="4">
        <f>IF(ISTEXT(Matches!$B133),VLOOKUP(Demos[[#This Row],[Tournament]],tbTournaments[],2,FALSE),"")</f>
        <v>41837</v>
      </c>
      <c r="D105" s="6" t="s">
        <v>78</v>
      </c>
      <c r="E105" s="3" t="s">
        <v>40</v>
      </c>
      <c r="F105" s="3" t="s">
        <v>20</v>
      </c>
      <c r="G105" s="12">
        <v>3</v>
      </c>
      <c r="H105" s="3" t="s">
        <v>7</v>
      </c>
      <c r="I105" s="12">
        <v>0</v>
      </c>
      <c r="J105" s="12" t="str">
        <f>IF(ISNUMBER(Demos[[#This Row],[P1 Score]]),IF(Demos[[#This Row],[P1 Score]]&gt;Demos[[#This Row],[P2 Score]],Demos[P1],Demos[P2]),"n/a")</f>
        <v>DaHang</v>
      </c>
      <c r="K105" s="5">
        <v>3</v>
      </c>
      <c r="L105" s="1" t="s">
        <v>239</v>
      </c>
    </row>
    <row r="106" spans="2:12" s="3" customFormat="1" ht="30" customHeight="1" x14ac:dyDescent="0.35">
      <c r="B106" s="3" t="s">
        <v>33</v>
      </c>
      <c r="C106" s="4">
        <f>IF(ISTEXT(Matches!$B134),VLOOKUP(Demos[[#This Row],[Tournament]],tbTournaments[],2,FALSE),"")</f>
        <v>41837</v>
      </c>
      <c r="D106" s="6" t="s">
        <v>78</v>
      </c>
      <c r="E106" s="3" t="s">
        <v>39</v>
      </c>
      <c r="F106" s="3" t="s">
        <v>28</v>
      </c>
      <c r="G106" s="12">
        <v>3</v>
      </c>
      <c r="H106" s="3" t="s">
        <v>20</v>
      </c>
      <c r="I106" s="12">
        <v>0</v>
      </c>
      <c r="J106" s="12" t="str">
        <f>IF(ISNUMBER(Demos[[#This Row],[P1 Score]]),IF(Demos[[#This Row],[P1 Score]]&gt;Demos[[#This Row],[P2 Score]],Demos[P1],Demos[P2]),"n/a")</f>
        <v>cYpheR</v>
      </c>
      <c r="K106" s="5">
        <v>3</v>
      </c>
      <c r="L106" s="1" t="s">
        <v>235</v>
      </c>
    </row>
    <row r="107" spans="2:12" s="3" customFormat="1" ht="30" customHeight="1" x14ac:dyDescent="0.35">
      <c r="B107" s="3" t="s">
        <v>32</v>
      </c>
      <c r="C107" s="4">
        <f>IF(ISTEXT(Matches!$B69),VLOOKUP(Demos[[#This Row],[Tournament]],tbTournaments[],2,FALSE),"")</f>
        <v>42208</v>
      </c>
      <c r="D107" s="6" t="s">
        <v>78</v>
      </c>
      <c r="E107" s="3" t="s">
        <v>74</v>
      </c>
      <c r="F107" s="3" t="s">
        <v>6</v>
      </c>
      <c r="G107" s="12"/>
      <c r="H107" s="3" t="s">
        <v>79</v>
      </c>
      <c r="I107" s="12"/>
      <c r="J107" s="12" t="str">
        <f>IF(ISNUMBER(Demos[[#This Row],[P1 Score]]),IF(Demos[[#This Row],[P1 Score]]&gt;Demos[[#This Row],[P2 Score]],Demos[P1],Demos[P2]),"n/a")</f>
        <v>n/a</v>
      </c>
      <c r="K107" s="5">
        <v>5</v>
      </c>
      <c r="L107" s="1" t="s">
        <v>75</v>
      </c>
    </row>
    <row r="108" spans="2:12" s="3" customFormat="1" ht="30" customHeight="1" x14ac:dyDescent="0.35">
      <c r="B108" s="3" t="s">
        <v>31</v>
      </c>
      <c r="C108" s="4">
        <f>IF(ISTEXT(Matches!$B84),VLOOKUP(Demos[[#This Row],[Tournament]],tbTournaments[],2,FALSE),"")</f>
        <v>42586</v>
      </c>
      <c r="D108" s="6" t="s">
        <v>78</v>
      </c>
      <c r="E108" s="3" t="s">
        <v>39</v>
      </c>
      <c r="F108" s="3" t="s">
        <v>6</v>
      </c>
      <c r="G108" s="12">
        <v>3</v>
      </c>
      <c r="H108" s="3" t="s">
        <v>79</v>
      </c>
      <c r="I108" s="12">
        <v>2</v>
      </c>
      <c r="J108" s="12" t="str">
        <f>IF(ISNUMBER(Demos[[#This Row],[P1 Score]]),IF(Demos[[#This Row],[P1 Score]]&gt;Demos[[#This Row],[P2 Score]],Demos[P1],Demos[P2]),"n/a")</f>
        <v>Rapha</v>
      </c>
      <c r="K108" s="5">
        <v>6</v>
      </c>
      <c r="L108" s="1" t="s">
        <v>178</v>
      </c>
    </row>
    <row r="109" spans="2:12" s="3" customFormat="1" ht="30" customHeight="1" x14ac:dyDescent="0.35">
      <c r="B109" s="3" t="s">
        <v>31</v>
      </c>
      <c r="C109" s="4">
        <f>IF(ISTEXT(Matches!$B85),VLOOKUP(Demos[[#This Row],[Tournament]],tbTournaments[],2,FALSE),"")</f>
        <v>42586</v>
      </c>
      <c r="D109" s="6" t="s">
        <v>78</v>
      </c>
      <c r="E109" s="3" t="s">
        <v>180</v>
      </c>
      <c r="F109" s="3" t="s">
        <v>79</v>
      </c>
      <c r="G109" s="12">
        <v>3</v>
      </c>
      <c r="H109" s="3" t="s">
        <v>15</v>
      </c>
      <c r="I109" s="12">
        <v>0</v>
      </c>
      <c r="J109" s="12" t="str">
        <f>IF(ISNUMBER(Demos[[#This Row],[P1 Score]]),IF(Demos[[#This Row],[P1 Score]]&gt;Demos[[#This Row],[P2 Score]],Demos[P1],Demos[P2]),"n/a")</f>
        <v>ev1l</v>
      </c>
      <c r="K109" s="5"/>
      <c r="L109" s="1" t="s">
        <v>181</v>
      </c>
    </row>
    <row r="110" spans="2:12" s="3" customFormat="1" ht="30" customHeight="1" x14ac:dyDescent="0.35">
      <c r="B110" s="3" t="s">
        <v>31</v>
      </c>
      <c r="C110" s="4">
        <f>IF(ISTEXT(Matches!$B86),VLOOKUP(Demos[[#This Row],[Tournament]],tbTournaments[],2,FALSE),"")</f>
        <v>42586</v>
      </c>
      <c r="D110" s="6" t="s">
        <v>78</v>
      </c>
      <c r="E110" s="3" t="s">
        <v>248</v>
      </c>
      <c r="F110" s="3" t="s">
        <v>6</v>
      </c>
      <c r="G110" s="12">
        <v>3</v>
      </c>
      <c r="H110" s="3" t="s">
        <v>79</v>
      </c>
      <c r="I110" s="12">
        <v>0</v>
      </c>
      <c r="J110" s="12" t="str">
        <f>IF(ISNUMBER(Demos[[#This Row],[P1 Score]]),IF(Demos[[#This Row],[P1 Score]]&gt;Demos[[#This Row],[P2 Score]],Demos[P1],Demos[P2]),"n/a")</f>
        <v>Rapha</v>
      </c>
      <c r="K110" s="5"/>
      <c r="L110" s="1" t="s">
        <v>182</v>
      </c>
    </row>
    <row r="111" spans="2:12" s="3" customFormat="1" ht="30" customHeight="1" x14ac:dyDescent="0.35">
      <c r="B111" s="3" t="s">
        <v>31</v>
      </c>
      <c r="C111" s="4">
        <f>IF(ISTEXT(Matches!$B87),VLOOKUP(Demos[[#This Row],[Tournament]],tbTournaments[],2,FALSE),"")</f>
        <v>42586</v>
      </c>
      <c r="D111" s="6" t="s">
        <v>78</v>
      </c>
      <c r="E111" s="3" t="s">
        <v>249</v>
      </c>
      <c r="F111" s="3" t="s">
        <v>6</v>
      </c>
      <c r="G111" s="12">
        <v>3</v>
      </c>
      <c r="H111" s="3" t="s">
        <v>109</v>
      </c>
      <c r="I111" s="12">
        <v>1</v>
      </c>
      <c r="J111" s="12" t="str">
        <f>IF(ISNUMBER(Demos[[#This Row],[P1 Score]]),IF(Demos[[#This Row],[P1 Score]]&gt;Demos[[#This Row],[P2 Score]],Demos[P1],Demos[P2]),"n/a")</f>
        <v>Rapha</v>
      </c>
      <c r="K111" s="5"/>
      <c r="L111" s="1" t="s">
        <v>250</v>
      </c>
    </row>
    <row r="112" spans="2:12" s="3" customFormat="1" ht="30" customHeight="1" x14ac:dyDescent="0.35">
      <c r="B112" s="3" t="s">
        <v>30</v>
      </c>
      <c r="C112" s="4">
        <f>IF(ISTEXT(Matches!$B88),VLOOKUP(Demos[[#This Row],[Tournament]],tbTournaments[],2,FALSE),"")</f>
        <v>42971</v>
      </c>
      <c r="D112" s="6" t="s">
        <v>77</v>
      </c>
      <c r="E112" s="3" t="s">
        <v>71</v>
      </c>
      <c r="F112" s="3" t="s">
        <v>22</v>
      </c>
      <c r="G112" s="12"/>
      <c r="H112" s="3" t="s">
        <v>21</v>
      </c>
      <c r="I112" s="12"/>
      <c r="J112" s="12" t="str">
        <f>IF(ISNUMBER(Demos[[#This Row],[P1 Score]]),IF(Demos[[#This Row],[P1 Score]]&gt;Demos[[#This Row],[P2 Score]],Demos[P1],Demos[P2]),"n/a")</f>
        <v>n/a</v>
      </c>
      <c r="K112" s="5">
        <v>1</v>
      </c>
      <c r="L112" s="1" t="s">
        <v>72</v>
      </c>
    </row>
    <row r="113" spans="2:12" s="3" customFormat="1" ht="30" customHeight="1" x14ac:dyDescent="0.35">
      <c r="B113" s="3" t="s">
        <v>30</v>
      </c>
      <c r="C113" s="4">
        <f>IF(ISTEXT(Matches!$B97),VLOOKUP(Demos[[#This Row],[Tournament]],tbTournaments[],2,FALSE),"")</f>
        <v>42971</v>
      </c>
      <c r="D113" s="6" t="s">
        <v>77</v>
      </c>
      <c r="E113" s="3" t="s">
        <v>59</v>
      </c>
      <c r="F113" s="3" t="s">
        <v>12</v>
      </c>
      <c r="G113" s="12"/>
      <c r="H113" s="3" t="s">
        <v>25</v>
      </c>
      <c r="I113" s="12"/>
      <c r="J113" s="12" t="str">
        <f>IF(ISNUMBER(Demos[[#This Row],[P1 Score]]),IF(Demos[[#This Row],[P1 Score]]&gt;Demos[[#This Row],[P2 Score]],Demos[P1],Demos[P2]),"n/a")</f>
        <v>n/a</v>
      </c>
      <c r="K113" s="5">
        <v>3</v>
      </c>
      <c r="L113" s="1" t="s">
        <v>73</v>
      </c>
    </row>
    <row r="114" spans="2:12" s="3" customFormat="1" ht="30" customHeight="1" x14ac:dyDescent="0.35">
      <c r="B114" s="3" t="s">
        <v>30</v>
      </c>
      <c r="C114" s="4">
        <f>IF(ISTEXT(Matches!$B98),VLOOKUP(Demos[[#This Row],[Tournament]],tbTournaments[],2,FALSE),"")</f>
        <v>42971</v>
      </c>
      <c r="D114" s="6" t="s">
        <v>77</v>
      </c>
      <c r="E114" s="3" t="s">
        <v>39</v>
      </c>
      <c r="F114" s="3" t="s">
        <v>12</v>
      </c>
      <c r="G114" s="12">
        <v>3</v>
      </c>
      <c r="H114" s="3" t="s">
        <v>111</v>
      </c>
      <c r="I114" s="12">
        <v>0</v>
      </c>
      <c r="J114" s="12" t="str">
        <f>IF(ISNUMBER(Demos[[#This Row],[P1 Score]]),IF(Demos[[#This Row],[P1 Score]]&gt;Demos[[#This Row],[P2 Score]],Demos[P1],Demos[P2]),"n/a")</f>
        <v>Clawz</v>
      </c>
      <c r="K114" s="5"/>
      <c r="L114" s="1" t="s">
        <v>244</v>
      </c>
    </row>
    <row r="115" spans="2:12" s="3" customFormat="1" ht="30" customHeight="1" x14ac:dyDescent="0.35">
      <c r="B115" s="3" t="s">
        <v>30</v>
      </c>
      <c r="C115" s="4">
        <f>IF(ISTEXT(Matches!$B100),VLOOKUP(Demos[[#This Row],[Tournament]],tbTournaments[],2,FALSE),"")</f>
        <v>42971</v>
      </c>
      <c r="D115" s="6" t="s">
        <v>77</v>
      </c>
      <c r="E115" s="3" t="s">
        <v>40</v>
      </c>
      <c r="F115" s="3" t="s">
        <v>12</v>
      </c>
      <c r="G115" s="12">
        <v>2</v>
      </c>
      <c r="H115" s="3" t="s">
        <v>9</v>
      </c>
      <c r="I115" s="12">
        <v>1</v>
      </c>
      <c r="J115" s="12" t="str">
        <f>IF(ISNUMBER(Demos[[#This Row],[P1 Score]]),IF(Demos[[#This Row],[P1 Score]]&gt;Demos[[#This Row],[P2 Score]],Demos[P1],Demos[P2]),"n/a")</f>
        <v>Clawz</v>
      </c>
      <c r="K115" s="5"/>
      <c r="L115" s="1" t="s">
        <v>245</v>
      </c>
    </row>
    <row r="116" spans="2:12" s="3" customFormat="1" ht="30" customHeight="1" x14ac:dyDescent="0.35">
      <c r="B116" s="3" t="s">
        <v>30</v>
      </c>
      <c r="C116" s="4">
        <f>IF(ISTEXT(Matches!$B101),VLOOKUP(Demos[[#This Row],[Tournament]],tbTournaments[],2,FALSE),"")</f>
        <v>42971</v>
      </c>
      <c r="D116" s="6" t="s">
        <v>77</v>
      </c>
      <c r="E116" s="3" t="s">
        <v>40</v>
      </c>
      <c r="F116" s="3" t="s">
        <v>111</v>
      </c>
      <c r="G116" s="12">
        <v>2</v>
      </c>
      <c r="H116" s="3" t="s">
        <v>20</v>
      </c>
      <c r="I116" s="12">
        <v>2</v>
      </c>
      <c r="J116" s="12" t="str">
        <f>IF(ISNUMBER(Demos[[#This Row],[P1 Score]]),IF(Demos[[#This Row],[P1 Score]]&gt;Demos[[#This Row],[P2 Score]],Demos[P1],Demos[P2]),"n/a")</f>
        <v>DaHang</v>
      </c>
      <c r="K116" s="5"/>
      <c r="L116" s="1" t="s">
        <v>246</v>
      </c>
    </row>
    <row r="117" spans="2:12" s="3" customFormat="1" ht="30" customHeight="1" x14ac:dyDescent="0.35">
      <c r="B117" s="3" t="s">
        <v>30</v>
      </c>
      <c r="C117" s="4">
        <f>IF(ISTEXT(Matches!$B102),VLOOKUP(Demos[[#This Row],[Tournament]],tbTournaments[],2,FALSE),"")</f>
        <v>42971</v>
      </c>
      <c r="D117" s="6" t="s">
        <v>77</v>
      </c>
      <c r="E117" s="3" t="s">
        <v>184</v>
      </c>
      <c r="F117" s="3" t="s">
        <v>9</v>
      </c>
      <c r="G117" s="12">
        <v>2</v>
      </c>
      <c r="H117" s="3" t="s">
        <v>20</v>
      </c>
      <c r="I117" s="12">
        <v>1</v>
      </c>
      <c r="J117" s="12" t="str">
        <f>IF(ISNUMBER(Demos[[#This Row],[P1 Score]]),IF(Demos[[#This Row],[P1 Score]]&gt;Demos[[#This Row],[P2 Score]],Demos[P1],Demos[P2]),"n/a")</f>
        <v>Cooller</v>
      </c>
      <c r="K117" s="5"/>
      <c r="L117" s="1" t="s">
        <v>247</v>
      </c>
    </row>
    <row r="118" spans="2:12" s="3" customFormat="1" ht="30" customHeight="1" x14ac:dyDescent="0.35">
      <c r="B118" s="3" t="s">
        <v>30</v>
      </c>
      <c r="C118" s="4">
        <f>IF(ISTEXT(Matches!$B103),VLOOKUP(Demos[[#This Row],[Tournament]],tbTournaments[],2,FALSE),"")</f>
        <v>42971</v>
      </c>
      <c r="D118" s="6" t="s">
        <v>77</v>
      </c>
      <c r="E118" s="3" t="s">
        <v>59</v>
      </c>
      <c r="F118" s="3" t="s">
        <v>9</v>
      </c>
      <c r="G118" s="12">
        <v>2</v>
      </c>
      <c r="H118" s="3" t="s">
        <v>185</v>
      </c>
      <c r="I118" s="12">
        <v>1</v>
      </c>
      <c r="J118" s="12" t="str">
        <f>IF(ISNUMBER(Demos[[#This Row],[P1 Score]]),IF(Demos[[#This Row],[P1 Score]]&gt;Demos[[#This Row],[P2 Score]],Demos[P1],Demos[P2]),"n/a")</f>
        <v>Cooller</v>
      </c>
      <c r="K118" s="5"/>
      <c r="L118" s="1"/>
    </row>
    <row r="119" spans="2:12" s="3" customFormat="1" ht="30" customHeight="1" x14ac:dyDescent="0.35">
      <c r="B119" s="3" t="s">
        <v>30</v>
      </c>
      <c r="C119" s="4">
        <f>IF(ISTEXT(Matches!$B104),VLOOKUP(Demos[[#This Row],[Tournament]],tbTournaments[],2,FALSE),"")</f>
        <v>42971</v>
      </c>
      <c r="D119" s="6" t="s">
        <v>77</v>
      </c>
      <c r="E119" s="3" t="s">
        <v>59</v>
      </c>
      <c r="F119" s="3" t="s">
        <v>12</v>
      </c>
      <c r="G119" s="12">
        <v>2</v>
      </c>
      <c r="H119" s="3" t="s">
        <v>25</v>
      </c>
      <c r="I119" s="12">
        <v>0</v>
      </c>
      <c r="J119" s="12" t="str">
        <f>IF(ISNUMBER(Demos[[#This Row],[P1 Score]]),IF(Demos[[#This Row],[P1 Score]]&gt;Demos[[#This Row],[P2 Score]],Demos[P1],Demos[P2]),"n/a")</f>
        <v>Clawz</v>
      </c>
      <c r="K119" s="5"/>
      <c r="L119" s="1"/>
    </row>
    <row r="120" spans="2:12" s="3" customFormat="1" ht="30" customHeight="1" x14ac:dyDescent="0.35">
      <c r="B120" s="3" t="s">
        <v>30</v>
      </c>
      <c r="C120" s="4">
        <f>IF(ISTEXT(Matches!$B105),VLOOKUP(Demos[[#This Row],[Tournament]],tbTournaments[],2,FALSE),"")</f>
        <v>42971</v>
      </c>
      <c r="D120" s="6" t="s">
        <v>77</v>
      </c>
      <c r="E120" s="3" t="s">
        <v>59</v>
      </c>
      <c r="F120" s="3" t="s">
        <v>111</v>
      </c>
      <c r="G120" s="12">
        <v>2</v>
      </c>
      <c r="H120" s="3" t="s">
        <v>19</v>
      </c>
      <c r="I120" s="12">
        <v>1</v>
      </c>
      <c r="J120" s="12" t="str">
        <f>IF(ISNUMBER(Demos[[#This Row],[P1 Score]]),IF(Demos[[#This Row],[P1 Score]]&gt;Demos[[#This Row],[P2 Score]],Demos[P1],Demos[P2]),"n/a")</f>
        <v>Vo0</v>
      </c>
      <c r="K120" s="5"/>
      <c r="L120" s="1"/>
    </row>
    <row r="121" spans="2:12" s="3" customFormat="1" ht="30" customHeight="1" x14ac:dyDescent="0.35">
      <c r="B121" s="3" t="s">
        <v>30</v>
      </c>
      <c r="C121" s="4">
        <f>IF(ISTEXT(Matches!$B106),VLOOKUP(Demos[[#This Row],[Tournament]],tbTournaments[],2,FALSE),"")</f>
        <v>42971</v>
      </c>
      <c r="D121" s="6" t="s">
        <v>77</v>
      </c>
      <c r="E121" s="3" t="s">
        <v>59</v>
      </c>
      <c r="F121" s="3" t="s">
        <v>20</v>
      </c>
      <c r="G121" s="12">
        <v>2</v>
      </c>
      <c r="H121" s="3" t="s">
        <v>6</v>
      </c>
      <c r="I121" s="12">
        <v>0</v>
      </c>
      <c r="J121" s="12" t="str">
        <f>IF(ISNUMBER(Demos[[#This Row],[P1 Score]]),IF(Demos[[#This Row],[P1 Score]]&gt;Demos[[#This Row],[P2 Score]],Demos[P1],Demos[P2]),"n/a")</f>
        <v>DaHang</v>
      </c>
      <c r="K121" s="5"/>
      <c r="L121" s="1"/>
    </row>
    <row r="122" spans="2:12" s="3" customFormat="1" ht="30" customHeight="1" x14ac:dyDescent="0.35">
      <c r="B122" s="3" t="s">
        <v>29</v>
      </c>
      <c r="C122" s="4">
        <f>IF(ISTEXT(Matches!$B107),VLOOKUP(Demos[[#This Row],[Tournament]],tbTournaments[],2,FALSE),"")</f>
        <v>43321</v>
      </c>
      <c r="D122" s="6" t="s">
        <v>77</v>
      </c>
      <c r="E122" s="3" t="s">
        <v>39</v>
      </c>
      <c r="F122" s="3" t="s">
        <v>12</v>
      </c>
      <c r="G122" s="12">
        <v>1</v>
      </c>
      <c r="H122" s="3" t="s">
        <v>20</v>
      </c>
      <c r="I122" s="12">
        <v>0</v>
      </c>
      <c r="J122" s="12" t="str">
        <f>IF(ISNUMBER(Demos[[#This Row],[P1 Score]]),IF(Demos[[#This Row],[P1 Score]]&gt;Demos[[#This Row],[P2 Score]],Demos[P1],Demos[P2]),"n/a")</f>
        <v>Clawz</v>
      </c>
      <c r="K122" s="5">
        <v>3</v>
      </c>
      <c r="L122" s="1" t="s">
        <v>58</v>
      </c>
    </row>
    <row r="123" spans="2:12" s="3" customFormat="1" ht="30" customHeight="1" x14ac:dyDescent="0.35">
      <c r="B123" s="3" t="s">
        <v>29</v>
      </c>
      <c r="C123" s="4">
        <f>IF(ISTEXT(Matches!$B108),VLOOKUP(Demos[[#This Row],[Tournament]],tbTournaments[],2,FALSE),"")</f>
        <v>43321</v>
      </c>
      <c r="D123" s="6" t="s">
        <v>77</v>
      </c>
      <c r="E123" s="3" t="s">
        <v>40</v>
      </c>
      <c r="F123" s="3" t="s">
        <v>12</v>
      </c>
      <c r="G123" s="12">
        <v>1</v>
      </c>
      <c r="H123" s="3" t="s">
        <v>18</v>
      </c>
      <c r="I123" s="12">
        <v>0</v>
      </c>
      <c r="J123" s="12" t="str">
        <f>IF(ISNUMBER(Demos[[#This Row],[P1 Score]]),IF(Demos[[#This Row],[P1 Score]]&gt;Demos[[#This Row],[P2 Score]],Demos[P1],Demos[P2]),"n/a")</f>
        <v>Clawz</v>
      </c>
      <c r="K123" s="5"/>
      <c r="L123" s="1" t="s">
        <v>60</v>
      </c>
    </row>
    <row r="124" spans="2:12" s="3" customFormat="1" ht="30" customHeight="1" x14ac:dyDescent="0.35">
      <c r="B124" s="3" t="s">
        <v>29</v>
      </c>
      <c r="C124" s="4">
        <f>IF(ISTEXT(Matches!$B109),VLOOKUP(Demos[[#This Row],[Tournament]],tbTournaments[],2,FALSE),"")</f>
        <v>43321</v>
      </c>
      <c r="D124" s="6" t="s">
        <v>77</v>
      </c>
      <c r="E124" s="3" t="s">
        <v>40</v>
      </c>
      <c r="F124" s="3" t="s">
        <v>20</v>
      </c>
      <c r="G124" s="12">
        <v>1</v>
      </c>
      <c r="H124" s="3" t="s">
        <v>16</v>
      </c>
      <c r="I124" s="12">
        <v>0</v>
      </c>
      <c r="J124" s="12" t="str">
        <f>IF(ISNUMBER(Demos[[#This Row],[P1 Score]]),IF(Demos[[#This Row],[P1 Score]]&gt;Demos[[#This Row],[P2 Score]],Demos[P1],Demos[P2]),"n/a")</f>
        <v>DaHang</v>
      </c>
      <c r="K124" s="5"/>
      <c r="L124" s="1" t="s">
        <v>61</v>
      </c>
    </row>
    <row r="125" spans="2:12" s="3" customFormat="1" ht="30" customHeight="1" x14ac:dyDescent="0.35">
      <c r="B125" s="3" t="s">
        <v>29</v>
      </c>
      <c r="C125" s="4">
        <f>IF(ISTEXT(Matches!$B110),VLOOKUP(Demos[[#This Row],[Tournament]],tbTournaments[],2,FALSE),"")</f>
        <v>43321</v>
      </c>
      <c r="D125" s="6" t="s">
        <v>77</v>
      </c>
      <c r="E125" s="3" t="s">
        <v>59</v>
      </c>
      <c r="F125" s="3" t="s">
        <v>18</v>
      </c>
      <c r="G125" s="12">
        <v>1</v>
      </c>
      <c r="H125" s="3" t="s">
        <v>6</v>
      </c>
      <c r="I125" s="12">
        <v>0</v>
      </c>
      <c r="J125" s="12" t="str">
        <f>IF(ISNUMBER(Demos[[#This Row],[P1 Score]]),IF(Demos[[#This Row],[P1 Score]]&gt;Demos[[#This Row],[P2 Score]],Demos[P1],Demos[P2]),"n/a")</f>
        <v>Garpy</v>
      </c>
      <c r="K125" s="5"/>
      <c r="L125" s="1"/>
    </row>
    <row r="126" spans="2:12" s="3" customFormat="1" ht="30" customHeight="1" x14ac:dyDescent="0.35">
      <c r="B126" s="3" t="s">
        <v>29</v>
      </c>
      <c r="C126" s="4">
        <f>IF(ISTEXT(Matches!$B111),VLOOKUP(Demos[[#This Row],[Tournament]],tbTournaments[],2,FALSE),"")</f>
        <v>43321</v>
      </c>
      <c r="D126" s="6" t="s">
        <v>77</v>
      </c>
      <c r="E126" s="3" t="s">
        <v>59</v>
      </c>
      <c r="F126" s="3" t="s">
        <v>12</v>
      </c>
      <c r="G126" s="12">
        <v>1</v>
      </c>
      <c r="H126" s="3" t="s">
        <v>109</v>
      </c>
      <c r="I126" s="12">
        <v>0</v>
      </c>
      <c r="J126" s="12" t="str">
        <f>IF(ISNUMBER(Demos[[#This Row],[P1 Score]]),IF(Demos[[#This Row],[P1 Score]]&gt;Demos[[#This Row],[P2 Score]],Demos[P1],Demos[P2]),"n/a")</f>
        <v>Clawz</v>
      </c>
      <c r="K126" s="5"/>
      <c r="L126" s="1"/>
    </row>
    <row r="127" spans="2:12" s="3" customFormat="1" ht="30" customHeight="1" x14ac:dyDescent="0.35">
      <c r="B127" s="3" t="s">
        <v>29</v>
      </c>
      <c r="C127" s="4">
        <f>IF(ISTEXT(Matches!$B112),VLOOKUP(Demos[[#This Row],[Tournament]],tbTournaments[],2,FALSE),"")</f>
        <v>43321</v>
      </c>
      <c r="D127" s="6" t="s">
        <v>77</v>
      </c>
      <c r="E127" s="3" t="s">
        <v>59</v>
      </c>
      <c r="F127" s="3" t="s">
        <v>20</v>
      </c>
      <c r="G127" s="12">
        <v>1</v>
      </c>
      <c r="H127" s="3" t="s">
        <v>116</v>
      </c>
      <c r="I127" s="12">
        <v>0</v>
      </c>
      <c r="J127" s="12" t="str">
        <f>IF(ISNUMBER(Demos[[#This Row],[P1 Score]]),IF(Demos[[#This Row],[P1 Score]]&gt;Demos[[#This Row],[P2 Score]],Demos[P1],Demos[P2]),"n/a")</f>
        <v>DaHang</v>
      </c>
      <c r="K127" s="5"/>
      <c r="L127" s="1"/>
    </row>
    <row r="128" spans="2:12" s="3" customFormat="1" ht="30" customHeight="1" x14ac:dyDescent="0.35">
      <c r="B128" s="3" t="s">
        <v>29</v>
      </c>
      <c r="C128" s="4">
        <f>IF(ISTEXT(Matches!$B118),VLOOKUP(Demos[[#This Row],[Tournament]],tbTournaments[],2,FALSE),"")</f>
        <v>43321</v>
      </c>
      <c r="D128" s="6" t="s">
        <v>77</v>
      </c>
      <c r="E128" s="3" t="s">
        <v>59</v>
      </c>
      <c r="F128" s="3" t="s">
        <v>16</v>
      </c>
      <c r="G128" s="12">
        <v>1</v>
      </c>
      <c r="H128" s="3" t="s">
        <v>117</v>
      </c>
      <c r="I128" s="12">
        <v>0</v>
      </c>
      <c r="J128" s="12" t="str">
        <f>IF(ISNUMBER(Demos[[#This Row],[P1 Score]]),IF(Demos[[#This Row],[P1 Score]]&gt;Demos[[#This Row],[P2 Score]],Demos[P1],Demos[P2]),"n/a")</f>
        <v>Raisy</v>
      </c>
      <c r="K128" s="5"/>
      <c r="L128" s="1"/>
    </row>
    <row r="129" spans="2:12" s="3" customFormat="1" ht="30" customHeight="1" x14ac:dyDescent="0.35">
      <c r="B129" s="3" t="s">
        <v>29</v>
      </c>
      <c r="C129" s="4">
        <f>IF(ISTEXT(Matches!$B119),VLOOKUP(Demos[[#This Row],[Tournament]],tbTournaments[],2,FALSE),"")</f>
        <v>43321</v>
      </c>
      <c r="D129" s="6" t="s">
        <v>77</v>
      </c>
      <c r="E129" s="3" t="s">
        <v>118</v>
      </c>
      <c r="F129" s="3" t="s">
        <v>6</v>
      </c>
      <c r="G129" s="12">
        <v>1</v>
      </c>
      <c r="H129" s="3" t="s">
        <v>119</v>
      </c>
      <c r="I129" s="12">
        <v>0</v>
      </c>
      <c r="J129" s="12" t="str">
        <f>IF(ISNUMBER(Demos[[#This Row],[P1 Score]]),IF(Demos[[#This Row],[P1 Score]]&gt;Demos[[#This Row],[P2 Score]],Demos[P1],Demos[P2]),"n/a")</f>
        <v>Rapha</v>
      </c>
      <c r="K129" s="5"/>
      <c r="L129" s="1"/>
    </row>
    <row r="130" spans="2:12" s="3" customFormat="1" ht="30" customHeight="1" x14ac:dyDescent="0.35">
      <c r="B130" s="3" t="s">
        <v>29</v>
      </c>
      <c r="C130" s="4">
        <f>IF(ISTEXT(Matches!$B120),VLOOKUP(Demos[[#This Row],[Tournament]],tbTournaments[],2,FALSE),"")</f>
        <v>43321</v>
      </c>
      <c r="D130" s="6" t="s">
        <v>77</v>
      </c>
      <c r="E130" s="3" t="s">
        <v>118</v>
      </c>
      <c r="F130" s="3" t="s">
        <v>18</v>
      </c>
      <c r="G130" s="12">
        <v>1</v>
      </c>
      <c r="H130" s="3" t="s">
        <v>25</v>
      </c>
      <c r="I130" s="12">
        <v>0</v>
      </c>
      <c r="J130" s="12" t="str">
        <f>IF(ISNUMBER(Demos[[#This Row],[P1 Score]]),IF(Demos[[#This Row],[P1 Score]]&gt;Demos[[#This Row],[P2 Score]],Demos[P1],Demos[P2]),"n/a")</f>
        <v>Garpy</v>
      </c>
      <c r="K130" s="5"/>
      <c r="L130" s="1"/>
    </row>
    <row r="131" spans="2:12" s="3" customFormat="1" ht="30" customHeight="1" x14ac:dyDescent="0.35">
      <c r="B131" s="3" t="s">
        <v>29</v>
      </c>
      <c r="C131" s="4">
        <f>IF(ISTEXT(Matches!$B121),VLOOKUP(Demos[[#This Row],[Tournament]],tbTournaments[],2,FALSE),"")</f>
        <v>43321</v>
      </c>
      <c r="D131" s="6" t="s">
        <v>77</v>
      </c>
      <c r="E131" s="3" t="s">
        <v>118</v>
      </c>
      <c r="F131" s="3" t="s">
        <v>12</v>
      </c>
      <c r="G131" s="12">
        <v>1</v>
      </c>
      <c r="H131" s="3" t="s">
        <v>121</v>
      </c>
      <c r="I131" s="12">
        <v>0</v>
      </c>
      <c r="J131" s="12" t="str">
        <f>IF(ISNUMBER(Demos[[#This Row],[P1 Score]]),IF(Demos[[#This Row],[P1 Score]]&gt;Demos[[#This Row],[P2 Score]],Demos[P1],Demos[P2]),"n/a")</f>
        <v>Clawz</v>
      </c>
      <c r="K131" s="5"/>
      <c r="L131" s="1" t="s">
        <v>122</v>
      </c>
    </row>
    <row r="132" spans="2:12" s="3" customFormat="1" ht="30" customHeight="1" x14ac:dyDescent="0.35">
      <c r="B132" s="3" t="s">
        <v>29</v>
      </c>
      <c r="C132" s="4">
        <f>IF(ISTEXT(Matches!$B122),VLOOKUP(Demos[[#This Row],[Tournament]],tbTournaments[],2,FALSE),"")</f>
        <v>43321</v>
      </c>
      <c r="D132" s="6" t="s">
        <v>77</v>
      </c>
      <c r="E132" s="3" t="s">
        <v>118</v>
      </c>
      <c r="F132" s="3" t="s">
        <v>109</v>
      </c>
      <c r="G132" s="12">
        <v>1</v>
      </c>
      <c r="H132" s="3" t="s">
        <v>19</v>
      </c>
      <c r="I132" s="12">
        <v>0</v>
      </c>
      <c r="J132" s="12" t="str">
        <f>IF(ISNUMBER(Demos[[#This Row],[P1 Score]]),IF(Demos[[#This Row],[P1 Score]]&gt;Demos[[#This Row],[P2 Score]],Demos[P1],Demos[P2]),"n/a")</f>
        <v>Spart1e</v>
      </c>
      <c r="K132" s="5"/>
      <c r="L132" s="1"/>
    </row>
    <row r="133" spans="2:12" s="3" customFormat="1" ht="30" customHeight="1" x14ac:dyDescent="0.35">
      <c r="B133" s="3" t="s">
        <v>29</v>
      </c>
      <c r="C133" s="4">
        <f>IF(ISTEXT(Matches!$B123),VLOOKUP(Demos[[#This Row],[Tournament]],tbTournaments[],2,FALSE),"")</f>
        <v>43321</v>
      </c>
      <c r="D133" s="6" t="s">
        <v>77</v>
      </c>
      <c r="E133" s="3" t="s">
        <v>118</v>
      </c>
      <c r="F133" s="3" t="s">
        <v>20</v>
      </c>
      <c r="G133" s="12">
        <v>1</v>
      </c>
      <c r="H133" s="3" t="s">
        <v>120</v>
      </c>
      <c r="I133" s="12">
        <v>0</v>
      </c>
      <c r="J133" s="12" t="str">
        <f>IF(ISNUMBER(Demos[[#This Row],[P1 Score]]),IF(Demos[[#This Row],[P1 Score]]&gt;Demos[[#This Row],[P2 Score]],Demos[P1],Demos[P2]),"n/a")</f>
        <v>DaHang</v>
      </c>
      <c r="K133" s="5"/>
      <c r="L133" s="1"/>
    </row>
    <row r="134" spans="2:12" s="3" customFormat="1" ht="30" customHeight="1" x14ac:dyDescent="0.35">
      <c r="B134" s="3" t="s">
        <v>29</v>
      </c>
      <c r="C134" s="4">
        <f>IF(ISTEXT(Matches!$B124),VLOOKUP(Demos[[#This Row],[Tournament]],tbTournaments[],2,FALSE),"")</f>
        <v>43321</v>
      </c>
      <c r="D134" s="6" t="s">
        <v>77</v>
      </c>
      <c r="E134" s="3" t="s">
        <v>118</v>
      </c>
      <c r="F134" s="3" t="s">
        <v>116</v>
      </c>
      <c r="G134" s="12">
        <v>1</v>
      </c>
      <c r="H134" s="3" t="s">
        <v>123</v>
      </c>
      <c r="I134" s="12">
        <v>0</v>
      </c>
      <c r="J134" s="12" t="str">
        <f>IF(ISNUMBER(Demos[[#This Row],[P1 Score]]),IF(Demos[[#This Row],[P1 Score]]&gt;Demos[[#This Row],[P2 Score]],Demos[P1],Demos[P2]),"n/a")</f>
        <v>Silencep</v>
      </c>
      <c r="K134" s="5"/>
      <c r="L134" s="1"/>
    </row>
    <row r="135" spans="2:12" s="3" customFormat="1" ht="30" customHeight="1" x14ac:dyDescent="0.35">
      <c r="B135" s="3" t="s">
        <v>29</v>
      </c>
      <c r="C135" s="4">
        <f>IF(ISTEXT(Matches!$B125),VLOOKUP(Demos[[#This Row],[Tournament]],tbTournaments[],2,FALSE),"")</f>
        <v>43321</v>
      </c>
      <c r="D135" s="6" t="s">
        <v>77</v>
      </c>
      <c r="E135" s="3" t="s">
        <v>118</v>
      </c>
      <c r="F135" s="3" t="s">
        <v>117</v>
      </c>
      <c r="G135" s="12">
        <v>1</v>
      </c>
      <c r="H135" s="3" t="s">
        <v>24</v>
      </c>
      <c r="I135" s="12">
        <v>0</v>
      </c>
      <c r="J135" s="12" t="str">
        <f>IF(ISNUMBER(Demos[[#This Row],[P1 Score]]),IF(Demos[[#This Row],[P1 Score]]&gt;Demos[[#This Row],[P2 Score]],Demos[P1],Demos[P2]),"n/a")</f>
        <v>toxjq</v>
      </c>
      <c r="K135" s="5"/>
      <c r="L135" s="1"/>
    </row>
    <row r="136" spans="2:12" s="3" customFormat="1" ht="30" customHeight="1" x14ac:dyDescent="0.35">
      <c r="B136" s="3" t="s">
        <v>29</v>
      </c>
      <c r="C136" s="4">
        <f>IF(ISTEXT(Matches!$B126),VLOOKUP(Demos[[#This Row],[Tournament]],tbTournaments[],2,FALSE),"")</f>
        <v>43321</v>
      </c>
      <c r="D136" s="6" t="s">
        <v>77</v>
      </c>
      <c r="E136" s="3" t="s">
        <v>118</v>
      </c>
      <c r="F136" s="3" t="s">
        <v>16</v>
      </c>
      <c r="G136" s="12">
        <v>1</v>
      </c>
      <c r="H136" s="3" t="s">
        <v>15</v>
      </c>
      <c r="I136" s="12">
        <v>0</v>
      </c>
      <c r="J136" s="12" t="str">
        <f>IF(ISNUMBER(Demos[[#This Row],[P1 Score]]),IF(Demos[[#This Row],[P1 Score]]&gt;Demos[[#This Row],[P2 Score]],Demos[P1],Demos[P2]),"n/a")</f>
        <v>Raisy</v>
      </c>
      <c r="K136" s="5"/>
      <c r="L136" s="1"/>
    </row>
    <row r="137" spans="2:12" s="3" customFormat="1" ht="30" customHeight="1" x14ac:dyDescent="0.35">
      <c r="B137" s="3" t="s">
        <v>145</v>
      </c>
      <c r="C137" s="4">
        <f>IF(ISTEXT(Matches!$B137),VLOOKUP(Demos[[#This Row],[Tournament]],tbTournaments[],2,FALSE),"")</f>
        <v>35551</v>
      </c>
      <c r="D137" s="6" t="s">
        <v>152</v>
      </c>
      <c r="E137" s="3" t="s">
        <v>39</v>
      </c>
      <c r="F137" s="3" t="s">
        <v>13</v>
      </c>
      <c r="G137" s="12">
        <v>14</v>
      </c>
      <c r="H137" s="3" t="s">
        <v>144</v>
      </c>
      <c r="I137" s="12">
        <v>1</v>
      </c>
      <c r="J137" s="12" t="str">
        <f>IF(ISNUMBER(Demos[[#This Row],[P1 Score]]),IF(Demos[[#This Row],[P1 Score]]&gt;Demos[[#This Row],[P2 Score]],Demos[P1],Demos[P2]),"n/a")</f>
        <v>Thresh</v>
      </c>
      <c r="K137" s="5">
        <v>1</v>
      </c>
      <c r="L137" s="1" t="s">
        <v>153</v>
      </c>
    </row>
    <row r="138" spans="2:12" s="3" customFormat="1" ht="7.5" customHeight="1" x14ac:dyDescent="0.35">
      <c r="G138" s="12"/>
      <c r="I138" s="12"/>
      <c r="J138" s="12"/>
      <c r="K138" s="5"/>
    </row>
    <row r="139" spans="2:12" s="3" customFormat="1" ht="30" customHeight="1" x14ac:dyDescent="0.35">
      <c r="G139" s="12"/>
      <c r="I139" s="12"/>
      <c r="J139" s="12"/>
      <c r="K139" s="5"/>
    </row>
    <row r="140" spans="2:12" s="3" customFormat="1" ht="30" customHeight="1" x14ac:dyDescent="0.35">
      <c r="G140" s="12"/>
      <c r="I140" s="12"/>
      <c r="J140" s="12"/>
      <c r="K140" s="5"/>
    </row>
    <row r="141" spans="2:12" s="3" customFormat="1" ht="30" customHeight="1" x14ac:dyDescent="0.35">
      <c r="G141" s="12"/>
      <c r="I141" s="12"/>
      <c r="J141" s="12"/>
      <c r="K141" s="5"/>
    </row>
    <row r="142" spans="2:12" s="3" customFormat="1" ht="30" customHeight="1" x14ac:dyDescent="0.35">
      <c r="G142" s="12"/>
      <c r="I142" s="12"/>
      <c r="J142" s="12"/>
      <c r="K142" s="5"/>
    </row>
    <row r="143" spans="2:12" s="3" customFormat="1" ht="30" customHeight="1" x14ac:dyDescent="0.35">
      <c r="G143" s="12"/>
      <c r="I143" s="12"/>
      <c r="J143" s="12"/>
      <c r="K143" s="5"/>
    </row>
    <row r="144" spans="2:12" s="3" customFormat="1" ht="30" customHeight="1" x14ac:dyDescent="0.35">
      <c r="G144" s="12"/>
      <c r="I144" s="12"/>
      <c r="J144" s="12"/>
      <c r="K144" s="5"/>
    </row>
    <row r="145" spans="7:11" s="3" customFormat="1" ht="30" customHeight="1" x14ac:dyDescent="0.35">
      <c r="G145" s="12"/>
      <c r="I145" s="12"/>
      <c r="J145" s="12"/>
      <c r="K145" s="5"/>
    </row>
    <row r="146" spans="7:11" s="3" customFormat="1" ht="30" customHeight="1" x14ac:dyDescent="0.35">
      <c r="G146" s="12"/>
      <c r="I146" s="12"/>
      <c r="J146" s="12"/>
      <c r="K146" s="5"/>
    </row>
    <row r="147" spans="7:11" s="3" customFormat="1" ht="30" customHeight="1" x14ac:dyDescent="0.35">
      <c r="G147" s="12"/>
      <c r="I147" s="12"/>
      <c r="J147" s="12"/>
      <c r="K147" s="5"/>
    </row>
    <row r="148" spans="7:11" s="3" customFormat="1" ht="30" customHeight="1" x14ac:dyDescent="0.35">
      <c r="G148" s="12"/>
      <c r="I148" s="12"/>
      <c r="J148" s="12"/>
      <c r="K148" s="5"/>
    </row>
    <row r="149" spans="7:11" s="3" customFormat="1" ht="30" customHeight="1" x14ac:dyDescent="0.35">
      <c r="G149" s="12"/>
      <c r="I149" s="12"/>
      <c r="J149" s="12"/>
      <c r="K149" s="5"/>
    </row>
    <row r="150" spans="7:11" s="3" customFormat="1" ht="30" customHeight="1" x14ac:dyDescent="0.35">
      <c r="G150" s="12"/>
      <c r="I150" s="12"/>
      <c r="J150" s="12"/>
      <c r="K150" s="5"/>
    </row>
    <row r="151" spans="7:11" s="3" customFormat="1" ht="30" customHeight="1" x14ac:dyDescent="0.35">
      <c r="G151" s="12"/>
      <c r="I151" s="12"/>
      <c r="J151" s="12"/>
      <c r="K151" s="5"/>
    </row>
    <row r="152" spans="7:11" s="3" customFormat="1" ht="30" customHeight="1" x14ac:dyDescent="0.35">
      <c r="G152" s="12"/>
      <c r="I152" s="12"/>
      <c r="J152" s="12"/>
      <c r="K152" s="5"/>
    </row>
    <row r="153" spans="7:11" s="3" customFormat="1" ht="30" customHeight="1" x14ac:dyDescent="0.35">
      <c r="G153" s="12"/>
      <c r="I153" s="12"/>
      <c r="J153" s="12"/>
      <c r="K153" s="5"/>
    </row>
    <row r="154" spans="7:11" s="3" customFormat="1" ht="30" customHeight="1" x14ac:dyDescent="0.35">
      <c r="G154" s="12"/>
      <c r="I154" s="12"/>
      <c r="J154" s="12"/>
      <c r="K154" s="5"/>
    </row>
    <row r="155" spans="7:11" s="3" customFormat="1" ht="30" customHeight="1" x14ac:dyDescent="0.35">
      <c r="G155" s="12"/>
      <c r="I155" s="12"/>
      <c r="J155" s="12"/>
      <c r="K155" s="5"/>
    </row>
    <row r="156" spans="7:11" s="3" customFormat="1" ht="30" customHeight="1" x14ac:dyDescent="0.35">
      <c r="G156" s="12"/>
      <c r="I156" s="12"/>
      <c r="J156" s="12"/>
      <c r="K156" s="5"/>
    </row>
    <row r="157" spans="7:11" s="3" customFormat="1" ht="30" customHeight="1" x14ac:dyDescent="0.35">
      <c r="G157" s="12"/>
      <c r="I157" s="12"/>
      <c r="J157" s="12"/>
      <c r="K157" s="5"/>
    </row>
    <row r="158" spans="7:11" s="3" customFormat="1" ht="30" customHeight="1" x14ac:dyDescent="0.35">
      <c r="G158" s="12"/>
      <c r="I158" s="12"/>
      <c r="J158" s="12"/>
      <c r="K158" s="5"/>
    </row>
    <row r="159" spans="7:11" s="3" customFormat="1" ht="30" customHeight="1" x14ac:dyDescent="0.35">
      <c r="G159" s="12"/>
      <c r="I159" s="12"/>
      <c r="J159" s="12"/>
      <c r="K159" s="5"/>
    </row>
    <row r="160" spans="7:11" s="3" customFormat="1" ht="30" customHeight="1" x14ac:dyDescent="0.35">
      <c r="G160" s="12"/>
      <c r="I160" s="12"/>
      <c r="J160" s="12"/>
      <c r="K160" s="5"/>
    </row>
    <row r="161" spans="7:11" s="3" customFormat="1" ht="30" customHeight="1" x14ac:dyDescent="0.35">
      <c r="G161" s="12"/>
      <c r="I161" s="12"/>
      <c r="J161" s="12"/>
      <c r="K161" s="5"/>
    </row>
    <row r="162" spans="7:11" s="3" customFormat="1" ht="30" customHeight="1" x14ac:dyDescent="0.35">
      <c r="G162" s="12"/>
      <c r="I162" s="12"/>
      <c r="J162" s="12"/>
      <c r="K162" s="5"/>
    </row>
    <row r="163" spans="7:11" s="3" customFormat="1" ht="30" customHeight="1" x14ac:dyDescent="0.35">
      <c r="G163" s="12"/>
      <c r="I163" s="12"/>
      <c r="J163" s="12"/>
      <c r="K163" s="5"/>
    </row>
    <row r="164" spans="7:11" s="3" customFormat="1" ht="30" customHeight="1" x14ac:dyDescent="0.35">
      <c r="G164" s="12"/>
      <c r="I164" s="12"/>
      <c r="J164" s="12"/>
      <c r="K164" s="5"/>
    </row>
    <row r="165" spans="7:11" s="3" customFormat="1" ht="30" customHeight="1" x14ac:dyDescent="0.35">
      <c r="G165" s="12"/>
      <c r="I165" s="12"/>
      <c r="J165" s="12"/>
      <c r="K165" s="5"/>
    </row>
    <row r="166" spans="7:11" s="3" customFormat="1" ht="30" customHeight="1" x14ac:dyDescent="0.35">
      <c r="G166" s="12"/>
      <c r="I166" s="12"/>
      <c r="J166" s="12"/>
      <c r="K166" s="5"/>
    </row>
    <row r="167" spans="7:11" s="3" customFormat="1" ht="30" customHeight="1" x14ac:dyDescent="0.35">
      <c r="G167" s="12"/>
      <c r="I167" s="12"/>
      <c r="J167" s="12"/>
      <c r="K167" s="5"/>
    </row>
    <row r="168" spans="7:11" s="3" customFormat="1" ht="30" customHeight="1" x14ac:dyDescent="0.35">
      <c r="G168" s="12"/>
      <c r="I168" s="12"/>
      <c r="J168" s="12"/>
      <c r="K168" s="5"/>
    </row>
    <row r="169" spans="7:11" s="3" customFormat="1" ht="30" customHeight="1" x14ac:dyDescent="0.35">
      <c r="G169" s="12"/>
      <c r="I169" s="12"/>
      <c r="J169" s="12"/>
      <c r="K169" s="5"/>
    </row>
    <row r="170" spans="7:11" s="3" customFormat="1" ht="30" customHeight="1" x14ac:dyDescent="0.35">
      <c r="G170" s="12"/>
      <c r="I170" s="12"/>
      <c r="J170" s="12"/>
      <c r="K170" s="5"/>
    </row>
    <row r="171" spans="7:11" s="3" customFormat="1" ht="30" customHeight="1" x14ac:dyDescent="0.35">
      <c r="G171" s="12"/>
      <c r="I171" s="12"/>
      <c r="J171" s="12"/>
      <c r="K171" s="5"/>
    </row>
    <row r="172" spans="7:11" s="3" customFormat="1" ht="30" customHeight="1" x14ac:dyDescent="0.35">
      <c r="G172" s="12"/>
      <c r="I172" s="12"/>
      <c r="J172" s="12"/>
      <c r="K172" s="5"/>
    </row>
    <row r="173" spans="7:11" s="3" customFormat="1" ht="30" customHeight="1" x14ac:dyDescent="0.35">
      <c r="G173" s="12"/>
      <c r="I173" s="12"/>
      <c r="J173" s="12"/>
      <c r="K173" s="5"/>
    </row>
    <row r="174" spans="7:11" s="3" customFormat="1" ht="30" customHeight="1" x14ac:dyDescent="0.35">
      <c r="G174" s="12"/>
      <c r="I174" s="12"/>
      <c r="J174" s="12"/>
      <c r="K174" s="5"/>
    </row>
    <row r="175" spans="7:11" s="3" customFormat="1" ht="30" customHeight="1" x14ac:dyDescent="0.35">
      <c r="G175" s="12"/>
      <c r="I175" s="12"/>
      <c r="J175" s="12"/>
      <c r="K175" s="5"/>
    </row>
    <row r="176" spans="7:11" s="3" customFormat="1" ht="30" customHeight="1" x14ac:dyDescent="0.35">
      <c r="G176" s="12"/>
      <c r="I176" s="12"/>
      <c r="J176" s="12"/>
      <c r="K176" s="5"/>
    </row>
    <row r="177" spans="7:11" s="3" customFormat="1" ht="30" customHeight="1" x14ac:dyDescent="0.35">
      <c r="G177" s="12"/>
      <c r="I177" s="12"/>
      <c r="J177" s="12"/>
      <c r="K177" s="5"/>
    </row>
    <row r="178" spans="7:11" s="3" customFormat="1" ht="30" customHeight="1" x14ac:dyDescent="0.35">
      <c r="G178" s="12"/>
      <c r="I178" s="12"/>
      <c r="J178" s="12"/>
      <c r="K178" s="5"/>
    </row>
    <row r="179" spans="7:11" s="3" customFormat="1" ht="30" customHeight="1" x14ac:dyDescent="0.35">
      <c r="G179" s="12"/>
      <c r="I179" s="12"/>
      <c r="J179" s="12"/>
      <c r="K179" s="5"/>
    </row>
    <row r="180" spans="7:11" s="3" customFormat="1" ht="30" customHeight="1" x14ac:dyDescent="0.35">
      <c r="G180" s="12"/>
      <c r="I180" s="12"/>
      <c r="J180" s="12"/>
      <c r="K180" s="5"/>
    </row>
    <row r="181" spans="7:11" s="3" customFormat="1" ht="30" customHeight="1" x14ac:dyDescent="0.35">
      <c r="G181" s="12"/>
      <c r="I181" s="12"/>
      <c r="J181" s="12"/>
      <c r="K181" s="5"/>
    </row>
    <row r="182" spans="7:11" s="3" customFormat="1" ht="30" customHeight="1" x14ac:dyDescent="0.35">
      <c r="G182" s="12"/>
      <c r="I182" s="12"/>
      <c r="J182" s="12"/>
      <c r="K182" s="5"/>
    </row>
    <row r="183" spans="7:11" s="3" customFormat="1" ht="30" customHeight="1" x14ac:dyDescent="0.35">
      <c r="G183" s="12"/>
      <c r="I183" s="12"/>
      <c r="J183" s="12"/>
      <c r="K183" s="5"/>
    </row>
    <row r="184" spans="7:11" s="3" customFormat="1" ht="30" customHeight="1" x14ac:dyDescent="0.35">
      <c r="G184" s="12"/>
      <c r="I184" s="12"/>
      <c r="J184" s="12"/>
      <c r="K184" s="5"/>
    </row>
    <row r="185" spans="7:11" s="3" customFormat="1" ht="30" customHeight="1" x14ac:dyDescent="0.35">
      <c r="G185" s="12"/>
      <c r="I185" s="12"/>
      <c r="J185" s="12"/>
      <c r="K185" s="5"/>
    </row>
    <row r="186" spans="7:11" s="3" customFormat="1" ht="30" customHeight="1" x14ac:dyDescent="0.35">
      <c r="G186" s="12"/>
      <c r="I186" s="12"/>
      <c r="J186" s="12"/>
      <c r="K186" s="5"/>
    </row>
    <row r="187" spans="7:11" s="3" customFormat="1" ht="30" customHeight="1" x14ac:dyDescent="0.35">
      <c r="G187" s="12"/>
      <c r="I187" s="12"/>
      <c r="J187" s="12"/>
      <c r="K187" s="5"/>
    </row>
    <row r="188" spans="7:11" s="3" customFormat="1" ht="30" customHeight="1" x14ac:dyDescent="0.35">
      <c r="G188" s="12"/>
      <c r="I188" s="12"/>
      <c r="J188" s="12"/>
      <c r="K188" s="5"/>
    </row>
    <row r="189" spans="7:11" s="3" customFormat="1" ht="30" customHeight="1" x14ac:dyDescent="0.35">
      <c r="G189" s="12"/>
      <c r="I189" s="12"/>
      <c r="J189" s="12"/>
      <c r="K189" s="5"/>
    </row>
    <row r="190" spans="7:11" s="3" customFormat="1" ht="30" customHeight="1" x14ac:dyDescent="0.35">
      <c r="G190" s="12"/>
      <c r="I190" s="12"/>
      <c r="J190" s="12"/>
      <c r="K190" s="5"/>
    </row>
    <row r="191" spans="7:11" s="3" customFormat="1" ht="30" customHeight="1" x14ac:dyDescent="0.35">
      <c r="G191" s="12"/>
      <c r="I191" s="12"/>
      <c r="J191" s="12"/>
      <c r="K191" s="5"/>
    </row>
    <row r="192" spans="7:11" s="3" customFormat="1" ht="30" customHeight="1" x14ac:dyDescent="0.35">
      <c r="G192" s="12"/>
      <c r="I192" s="12"/>
      <c r="J192" s="12"/>
      <c r="K192" s="5"/>
    </row>
    <row r="193" spans="7:11" s="3" customFormat="1" ht="30" customHeight="1" x14ac:dyDescent="0.35">
      <c r="G193" s="12"/>
      <c r="I193" s="12"/>
      <c r="J193" s="12"/>
      <c r="K193" s="5"/>
    </row>
    <row r="194" spans="7:11" s="3" customFormat="1" ht="30" customHeight="1" x14ac:dyDescent="0.35">
      <c r="G194" s="12"/>
      <c r="I194" s="12"/>
      <c r="J194" s="12"/>
      <c r="K194" s="5"/>
    </row>
    <row r="195" spans="7:11" s="3" customFormat="1" ht="30" customHeight="1" x14ac:dyDescent="0.35">
      <c r="G195" s="12"/>
      <c r="I195" s="12"/>
      <c r="J195" s="12"/>
      <c r="K195" s="5"/>
    </row>
    <row r="196" spans="7:11" s="3" customFormat="1" ht="30" customHeight="1" x14ac:dyDescent="0.35">
      <c r="G196" s="12"/>
      <c r="I196" s="12"/>
      <c r="J196" s="12"/>
      <c r="K196" s="5"/>
    </row>
    <row r="197" spans="7:11" s="3" customFormat="1" ht="30" customHeight="1" x14ac:dyDescent="0.35">
      <c r="G197" s="12"/>
      <c r="I197" s="12"/>
      <c r="J197" s="12"/>
      <c r="K197" s="5"/>
    </row>
    <row r="198" spans="7:11" s="3" customFormat="1" ht="30" customHeight="1" x14ac:dyDescent="0.35">
      <c r="G198" s="12"/>
      <c r="I198" s="12"/>
      <c r="J198" s="12"/>
      <c r="K198" s="5"/>
    </row>
    <row r="199" spans="7:11" s="3" customFormat="1" ht="30" customHeight="1" x14ac:dyDescent="0.35">
      <c r="G199" s="12"/>
      <c r="I199" s="12"/>
      <c r="J199" s="12"/>
      <c r="K199" s="5"/>
    </row>
    <row r="200" spans="7:11" s="3" customFormat="1" ht="30" customHeight="1" x14ac:dyDescent="0.35">
      <c r="G200" s="12"/>
      <c r="I200" s="12"/>
      <c r="J200" s="12"/>
      <c r="K200" s="5"/>
    </row>
    <row r="201" spans="7:11" s="3" customFormat="1" ht="30" customHeight="1" x14ac:dyDescent="0.35">
      <c r="G201" s="12"/>
      <c r="I201" s="12"/>
      <c r="J201" s="12"/>
      <c r="K201" s="5"/>
    </row>
    <row r="202" spans="7:11" s="3" customFormat="1" ht="30" customHeight="1" x14ac:dyDescent="0.35">
      <c r="G202" s="12"/>
      <c r="I202" s="12"/>
      <c r="J202" s="12"/>
      <c r="K202" s="5"/>
    </row>
    <row r="203" spans="7:11" s="3" customFormat="1" ht="30" customHeight="1" x14ac:dyDescent="0.35">
      <c r="G203" s="12"/>
      <c r="I203" s="12"/>
      <c r="J203" s="12"/>
      <c r="K203" s="5"/>
    </row>
    <row r="204" spans="7:11" s="3" customFormat="1" ht="30" customHeight="1" x14ac:dyDescent="0.35">
      <c r="G204" s="12"/>
      <c r="I204" s="12"/>
      <c r="J204" s="12"/>
      <c r="K204" s="5"/>
    </row>
    <row r="205" spans="7:11" s="3" customFormat="1" ht="30" customHeight="1" x14ac:dyDescent="0.35">
      <c r="G205" s="12"/>
      <c r="I205" s="12"/>
      <c r="J205" s="12"/>
      <c r="K205" s="5"/>
    </row>
    <row r="206" spans="7:11" s="3" customFormat="1" ht="30" customHeight="1" x14ac:dyDescent="0.35">
      <c r="G206" s="12"/>
      <c r="I206" s="12"/>
      <c r="J206" s="12"/>
      <c r="K206" s="5"/>
    </row>
    <row r="207" spans="7:11" s="3" customFormat="1" ht="30" customHeight="1" x14ac:dyDescent="0.35">
      <c r="G207" s="12"/>
      <c r="I207" s="12"/>
      <c r="J207" s="12"/>
      <c r="K207" s="5"/>
    </row>
    <row r="208" spans="7:11" s="3" customFormat="1" ht="30" customHeight="1" x14ac:dyDescent="0.35">
      <c r="G208" s="12"/>
      <c r="I208" s="12"/>
      <c r="J208" s="12"/>
      <c r="K208" s="5"/>
    </row>
    <row r="209" spans="7:11" s="3" customFormat="1" ht="30" customHeight="1" x14ac:dyDescent="0.35">
      <c r="G209" s="12"/>
      <c r="I209" s="12"/>
      <c r="J209" s="12"/>
      <c r="K209" s="5"/>
    </row>
    <row r="210" spans="7:11" s="3" customFormat="1" ht="30" customHeight="1" x14ac:dyDescent="0.35">
      <c r="G210" s="12"/>
      <c r="I210" s="12"/>
      <c r="J210" s="12"/>
      <c r="K210" s="5"/>
    </row>
    <row r="211" spans="7:11" s="3" customFormat="1" ht="30" customHeight="1" x14ac:dyDescent="0.35">
      <c r="G211" s="12"/>
      <c r="I211" s="12"/>
      <c r="J211" s="12"/>
      <c r="K211" s="5"/>
    </row>
    <row r="212" spans="7:11" s="3" customFormat="1" ht="30" customHeight="1" x14ac:dyDescent="0.35">
      <c r="G212" s="12"/>
      <c r="I212" s="12"/>
      <c r="J212" s="12"/>
      <c r="K212" s="5"/>
    </row>
    <row r="213" spans="7:11" s="3" customFormat="1" ht="30" customHeight="1" x14ac:dyDescent="0.35">
      <c r="G213" s="12"/>
      <c r="I213" s="12"/>
      <c r="J213" s="12"/>
      <c r="K213" s="5"/>
    </row>
    <row r="214" spans="7:11" s="3" customFormat="1" ht="30" customHeight="1" x14ac:dyDescent="0.35">
      <c r="G214" s="12"/>
      <c r="I214" s="12"/>
      <c r="J214" s="12"/>
      <c r="K214" s="5"/>
    </row>
    <row r="215" spans="7:11" s="3" customFormat="1" ht="30" customHeight="1" x14ac:dyDescent="0.35">
      <c r="G215" s="12"/>
      <c r="I215" s="12"/>
      <c r="J215" s="12"/>
      <c r="K215" s="5"/>
    </row>
    <row r="216" spans="7:11" s="3" customFormat="1" ht="30" customHeight="1" x14ac:dyDescent="0.35">
      <c r="G216" s="12"/>
      <c r="I216" s="12"/>
      <c r="J216" s="12"/>
      <c r="K216" s="5"/>
    </row>
    <row r="217" spans="7:11" s="3" customFormat="1" ht="30" customHeight="1" x14ac:dyDescent="0.35">
      <c r="G217" s="12"/>
      <c r="I217" s="12"/>
      <c r="J217" s="12"/>
      <c r="K217" s="5"/>
    </row>
    <row r="218" spans="7:11" s="3" customFormat="1" ht="30" customHeight="1" x14ac:dyDescent="0.35">
      <c r="G218" s="12"/>
      <c r="I218" s="12"/>
      <c r="J218" s="12"/>
      <c r="K218" s="5"/>
    </row>
    <row r="219" spans="7:11" s="3" customFormat="1" ht="30" customHeight="1" x14ac:dyDescent="0.35">
      <c r="G219" s="12"/>
      <c r="I219" s="12"/>
      <c r="J219" s="12"/>
      <c r="K219" s="5"/>
    </row>
    <row r="220" spans="7:11" s="3" customFormat="1" ht="30" customHeight="1" x14ac:dyDescent="0.35">
      <c r="G220" s="12"/>
      <c r="I220" s="12"/>
      <c r="J220" s="12"/>
      <c r="K220" s="5"/>
    </row>
    <row r="221" spans="7:11" s="3" customFormat="1" ht="30" customHeight="1" x14ac:dyDescent="0.35">
      <c r="G221" s="12"/>
      <c r="I221" s="12"/>
      <c r="J221" s="12"/>
      <c r="K221" s="5"/>
    </row>
    <row r="222" spans="7:11" s="3" customFormat="1" ht="30" customHeight="1" x14ac:dyDescent="0.35">
      <c r="G222" s="12"/>
      <c r="I222" s="12"/>
      <c r="J222" s="12"/>
      <c r="K222" s="5"/>
    </row>
    <row r="223" spans="7:11" s="3" customFormat="1" ht="30" customHeight="1" x14ac:dyDescent="0.35">
      <c r="G223" s="12"/>
      <c r="I223" s="12"/>
      <c r="J223" s="12"/>
      <c r="K223" s="5"/>
    </row>
    <row r="224" spans="7:11" s="3" customFormat="1" ht="30" customHeight="1" x14ac:dyDescent="0.35">
      <c r="G224" s="12"/>
      <c r="I224" s="12"/>
      <c r="J224" s="12"/>
      <c r="K224" s="5"/>
    </row>
    <row r="225" spans="7:11" s="3" customFormat="1" ht="30" customHeight="1" x14ac:dyDescent="0.35">
      <c r="G225" s="12"/>
      <c r="I225" s="12"/>
      <c r="J225" s="12"/>
      <c r="K225" s="5"/>
    </row>
    <row r="226" spans="7:11" s="3" customFormat="1" ht="30" customHeight="1" x14ac:dyDescent="0.35">
      <c r="G226" s="12"/>
      <c r="I226" s="12"/>
      <c r="J226" s="12"/>
      <c r="K226" s="5"/>
    </row>
    <row r="227" spans="7:11" s="3" customFormat="1" ht="30" customHeight="1" x14ac:dyDescent="0.35">
      <c r="G227" s="12"/>
      <c r="I227" s="12"/>
      <c r="J227" s="12"/>
      <c r="K227" s="5"/>
    </row>
    <row r="228" spans="7:11" s="3" customFormat="1" ht="30" customHeight="1" x14ac:dyDescent="0.35">
      <c r="G228" s="12"/>
      <c r="I228" s="12"/>
      <c r="J228" s="12"/>
      <c r="K228" s="5"/>
    </row>
    <row r="229" spans="7:11" s="3" customFormat="1" ht="30" customHeight="1" x14ac:dyDescent="0.35">
      <c r="G229" s="12"/>
      <c r="I229" s="12"/>
      <c r="J229" s="12"/>
      <c r="K229" s="5"/>
    </row>
    <row r="230" spans="7:11" s="3" customFormat="1" ht="30" customHeight="1" x14ac:dyDescent="0.35">
      <c r="G230" s="12"/>
      <c r="I230" s="12"/>
      <c r="J230" s="12"/>
      <c r="K230" s="5"/>
    </row>
    <row r="231" spans="7:11" s="3" customFormat="1" ht="30" customHeight="1" x14ac:dyDescent="0.35">
      <c r="G231" s="12"/>
      <c r="I231" s="12"/>
      <c r="J231" s="12"/>
      <c r="K231" s="5"/>
    </row>
    <row r="232" spans="7:11" s="3" customFormat="1" ht="30" customHeight="1" x14ac:dyDescent="0.35">
      <c r="G232" s="12"/>
      <c r="I232" s="12"/>
      <c r="J232" s="12"/>
      <c r="K232" s="5"/>
    </row>
    <row r="233" spans="7:11" s="3" customFormat="1" ht="30" customHeight="1" x14ac:dyDescent="0.35">
      <c r="G233" s="12"/>
      <c r="I233" s="12"/>
      <c r="J233" s="12"/>
      <c r="K233" s="5"/>
    </row>
    <row r="234" spans="7:11" s="3" customFormat="1" ht="30" customHeight="1" x14ac:dyDescent="0.35">
      <c r="G234" s="12"/>
      <c r="I234" s="12"/>
      <c r="J234" s="12"/>
      <c r="K234" s="5"/>
    </row>
    <row r="235" spans="7:11" s="3" customFormat="1" ht="30" customHeight="1" x14ac:dyDescent="0.35">
      <c r="G235" s="12"/>
      <c r="I235" s="12"/>
      <c r="J235" s="12"/>
      <c r="K235" s="5"/>
    </row>
    <row r="236" spans="7:11" s="3" customFormat="1" ht="30" customHeight="1" x14ac:dyDescent="0.35">
      <c r="G236" s="12"/>
      <c r="I236" s="12"/>
      <c r="J236" s="12"/>
      <c r="K236" s="5"/>
    </row>
    <row r="237" spans="7:11" s="3" customFormat="1" ht="30" customHeight="1" x14ac:dyDescent="0.35">
      <c r="G237" s="12"/>
      <c r="I237" s="12"/>
      <c r="J237" s="12"/>
      <c r="K237" s="5"/>
    </row>
    <row r="238" spans="7:11" s="3" customFormat="1" ht="30" customHeight="1" x14ac:dyDescent="0.35">
      <c r="G238" s="12"/>
      <c r="I238" s="12"/>
      <c r="J238" s="12"/>
      <c r="K238" s="5"/>
    </row>
    <row r="239" spans="7:11" s="3" customFormat="1" ht="30" customHeight="1" x14ac:dyDescent="0.35">
      <c r="G239" s="12"/>
      <c r="I239" s="12"/>
      <c r="J239" s="12"/>
      <c r="K239" s="5"/>
    </row>
    <row r="240" spans="7:11" s="3" customFormat="1" ht="30" customHeight="1" x14ac:dyDescent="0.35">
      <c r="G240" s="12"/>
      <c r="I240" s="12"/>
      <c r="J240" s="12"/>
      <c r="K240" s="5"/>
    </row>
    <row r="241" spans="7:11" s="3" customFormat="1" ht="30" customHeight="1" x14ac:dyDescent="0.35">
      <c r="G241" s="12"/>
      <c r="I241" s="12"/>
      <c r="J241" s="12"/>
      <c r="K241" s="5"/>
    </row>
    <row r="242" spans="7:11" s="3" customFormat="1" ht="30" customHeight="1" x14ac:dyDescent="0.35">
      <c r="G242" s="12"/>
      <c r="I242" s="12"/>
      <c r="J242" s="12"/>
      <c r="K242" s="5"/>
    </row>
    <row r="243" spans="7:11" s="3" customFormat="1" ht="30" customHeight="1" x14ac:dyDescent="0.35">
      <c r="G243" s="12"/>
      <c r="I243" s="12"/>
      <c r="J243" s="12"/>
      <c r="K243" s="5"/>
    </row>
    <row r="244" spans="7:11" s="3" customFormat="1" ht="30" customHeight="1" x14ac:dyDescent="0.35">
      <c r="G244" s="12"/>
      <c r="I244" s="12"/>
      <c r="J244" s="12"/>
      <c r="K244" s="5"/>
    </row>
    <row r="245" spans="7:11" s="3" customFormat="1" ht="30" customHeight="1" x14ac:dyDescent="0.35">
      <c r="G245" s="12"/>
      <c r="I245" s="12"/>
      <c r="J245" s="12"/>
      <c r="K245" s="5"/>
    </row>
    <row r="246" spans="7:11" s="3" customFormat="1" ht="30" customHeight="1" x14ac:dyDescent="0.35">
      <c r="G246" s="12"/>
      <c r="I246" s="12"/>
      <c r="J246" s="12"/>
      <c r="K246" s="5"/>
    </row>
    <row r="247" spans="7:11" s="3" customFormat="1" ht="30" customHeight="1" x14ac:dyDescent="0.35">
      <c r="G247" s="12"/>
      <c r="I247" s="12"/>
      <c r="J247" s="12"/>
      <c r="K247" s="5"/>
    </row>
    <row r="248" spans="7:11" s="3" customFormat="1" ht="30" customHeight="1" x14ac:dyDescent="0.35">
      <c r="G248" s="12"/>
      <c r="I248" s="12"/>
      <c r="J248" s="12"/>
      <c r="K248" s="5"/>
    </row>
    <row r="249" spans="7:11" s="3" customFormat="1" ht="30" customHeight="1" x14ac:dyDescent="0.35">
      <c r="G249" s="12"/>
      <c r="I249" s="12"/>
      <c r="J249" s="12"/>
      <c r="K249" s="5"/>
    </row>
    <row r="250" spans="7:11" s="3" customFormat="1" ht="30" customHeight="1" x14ac:dyDescent="0.35">
      <c r="G250" s="12"/>
      <c r="I250" s="12"/>
      <c r="J250" s="12"/>
      <c r="K250" s="5"/>
    </row>
    <row r="251" spans="7:11" s="3" customFormat="1" ht="30" customHeight="1" x14ac:dyDescent="0.35">
      <c r="G251" s="12"/>
      <c r="I251" s="12"/>
      <c r="J251" s="12"/>
      <c r="K251" s="5"/>
    </row>
    <row r="252" spans="7:11" s="3" customFormat="1" ht="30" customHeight="1" x14ac:dyDescent="0.35">
      <c r="G252" s="12"/>
      <c r="I252" s="12"/>
      <c r="J252" s="12"/>
      <c r="K252" s="5"/>
    </row>
    <row r="253" spans="7:11" s="3" customFormat="1" ht="30" customHeight="1" x14ac:dyDescent="0.35">
      <c r="G253" s="12"/>
      <c r="I253" s="12"/>
      <c r="J253" s="12"/>
      <c r="K253" s="5"/>
    </row>
    <row r="254" spans="7:11" s="3" customFormat="1" ht="30" customHeight="1" x14ac:dyDescent="0.35">
      <c r="G254" s="12"/>
      <c r="I254" s="12"/>
      <c r="J254" s="12"/>
      <c r="K254" s="5"/>
    </row>
    <row r="255" spans="7:11" s="3" customFormat="1" ht="30" customHeight="1" x14ac:dyDescent="0.35">
      <c r="G255" s="12"/>
      <c r="I255" s="12"/>
      <c r="J255" s="12"/>
      <c r="K255" s="5"/>
    </row>
    <row r="256" spans="7:11" s="3" customFormat="1" ht="30" customHeight="1" x14ac:dyDescent="0.35">
      <c r="G256" s="12"/>
      <c r="I256" s="12"/>
      <c r="J256" s="12"/>
      <c r="K256" s="5"/>
    </row>
    <row r="257" spans="7:11" s="3" customFormat="1" ht="30" customHeight="1" x14ac:dyDescent="0.35">
      <c r="G257" s="12"/>
      <c r="I257" s="12"/>
      <c r="J257" s="12"/>
      <c r="K257" s="5"/>
    </row>
    <row r="258" spans="7:11" s="3" customFormat="1" ht="30" customHeight="1" x14ac:dyDescent="0.35">
      <c r="G258" s="12"/>
      <c r="I258" s="12"/>
      <c r="J258" s="12"/>
      <c r="K258" s="5"/>
    </row>
    <row r="259" spans="7:11" s="3" customFormat="1" ht="30" customHeight="1" x14ac:dyDescent="0.35">
      <c r="G259" s="12"/>
      <c r="I259" s="12"/>
      <c r="J259" s="12"/>
      <c r="K259" s="5"/>
    </row>
    <row r="260" spans="7:11" s="3" customFormat="1" ht="30" customHeight="1" x14ac:dyDescent="0.35">
      <c r="G260" s="12"/>
      <c r="I260" s="12"/>
      <c r="J260" s="12"/>
      <c r="K260" s="5"/>
    </row>
    <row r="261" spans="7:11" s="3" customFormat="1" ht="30" customHeight="1" x14ac:dyDescent="0.35">
      <c r="G261" s="12"/>
      <c r="I261" s="12"/>
      <c r="J261" s="12"/>
      <c r="K261" s="5"/>
    </row>
    <row r="262" spans="7:11" s="3" customFormat="1" ht="30" customHeight="1" x14ac:dyDescent="0.35">
      <c r="G262" s="12"/>
      <c r="I262" s="12"/>
      <c r="J262" s="12"/>
      <c r="K262" s="5"/>
    </row>
    <row r="263" spans="7:11" s="3" customFormat="1" ht="30" customHeight="1" x14ac:dyDescent="0.35">
      <c r="G263" s="12"/>
      <c r="I263" s="12"/>
      <c r="J263" s="12"/>
      <c r="K263" s="5"/>
    </row>
    <row r="264" spans="7:11" s="3" customFormat="1" ht="30" customHeight="1" x14ac:dyDescent="0.35">
      <c r="G264" s="12"/>
      <c r="I264" s="12"/>
      <c r="J264" s="12"/>
      <c r="K264" s="5"/>
    </row>
    <row r="265" spans="7:11" s="3" customFormat="1" ht="30" customHeight="1" x14ac:dyDescent="0.35">
      <c r="G265" s="12"/>
      <c r="I265" s="12"/>
      <c r="J265" s="12"/>
      <c r="K265" s="5"/>
    </row>
    <row r="266" spans="7:11" s="3" customFormat="1" ht="30" customHeight="1" x14ac:dyDescent="0.35">
      <c r="G266" s="12"/>
      <c r="I266" s="12"/>
      <c r="J266" s="12"/>
      <c r="K266" s="5"/>
    </row>
    <row r="267" spans="7:11" s="3" customFormat="1" ht="30" customHeight="1" x14ac:dyDescent="0.35">
      <c r="G267" s="12"/>
      <c r="I267" s="12"/>
      <c r="J267" s="12"/>
      <c r="K267" s="5"/>
    </row>
    <row r="268" spans="7:11" s="3" customFormat="1" ht="30" customHeight="1" x14ac:dyDescent="0.35">
      <c r="G268" s="12"/>
      <c r="I268" s="12"/>
      <c r="J268" s="12"/>
      <c r="K268" s="5"/>
    </row>
    <row r="269" spans="7:11" s="3" customFormat="1" ht="30" customHeight="1" x14ac:dyDescent="0.35">
      <c r="G269" s="12"/>
      <c r="I269" s="12"/>
      <c r="J269" s="12"/>
      <c r="K269" s="5"/>
    </row>
    <row r="270" spans="7:11" s="3" customFormat="1" ht="30" customHeight="1" x14ac:dyDescent="0.35">
      <c r="G270" s="12"/>
      <c r="I270" s="12"/>
      <c r="J270" s="12"/>
      <c r="K270" s="5"/>
    </row>
    <row r="271" spans="7:11" s="3" customFormat="1" ht="30" customHeight="1" x14ac:dyDescent="0.35">
      <c r="G271" s="12"/>
      <c r="I271" s="12"/>
      <c r="J271" s="12"/>
      <c r="K271" s="5"/>
    </row>
    <row r="272" spans="7:11" s="3" customFormat="1" ht="30" customHeight="1" x14ac:dyDescent="0.35">
      <c r="G272" s="12"/>
      <c r="I272" s="12"/>
      <c r="J272" s="12"/>
      <c r="K272" s="5"/>
    </row>
    <row r="273" spans="7:11" s="3" customFormat="1" ht="30" customHeight="1" x14ac:dyDescent="0.35">
      <c r="G273" s="12"/>
      <c r="I273" s="12"/>
      <c r="J273" s="12"/>
      <c r="K273" s="5"/>
    </row>
    <row r="274" spans="7:11" s="3" customFormat="1" ht="30" customHeight="1" x14ac:dyDescent="0.35">
      <c r="G274" s="12"/>
      <c r="I274" s="12"/>
      <c r="J274" s="12"/>
      <c r="K274" s="5"/>
    </row>
    <row r="275" spans="7:11" s="3" customFormat="1" ht="30" customHeight="1" x14ac:dyDescent="0.35">
      <c r="G275" s="12"/>
      <c r="I275" s="12"/>
      <c r="J275" s="12"/>
      <c r="K275" s="5"/>
    </row>
    <row r="276" spans="7:11" s="3" customFormat="1" ht="30" customHeight="1" x14ac:dyDescent="0.35">
      <c r="G276" s="12"/>
      <c r="I276" s="12"/>
      <c r="J276" s="12"/>
      <c r="K276" s="5"/>
    </row>
    <row r="277" spans="7:11" s="3" customFormat="1" ht="30" customHeight="1" x14ac:dyDescent="0.35">
      <c r="G277" s="12"/>
      <c r="I277" s="12"/>
      <c r="J277" s="12"/>
      <c r="K277" s="5"/>
    </row>
    <row r="278" spans="7:11" s="3" customFormat="1" ht="30" customHeight="1" x14ac:dyDescent="0.35">
      <c r="G278" s="12"/>
      <c r="I278" s="12"/>
      <c r="J278" s="12"/>
      <c r="K278" s="5"/>
    </row>
    <row r="279" spans="7:11" s="3" customFormat="1" ht="30" customHeight="1" x14ac:dyDescent="0.35">
      <c r="G279" s="12"/>
      <c r="I279" s="12"/>
      <c r="J279" s="12"/>
      <c r="K279" s="5"/>
    </row>
    <row r="280" spans="7:11" s="3" customFormat="1" ht="30" customHeight="1" x14ac:dyDescent="0.35">
      <c r="G280" s="12"/>
      <c r="I280" s="12"/>
      <c r="J280" s="12"/>
      <c r="K280" s="5"/>
    </row>
    <row r="281" spans="7:11" s="3" customFormat="1" ht="30" customHeight="1" x14ac:dyDescent="0.35">
      <c r="G281" s="12"/>
      <c r="I281" s="12"/>
      <c r="J281" s="12"/>
      <c r="K281" s="5"/>
    </row>
    <row r="282" spans="7:11" s="3" customFormat="1" ht="30" customHeight="1" x14ac:dyDescent="0.35">
      <c r="G282" s="12"/>
      <c r="I282" s="12"/>
      <c r="J282" s="12"/>
      <c r="K282" s="5"/>
    </row>
    <row r="283" spans="7:11" s="3" customFormat="1" ht="30" customHeight="1" x14ac:dyDescent="0.35">
      <c r="G283" s="12"/>
      <c r="I283" s="12"/>
      <c r="J283" s="12"/>
      <c r="K283" s="5"/>
    </row>
    <row r="284" spans="7:11" s="3" customFormat="1" ht="30" customHeight="1" x14ac:dyDescent="0.35">
      <c r="G284" s="12"/>
      <c r="I284" s="12"/>
      <c r="J284" s="12"/>
      <c r="K284" s="5"/>
    </row>
    <row r="285" spans="7:11" s="3" customFormat="1" ht="30" customHeight="1" x14ac:dyDescent="0.35">
      <c r="G285" s="12"/>
      <c r="I285" s="12"/>
      <c r="J285" s="12"/>
      <c r="K285" s="5"/>
    </row>
    <row r="286" spans="7:11" s="3" customFormat="1" ht="30" customHeight="1" x14ac:dyDescent="0.35">
      <c r="G286" s="12"/>
      <c r="I286" s="12"/>
      <c r="J286" s="12"/>
      <c r="K286" s="5"/>
    </row>
    <row r="287" spans="7:11" s="3" customFormat="1" ht="30" customHeight="1" x14ac:dyDescent="0.35">
      <c r="G287" s="12"/>
      <c r="I287" s="12"/>
      <c r="J287" s="12"/>
      <c r="K287" s="5"/>
    </row>
    <row r="288" spans="7:11" s="3" customFormat="1" ht="30" customHeight="1" x14ac:dyDescent="0.35">
      <c r="G288" s="12"/>
      <c r="I288" s="12"/>
      <c r="J288" s="12"/>
      <c r="K288" s="5"/>
    </row>
  </sheetData>
  <hyperlinks>
    <hyperlink ref="L16" r:id="rId1" xr:uid="{EFC47FEA-73B1-406A-B375-AF081332B09B}"/>
    <hyperlink ref="L47" r:id="rId2" xr:uid="{10236D9D-3E2F-4448-AB02-EEBC2192B836}"/>
    <hyperlink ref="L48" r:id="rId3" xr:uid="{E774ACC8-5C63-4DE4-8D31-019495303C3A}"/>
    <hyperlink ref="L49" r:id="rId4" xr:uid="{D6EBA595-2CBB-4F7A-B26C-07A21A07ACD8}"/>
    <hyperlink ref="L50" r:id="rId5" xr:uid="{8B042CB0-76FD-44AA-AF7E-83F51E61DFA2}"/>
    <hyperlink ref="L51" r:id="rId6" xr:uid="{8271F5A6-5353-450A-97E4-7A424D3EB67E}"/>
    <hyperlink ref="L122" r:id="rId7" xr:uid="{18D3FCE7-82C0-49F3-8373-EBB0DA82FE37}"/>
    <hyperlink ref="L123" r:id="rId8" xr:uid="{89CDF0B2-4D5B-4FB6-A024-4CA38D5B64D0}"/>
    <hyperlink ref="L124" r:id="rId9" xr:uid="{11F12A83-2D64-42B5-8617-F8FD4D087688}"/>
    <hyperlink ref="L61" r:id="rId10" xr:uid="{9668F4B8-5621-41F3-A423-18E97E2E336E}"/>
    <hyperlink ref="L60" r:id="rId11" xr:uid="{08355332-B220-4F5A-93DD-F86717AC2707}"/>
    <hyperlink ref="L112" r:id="rId12" xr:uid="{2295A691-EC36-41FE-A548-15D56F6AF1DB}"/>
    <hyperlink ref="L113" r:id="rId13" xr:uid="{9243AC65-CCBC-48FE-886B-9011862B60E6}"/>
    <hyperlink ref="L107" r:id="rId14" xr:uid="{265BC355-F1F2-49B4-9F20-6CC03C410698}"/>
    <hyperlink ref="L24" r:id="rId15" xr:uid="{AB2DF182-A405-467F-9B1B-1F6BBEF82E03}"/>
    <hyperlink ref="L26" r:id="rId16" xr:uid="{B08F882B-1B8F-4872-8EA2-2C7269B4E1A4}"/>
    <hyperlink ref="L131" r:id="rId17" xr:uid="{F65A1AD6-7F6B-4D88-9E55-55A4EC8D09B0}"/>
    <hyperlink ref="L23" r:id="rId18" xr:uid="{7776FFAB-6E4D-4875-8E76-769ED9B07790}"/>
    <hyperlink ref="L18" r:id="rId19" xr:uid="{3B133B94-CC3F-4BFF-929D-C3AFA4294023}"/>
    <hyperlink ref="L19" r:id="rId20" xr:uid="{1C361921-F2B0-485A-9A83-AADE488D80F8}"/>
    <hyperlink ref="L22" r:id="rId21" xr:uid="{FC0CFA1D-0D8B-4ACD-BCA6-5931609137EA}"/>
    <hyperlink ref="L6" r:id="rId22" xr:uid="{E142C2CE-E600-4467-B8BA-1EA4A140CC8E}"/>
    <hyperlink ref="L3" r:id="rId23" xr:uid="{8249F3C9-90A9-4A63-8BF3-BA409126F392}"/>
    <hyperlink ref="L56" r:id="rId24" xr:uid="{60E03035-7E14-4513-B257-FB9F66940E08}"/>
    <hyperlink ref="L4" r:id="rId25" xr:uid="{B9A37F5C-1AEC-4E15-A8A2-7FEC58606D77}"/>
    <hyperlink ref="L137" r:id="rId26" xr:uid="{34DFEF19-2813-4315-B321-A3E6E2AEF521}"/>
    <hyperlink ref="L58" r:id="rId27" xr:uid="{9F9B2AFD-ABF8-4272-9C2F-C04753795BD0}"/>
    <hyperlink ref="L59" r:id="rId28" xr:uid="{1556297D-5946-418D-B872-A7B5DC07886E}"/>
    <hyperlink ref="L54" r:id="rId29" xr:uid="{ED159F13-7337-476F-8EBE-DDDC2934857C}"/>
    <hyperlink ref="L55" r:id="rId30" xr:uid="{3CF32B29-311D-4513-AC6A-73E533EE3E33}"/>
    <hyperlink ref="L52" r:id="rId31" xr:uid="{0CAF6546-D792-4CB6-A5DF-8A2D80C2A2A0}"/>
    <hyperlink ref="L53" r:id="rId32" xr:uid="{03CD73C6-F2E3-41F6-BE22-E4903C3F7AE0}"/>
    <hyperlink ref="L7" r:id="rId33" xr:uid="{FA02004D-91E2-4E90-8BFB-6D01241297AE}"/>
    <hyperlink ref="L57" r:id="rId34" xr:uid="{A654DFE3-5CE6-4C86-BA04-2502C6801B3E}"/>
    <hyperlink ref="L8" r:id="rId35" xr:uid="{8A0D7838-74B3-4217-BBF7-75BC770D24CD}"/>
    <hyperlink ref="L9" r:id="rId36" xr:uid="{2F124328-2225-4D77-A000-EF25927530EA}"/>
    <hyperlink ref="L10" r:id="rId37" xr:uid="{A0942B80-989C-44C0-9197-DC0E87DC18C4}"/>
    <hyperlink ref="L11" r:id="rId38" xr:uid="{62CD11F5-A5DC-48D2-BEEB-8C23BAF2F3B8}"/>
    <hyperlink ref="L5" r:id="rId39" xr:uid="{D6695836-A5FC-402D-9942-97A3BCBDA63B}"/>
    <hyperlink ref="L62" r:id="rId40" xr:uid="{A173EB4D-C9C0-4E81-952C-2B3BFE78AB29}"/>
    <hyperlink ref="L64" r:id="rId41" xr:uid="{A99DA163-AD33-4DE9-82CB-5A49E35BD26A}"/>
    <hyperlink ref="L108" r:id="rId42" xr:uid="{F53DBFDB-3C06-4CB9-BE2C-7604E67F828D}"/>
    <hyperlink ref="L109" r:id="rId43" xr:uid="{5040AA52-61BC-47B1-80A3-8BBB4B9211C7}"/>
    <hyperlink ref="L110" r:id="rId44" xr:uid="{1CD12C05-6FEB-46F4-99EE-CB7D17D3095C}"/>
    <hyperlink ref="L21" r:id="rId45" xr:uid="{66F389EC-281E-4798-9217-84B02325B07F}"/>
    <hyperlink ref="L28" r:id="rId46" xr:uid="{FC4925CA-22AC-4494-8467-99EA2E61530E}"/>
    <hyperlink ref="L29" r:id="rId47" xr:uid="{ECF61598-A337-4A59-ABC0-2D6A339F678B}"/>
    <hyperlink ref="L41" r:id="rId48" xr:uid="{BA6D23E4-D6FA-46EC-A937-A30F8ADB44E1}"/>
    <hyperlink ref="L42" r:id="rId49" xr:uid="{306111F7-7BDF-49F0-8293-83F795F18FEB}"/>
    <hyperlink ref="L27" r:id="rId50" xr:uid="{50F6F10E-36F4-4686-89CC-8F833AAE83AB}"/>
    <hyperlink ref="L43" r:id="rId51" xr:uid="{EC690A70-E485-410A-B702-F50567778903}"/>
    <hyperlink ref="L44" r:id="rId52" xr:uid="{590573F3-604D-4255-B2A9-7AB2C59B2FB3}"/>
    <hyperlink ref="L70" r:id="rId53" xr:uid="{CEEC771B-DAD8-4E47-800D-080A99A4C6D3}"/>
    <hyperlink ref="L75" r:id="rId54" xr:uid="{C65B2D13-D944-40C1-B654-FBBDA3CA039C}"/>
    <hyperlink ref="L73" r:id="rId55" xr:uid="{A75F1B92-602F-4285-94D7-375566504F30}"/>
    <hyperlink ref="L74" r:id="rId56" xr:uid="{DF23D2DB-57A6-4D3F-BAF6-C4819D755586}"/>
    <hyperlink ref="L17" r:id="rId57" xr:uid="{4C150E49-1070-47CB-86C1-1229F0147656}"/>
    <hyperlink ref="L13" r:id="rId58" xr:uid="{26F8997F-C337-40B2-B6C6-15CE98F90321}"/>
    <hyperlink ref="L14" r:id="rId59" xr:uid="{A6106E79-57C3-4C06-8D11-E077A1EDF6A2}"/>
    <hyperlink ref="L63" r:id="rId60" xr:uid="{5D264F20-9DE1-4644-9E58-C0B0934B4D6E}"/>
    <hyperlink ref="L67" r:id="rId61" xr:uid="{60D2FD1D-BC02-426C-A871-37F6C063D7C5}"/>
    <hyperlink ref="L66" r:id="rId62" display="https://www.youtube.com/watch?v=f63a8Cphh8c" xr:uid="{5C8A34C6-C816-48F1-AF67-EBDDBBB2DBCB}"/>
    <hyperlink ref="L101" r:id="rId63" xr:uid="{097FEB6E-E6F5-4CB3-B9C8-0E6C85C35569}"/>
    <hyperlink ref="L102" r:id="rId64" xr:uid="{5DC0EFBC-902D-4552-9E1C-00F322138B4B}"/>
    <hyperlink ref="L99" r:id="rId65" xr:uid="{245A16D9-32F9-4139-8FA4-4318E0CE4CE3}"/>
    <hyperlink ref="L100" r:id="rId66" xr:uid="{098DCEC8-7A20-449C-BF38-04EEE73FF538}"/>
    <hyperlink ref="L25" r:id="rId67" xr:uid="{1C62608E-46EF-4B5B-8436-3F4D446FEDC1}"/>
    <hyperlink ref="L38" r:id="rId68" xr:uid="{0EF3BEE9-B9AE-499B-A02D-F4D713F96F24}"/>
    <hyperlink ref="L30" r:id="rId69" xr:uid="{3D89349C-10E1-423D-8FC4-48A8227FE722}"/>
    <hyperlink ref="L32" r:id="rId70" xr:uid="{52773BF8-DAED-4C47-B27B-FD2DEDA3CBF4}"/>
    <hyperlink ref="L33" r:id="rId71" xr:uid="{68D1A19F-0A9E-4AD1-944E-AB9FEE014C8A}"/>
    <hyperlink ref="L34" r:id="rId72" xr:uid="{D9BAB989-092A-4E96-A979-7AF7DA3D7C87}"/>
    <hyperlink ref="L35" r:id="rId73" xr:uid="{E9436785-7E6D-4633-9BFF-43DC44BCC78A}"/>
    <hyperlink ref="L36" r:id="rId74" xr:uid="{BE520042-2E6F-4977-B1E7-6E2CE5E1C710}"/>
    <hyperlink ref="L37" r:id="rId75" xr:uid="{3C5EF8DF-9E27-4EAA-AF99-2A7D34CFA884}"/>
    <hyperlink ref="L106" r:id="rId76" xr:uid="{FFAFFD5F-E2D9-4CB9-A13A-51383825C4EB}"/>
    <hyperlink ref="L98" r:id="rId77" xr:uid="{E5BAC5A4-A952-4DD4-A7A6-5F48CADD8D85}"/>
    <hyperlink ref="L103" r:id="rId78" xr:uid="{53CE64D2-04A5-4E54-BC6C-5DD5EE54BCD4}"/>
    <hyperlink ref="L105" r:id="rId79" xr:uid="{E7EC8140-3DC2-445F-8369-25F7C7114393}"/>
    <hyperlink ref="L104" r:id="rId80" xr:uid="{2A704028-D120-44C1-A14C-4D418945970D}"/>
    <hyperlink ref="L97" r:id="rId81" xr:uid="{1D262F80-D6A5-4E31-AC29-8993FFA8AF49}"/>
    <hyperlink ref="L114" r:id="rId82" xr:uid="{757A307B-35F4-4D6B-BD60-FDA73CAF6A6E}"/>
    <hyperlink ref="L115" r:id="rId83" xr:uid="{940A8B84-8AD9-4EA0-9B63-87F7DFF30A13}"/>
    <hyperlink ref="L116" r:id="rId84" xr:uid="{C218BDE3-0185-436F-8842-EDFDE29FBCA0}"/>
    <hyperlink ref="L117" r:id="rId85" xr:uid="{D4428F60-2D02-414D-80D3-FB4EBD67BEC7}"/>
    <hyperlink ref="L111" r:id="rId86" xr:uid="{8FDD90D7-25C3-424C-AF69-BD44F0589520}"/>
    <hyperlink ref="L69" r:id="rId87" xr:uid="{B9BD45E3-BEB5-40B3-A6AF-3C10DC7CFE36}"/>
    <hyperlink ref="L84" r:id="rId88" xr:uid="{C7093126-9E79-4E72-B1EA-9B1166F73695}"/>
    <hyperlink ref="L85" r:id="rId89" xr:uid="{65985472-FE3D-40AD-8B0F-0C9C79720E5D}"/>
    <hyperlink ref="L89" r:id="rId90" xr:uid="{3340DA4F-5BD0-47DD-813D-47C9EA5C271D}"/>
    <hyperlink ref="L31" r:id="rId91" xr:uid="{1FB262D1-E92D-4F06-BBF9-D1445EA1A71C}"/>
    <hyperlink ref="L15" r:id="rId92" xr:uid="{F27FF34C-7361-4638-8C06-0821414F2A93}"/>
    <hyperlink ref="L20" r:id="rId93" xr:uid="{CC78189C-B364-40A5-8E75-3BA804FD4244}"/>
  </hyperlinks>
  <pageMargins left="0.7" right="0.7" top="0.75" bottom="0.75" header="0.3" footer="0.3"/>
  <pageSetup orientation="portrait" r:id="rId94"/>
  <tableParts count="1">
    <tablePart r:id="rId9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F23225-9F32-4145-B56F-F8B52BB7EAAA}">
          <x14:formula1>
            <xm:f>'Tournament Data'!$B$3:$B$41</xm:f>
          </x14:formula1>
          <xm:sqref>B3:B137</xm:sqref>
        </x14:dataValidation>
        <x14:dataValidation type="list" allowBlank="1" showInputMessage="1" showErrorMessage="1" xr:uid="{B5EBD3A3-71D3-4300-999E-3F4D5CF966B3}">
          <x14:formula1>
            <xm:f>'Tournament Data'!$B$61:$B$135</xm:f>
          </x14:formula1>
          <xm:sqref>F3:F137 H3:H137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53DB-F7AF-43CB-99E2-DEFBF73EA237}">
  <dimension ref="A1:Q351"/>
  <sheetViews>
    <sheetView showGridLines="0" tabSelected="1" topLeftCell="A89" workbookViewId="0">
      <selection activeCell="J96" sqref="J96"/>
    </sheetView>
  </sheetViews>
  <sheetFormatPr defaultRowHeight="16" x14ac:dyDescent="0.45"/>
  <cols>
    <col min="1" max="1" width="19.54296875" style="40" customWidth="1"/>
    <col min="2" max="2" width="23.54296875" style="40" customWidth="1"/>
    <col min="3" max="3" width="13.1796875" style="40" customWidth="1"/>
    <col min="4" max="4" width="11.81640625" style="40" customWidth="1"/>
    <col min="5" max="11" width="9.7265625" style="40" customWidth="1"/>
    <col min="12" max="12" width="9.7265625" style="41" customWidth="1"/>
    <col min="13" max="14" width="19.1796875" style="40" customWidth="1"/>
    <col min="15" max="15" width="22.54296875" style="40" customWidth="1"/>
    <col min="16" max="16" width="37.453125" style="40" customWidth="1"/>
    <col min="17" max="16384" width="8.7265625" style="40"/>
  </cols>
  <sheetData>
    <row r="1" spans="1:17" s="34" customFormat="1" ht="43.5" customHeight="1" x14ac:dyDescent="0.35">
      <c r="A1" s="32" t="s">
        <v>1</v>
      </c>
      <c r="B1" s="32" t="s">
        <v>534</v>
      </c>
      <c r="C1" s="32" t="s">
        <v>0</v>
      </c>
      <c r="D1" s="32" t="s">
        <v>2</v>
      </c>
      <c r="E1" s="32" t="s">
        <v>545</v>
      </c>
      <c r="F1" s="32" t="s">
        <v>572</v>
      </c>
      <c r="G1" s="32" t="s">
        <v>536</v>
      </c>
      <c r="H1" s="32" t="s">
        <v>537</v>
      </c>
      <c r="I1" s="32" t="s">
        <v>540</v>
      </c>
      <c r="J1" s="32" t="s">
        <v>541</v>
      </c>
      <c r="K1" s="32" t="s">
        <v>3</v>
      </c>
      <c r="L1" s="33" t="s">
        <v>549</v>
      </c>
      <c r="M1" s="32" t="s">
        <v>538</v>
      </c>
      <c r="N1" s="32" t="s">
        <v>539</v>
      </c>
      <c r="O1" s="32" t="s">
        <v>47</v>
      </c>
      <c r="P1" s="32" t="s">
        <v>576</v>
      </c>
      <c r="Q1" s="32" t="s">
        <v>634</v>
      </c>
    </row>
    <row r="2" spans="1:17" s="27" customFormat="1" ht="30" hidden="1" customHeight="1" x14ac:dyDescent="0.35">
      <c r="A2" s="28" t="s">
        <v>533</v>
      </c>
      <c r="B2" s="28" t="s">
        <v>555</v>
      </c>
      <c r="C2" s="29">
        <f>IF(tbQCEvents[[#This Row],[Sub-event]]&lt;&gt;"",VLOOKUP(tbQCEvents[[#This Row],[Sub-event]],tbSubEvent[],2,FALSE),"")</f>
        <v>43708</v>
      </c>
      <c r="D2" s="31" t="s">
        <v>592</v>
      </c>
      <c r="E2" s="28" t="s">
        <v>546</v>
      </c>
      <c r="F2" s="28" t="s">
        <v>573</v>
      </c>
      <c r="G2" s="28" t="s">
        <v>583</v>
      </c>
      <c r="H2" s="28" t="s">
        <v>590</v>
      </c>
      <c r="I2" s="31">
        <v>9</v>
      </c>
      <c r="J2" s="31">
        <v>10</v>
      </c>
      <c r="K2" s="28" t="str">
        <f>IF(ISNUMBER(tbQCEvents[[#This Row],[Player1 Score]]),IF(tbQCEvents[[#This Row],[Player1 Score]]&gt;tbQCEvents[[#This Row],[Player2 Score]],tbQCEvents[[#This Row],[Player1]],tbQCEvents[[#This Row],[Player2]]),"")</f>
        <v>Joxx</v>
      </c>
      <c r="L2" s="31">
        <v>1</v>
      </c>
      <c r="M2" s="28" t="s">
        <v>274</v>
      </c>
      <c r="N2" s="28" t="s">
        <v>292</v>
      </c>
      <c r="O2" s="28" t="s">
        <v>594</v>
      </c>
      <c r="P2" s="30" t="s">
        <v>593</v>
      </c>
      <c r="Q2" s="28" t="str">
        <f>IF(ISNUMBER(tbQCEvents[[#This Row],[Player1 Score]]),IF(tbQCEvents[[#This Row],[Player1 Score]]&lt;tbQCEvents[[#This Row],[Player2 Score]],tbQCEvents[[#This Row],[Player1]],tbQCEvents[[#This Row],[Player2]]),"")</f>
        <v>Antowka</v>
      </c>
    </row>
    <row r="3" spans="1:17" s="27" customFormat="1" ht="30" hidden="1" customHeight="1" x14ac:dyDescent="0.35">
      <c r="A3" s="28" t="s">
        <v>533</v>
      </c>
      <c r="B3" s="28" t="s">
        <v>555</v>
      </c>
      <c r="C3" s="29">
        <f>IF(tbQCEvents[[#This Row],[Sub-event]]&lt;&gt;"",VLOOKUP(tbQCEvents[[#This Row],[Sub-event]],tbSubEvent[],2,FALSE),"")</f>
        <v>43708</v>
      </c>
      <c r="D3" s="31" t="s">
        <v>592</v>
      </c>
      <c r="E3" s="28" t="s">
        <v>546</v>
      </c>
      <c r="F3" s="28" t="s">
        <v>573</v>
      </c>
      <c r="G3" s="28" t="s">
        <v>583</v>
      </c>
      <c r="H3" s="28" t="s">
        <v>590</v>
      </c>
      <c r="I3" s="31">
        <v>12</v>
      </c>
      <c r="J3" s="31">
        <v>4</v>
      </c>
      <c r="K3" s="28" t="str">
        <f>IF(ISNUMBER(tbQCEvents[[#This Row],[Player1 Score]]),IF(tbQCEvents[[#This Row],[Player1 Score]]&gt;tbQCEvents[[#This Row],[Player2 Score]],tbQCEvents[[#This Row],[Player1]],tbQCEvents[[#This Row],[Player2]]),"")</f>
        <v>Antowka</v>
      </c>
      <c r="L3" s="31">
        <v>0</v>
      </c>
      <c r="M3" s="28" t="s">
        <v>280</v>
      </c>
      <c r="N3" s="28" t="s">
        <v>276</v>
      </c>
      <c r="O3" s="28" t="s">
        <v>48</v>
      </c>
      <c r="P3" s="1" t="s">
        <v>593</v>
      </c>
      <c r="Q3" s="28" t="str">
        <f>IF(ISNUMBER(tbQCEvents[[#This Row],[Player1 Score]]),IF(tbQCEvents[[#This Row],[Player1 Score]]&lt;tbQCEvents[[#This Row],[Player2 Score]],tbQCEvents[[#This Row],[Player1]],tbQCEvents[[#This Row],[Player2]]),"")</f>
        <v>Joxx</v>
      </c>
    </row>
    <row r="4" spans="1:17" s="27" customFormat="1" ht="30" hidden="1" customHeight="1" x14ac:dyDescent="0.35">
      <c r="A4" s="28" t="s">
        <v>533</v>
      </c>
      <c r="B4" s="28" t="s">
        <v>555</v>
      </c>
      <c r="C4" s="29">
        <f>IF(tbQCEvents[[#This Row],[Sub-event]]&lt;&gt;"",VLOOKUP(tbQCEvents[[#This Row],[Sub-event]],tbSubEvent[],2,FALSE),"")</f>
        <v>43708</v>
      </c>
      <c r="D4" s="31" t="s">
        <v>330</v>
      </c>
      <c r="E4" s="28" t="s">
        <v>546</v>
      </c>
      <c r="F4" s="28" t="s">
        <v>573</v>
      </c>
      <c r="G4" s="28" t="s">
        <v>578</v>
      </c>
      <c r="H4" s="28" t="s">
        <v>595</v>
      </c>
      <c r="I4" s="31">
        <v>8</v>
      </c>
      <c r="J4" s="31">
        <v>-1</v>
      </c>
      <c r="K4" s="28" t="str">
        <f>IF(ISNUMBER(tbQCEvents[[#This Row],[Player1 Score]]),IF(tbQCEvents[[#This Row],[Player1 Score]]&gt;tbQCEvents[[#This Row],[Player2 Score]],tbQCEvents[[#This Row],[Player1]],tbQCEvents[[#This Row],[Player2]]),"")</f>
        <v>inz</v>
      </c>
      <c r="L4" s="31">
        <v>0</v>
      </c>
      <c r="M4" s="28" t="s">
        <v>287</v>
      </c>
      <c r="N4" s="28" t="s">
        <v>275</v>
      </c>
      <c r="O4" s="28" t="s">
        <v>51</v>
      </c>
      <c r="P4" s="1" t="s">
        <v>596</v>
      </c>
      <c r="Q4" s="28" t="str">
        <f>IF(ISNUMBER(tbQCEvents[[#This Row],[Player1 Score]]),IF(tbQCEvents[[#This Row],[Player1 Score]]&lt;tbQCEvents[[#This Row],[Player2 Score]],tbQCEvents[[#This Row],[Player1]],tbQCEvents[[#This Row],[Player2]]),"")</f>
        <v>Nitrino</v>
      </c>
    </row>
    <row r="5" spans="1:17" s="27" customFormat="1" ht="30" hidden="1" customHeight="1" x14ac:dyDescent="0.35">
      <c r="A5" s="28" t="s">
        <v>533</v>
      </c>
      <c r="B5" s="28" t="s">
        <v>555</v>
      </c>
      <c r="C5" s="29">
        <f>IF(tbQCEvents[[#This Row],[Sub-event]]&lt;&gt;"",VLOOKUP(tbQCEvents[[#This Row],[Sub-event]],tbSubEvent[],2,FALSE),"")</f>
        <v>43708</v>
      </c>
      <c r="D5" s="31" t="s">
        <v>330</v>
      </c>
      <c r="E5" s="28" t="s">
        <v>546</v>
      </c>
      <c r="F5" s="28" t="s">
        <v>573</v>
      </c>
      <c r="G5" s="28" t="s">
        <v>578</v>
      </c>
      <c r="H5" s="28" t="s">
        <v>595</v>
      </c>
      <c r="I5" s="31">
        <v>4</v>
      </c>
      <c r="J5" s="31">
        <v>5</v>
      </c>
      <c r="K5" s="28" t="str">
        <f>IF(ISNUMBER(tbQCEvents[[#This Row],[Player1 Score]]),IF(tbQCEvents[[#This Row],[Player1 Score]]&gt;tbQCEvents[[#This Row],[Player2 Score]],tbQCEvents[[#This Row],[Player1]],tbQCEvents[[#This Row],[Player2]]),"")</f>
        <v>Nitrino</v>
      </c>
      <c r="L5" s="31">
        <v>1</v>
      </c>
      <c r="M5" s="28" t="s">
        <v>279</v>
      </c>
      <c r="N5" s="28" t="s">
        <v>286</v>
      </c>
      <c r="O5" s="28" t="s">
        <v>53</v>
      </c>
      <c r="P5" s="1" t="s">
        <v>596</v>
      </c>
      <c r="Q5" s="28" t="str">
        <f>IF(ISNUMBER(tbQCEvents[[#This Row],[Player1 Score]]),IF(tbQCEvents[[#This Row],[Player1 Score]]&lt;tbQCEvents[[#This Row],[Player2 Score]],tbQCEvents[[#This Row],[Player1]],tbQCEvents[[#This Row],[Player2]]),"")</f>
        <v>inz</v>
      </c>
    </row>
    <row r="6" spans="1:17" s="27" customFormat="1" ht="30" hidden="1" customHeight="1" x14ac:dyDescent="0.35">
      <c r="A6" s="28" t="s">
        <v>533</v>
      </c>
      <c r="B6" s="28" t="s">
        <v>555</v>
      </c>
      <c r="C6" s="29">
        <f>IF(tbQCEvents[[#This Row],[Sub-event]]&lt;&gt;"",VLOOKUP(tbQCEvents[[#This Row],[Sub-event]],tbSubEvent[],2,FALSE),"")</f>
        <v>43708</v>
      </c>
      <c r="D6" s="31" t="s">
        <v>330</v>
      </c>
      <c r="E6" s="28" t="s">
        <v>546</v>
      </c>
      <c r="F6" s="28" t="s">
        <v>573</v>
      </c>
      <c r="G6" s="28" t="s">
        <v>578</v>
      </c>
      <c r="H6" s="28" t="s">
        <v>595</v>
      </c>
      <c r="I6" s="31">
        <v>9</v>
      </c>
      <c r="J6" s="31">
        <v>13</v>
      </c>
      <c r="K6" s="28" t="str">
        <f>IF(ISNUMBER(tbQCEvents[[#This Row],[Player1 Score]]),IF(tbQCEvents[[#This Row],[Player1 Score]]&gt;tbQCEvents[[#This Row],[Player2 Score]],tbQCEvents[[#This Row],[Player1]],tbQCEvents[[#This Row],[Player2]]),"")</f>
        <v>Nitrino</v>
      </c>
      <c r="L6" s="31">
        <v>0</v>
      </c>
      <c r="M6" s="28" t="s">
        <v>274</v>
      </c>
      <c r="N6" s="28" t="s">
        <v>290</v>
      </c>
      <c r="O6" s="28" t="s">
        <v>49</v>
      </c>
      <c r="P6" s="1" t="s">
        <v>596</v>
      </c>
      <c r="Q6" s="28" t="str">
        <f>IF(ISNUMBER(tbQCEvents[[#This Row],[Player1 Score]]),IF(tbQCEvents[[#This Row],[Player1 Score]]&lt;tbQCEvents[[#This Row],[Player2 Score]],tbQCEvents[[#This Row],[Player1]],tbQCEvents[[#This Row],[Player2]]),"")</f>
        <v>inz</v>
      </c>
    </row>
    <row r="7" spans="1:17" s="27" customFormat="1" ht="30" hidden="1" customHeight="1" x14ac:dyDescent="0.35">
      <c r="A7" s="28" t="s">
        <v>533</v>
      </c>
      <c r="B7" s="28" t="s">
        <v>555</v>
      </c>
      <c r="C7" s="29">
        <f>IF(tbQCEvents[[#This Row],[Sub-event]]&lt;&gt;"",VLOOKUP(tbQCEvents[[#This Row],[Sub-event]],tbSubEvent[],2,FALSE),"")</f>
        <v>43708</v>
      </c>
      <c r="D7" s="31" t="s">
        <v>333</v>
      </c>
      <c r="E7" s="28" t="s">
        <v>546</v>
      </c>
      <c r="F7" s="28" t="s">
        <v>573</v>
      </c>
      <c r="G7" s="28" t="s">
        <v>28</v>
      </c>
      <c r="H7" s="28" t="s">
        <v>597</v>
      </c>
      <c r="I7" s="31">
        <v>9</v>
      </c>
      <c r="J7" s="31">
        <v>0</v>
      </c>
      <c r="K7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7" s="31">
        <v>0</v>
      </c>
      <c r="M7" s="28" t="s">
        <v>275</v>
      </c>
      <c r="N7" s="28" t="s">
        <v>285</v>
      </c>
      <c r="O7" s="28" t="s">
        <v>48</v>
      </c>
      <c r="P7" s="1" t="s">
        <v>599</v>
      </c>
      <c r="Q7" s="28" t="str">
        <f>IF(ISNUMBER(tbQCEvents[[#This Row],[Player1 Score]]),IF(tbQCEvents[[#This Row],[Player1 Score]]&lt;tbQCEvents[[#This Row],[Player2 Score]],tbQCEvents[[#This Row],[Player1]],tbQCEvents[[#This Row],[Player2]]),"")</f>
        <v>bukster</v>
      </c>
    </row>
    <row r="8" spans="1:17" s="27" customFormat="1" ht="30" hidden="1" customHeight="1" x14ac:dyDescent="0.35">
      <c r="A8" s="28" t="s">
        <v>533</v>
      </c>
      <c r="B8" s="28" t="s">
        <v>555</v>
      </c>
      <c r="C8" s="29">
        <f>IF(tbQCEvents[[#This Row],[Sub-event]]&lt;&gt;"",VLOOKUP(tbQCEvents[[#This Row],[Sub-event]],tbSubEvent[],2,FALSE),"")</f>
        <v>43708</v>
      </c>
      <c r="D8" s="31" t="s">
        <v>333</v>
      </c>
      <c r="E8" s="28" t="s">
        <v>546</v>
      </c>
      <c r="F8" s="28" t="s">
        <v>573</v>
      </c>
      <c r="G8" s="28" t="s">
        <v>28</v>
      </c>
      <c r="H8" s="28" t="s">
        <v>597</v>
      </c>
      <c r="I8" s="31">
        <v>11</v>
      </c>
      <c r="J8" s="31">
        <v>5</v>
      </c>
      <c r="K8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8" s="31">
        <v>0</v>
      </c>
      <c r="M8" s="28" t="s">
        <v>274</v>
      </c>
      <c r="N8" s="28" t="s">
        <v>286</v>
      </c>
      <c r="O8" s="28" t="s">
        <v>51</v>
      </c>
      <c r="P8" s="1" t="s">
        <v>599</v>
      </c>
      <c r="Q8" s="28" t="str">
        <f>IF(ISNUMBER(tbQCEvents[[#This Row],[Player1 Score]]),IF(tbQCEvents[[#This Row],[Player1 Score]]&lt;tbQCEvents[[#This Row],[Player2 Score]],tbQCEvents[[#This Row],[Player1]],tbQCEvents[[#This Row],[Player2]]),"")</f>
        <v>bukster</v>
      </c>
    </row>
    <row r="9" spans="1:17" s="27" customFormat="1" ht="30" hidden="1" customHeight="1" x14ac:dyDescent="0.35">
      <c r="A9" s="28" t="s">
        <v>533</v>
      </c>
      <c r="B9" s="28" t="s">
        <v>555</v>
      </c>
      <c r="C9" s="29">
        <f>IF(tbQCEvents[[#This Row],[Sub-event]]&lt;&gt;"",VLOOKUP(tbQCEvents[[#This Row],[Sub-event]],tbSubEvent[],2,FALSE),"")</f>
        <v>43708</v>
      </c>
      <c r="D9" s="31" t="s">
        <v>333</v>
      </c>
      <c r="E9" s="28" t="s">
        <v>546</v>
      </c>
      <c r="F9" s="28" t="s">
        <v>573</v>
      </c>
      <c r="G9" s="28" t="s">
        <v>116</v>
      </c>
      <c r="H9" s="28" t="s">
        <v>595</v>
      </c>
      <c r="I9" s="31">
        <v>3</v>
      </c>
      <c r="J9" s="31">
        <v>1</v>
      </c>
      <c r="K9" s="28" t="str">
        <f>IF(ISNUMBER(tbQCEvents[[#This Row],[Player1 Score]]),IF(tbQCEvents[[#This Row],[Player1 Score]]&gt;tbQCEvents[[#This Row],[Player2 Score]],tbQCEvents[[#This Row],[Player1]],tbQCEvents[[#This Row],[Player2]]),"")</f>
        <v>Silencep</v>
      </c>
      <c r="L9" s="31">
        <v>0</v>
      </c>
      <c r="M9" s="28" t="s">
        <v>291</v>
      </c>
      <c r="N9" s="28" t="s">
        <v>278</v>
      </c>
      <c r="O9" s="28" t="s">
        <v>415</v>
      </c>
      <c r="P9" s="1" t="s">
        <v>600</v>
      </c>
      <c r="Q9" s="28" t="str">
        <f>IF(ISNUMBER(tbQCEvents[[#This Row],[Player1 Score]]),IF(tbQCEvents[[#This Row],[Player1 Score]]&lt;tbQCEvents[[#This Row],[Player2 Score]],tbQCEvents[[#This Row],[Player1]],tbQCEvents[[#This Row],[Player2]]),"")</f>
        <v>Nitrino</v>
      </c>
    </row>
    <row r="10" spans="1:17" s="27" customFormat="1" ht="30" hidden="1" customHeight="1" x14ac:dyDescent="0.35">
      <c r="A10" s="28" t="s">
        <v>533</v>
      </c>
      <c r="B10" s="28" t="s">
        <v>555</v>
      </c>
      <c r="C10" s="29">
        <f>IF(tbQCEvents[[#This Row],[Sub-event]]&lt;&gt;"",VLOOKUP(tbQCEvents[[#This Row],[Sub-event]],tbSubEvent[],2,FALSE),"")</f>
        <v>43708</v>
      </c>
      <c r="D10" s="31" t="s">
        <v>333</v>
      </c>
      <c r="E10" s="28" t="s">
        <v>546</v>
      </c>
      <c r="F10" s="28" t="s">
        <v>573</v>
      </c>
      <c r="G10" s="28" t="s">
        <v>116</v>
      </c>
      <c r="H10" s="28" t="s">
        <v>595</v>
      </c>
      <c r="I10" s="31">
        <v>10</v>
      </c>
      <c r="J10" s="31">
        <v>7</v>
      </c>
      <c r="K10" s="28" t="str">
        <f>IF(ISNUMBER(tbQCEvents[[#This Row],[Player1 Score]]),IF(tbQCEvents[[#This Row],[Player1 Score]]&gt;tbQCEvents[[#This Row],[Player2 Score]],tbQCEvents[[#This Row],[Player1]],tbQCEvents[[#This Row],[Player2]]),"")</f>
        <v>Silencep</v>
      </c>
      <c r="L10" s="31">
        <v>0</v>
      </c>
      <c r="M10" s="28" t="s">
        <v>274</v>
      </c>
      <c r="N10" s="28" t="s">
        <v>280</v>
      </c>
      <c r="O10" s="28" t="s">
        <v>51</v>
      </c>
      <c r="P10" s="1" t="s">
        <v>600</v>
      </c>
      <c r="Q10" s="28" t="str">
        <f>IF(ISNUMBER(tbQCEvents[[#This Row],[Player1 Score]]),IF(tbQCEvents[[#This Row],[Player1 Score]]&lt;tbQCEvents[[#This Row],[Player2 Score]],tbQCEvents[[#This Row],[Player1]],tbQCEvents[[#This Row],[Player2]]),"")</f>
        <v>Nitrino</v>
      </c>
    </row>
    <row r="11" spans="1:17" s="27" customFormat="1" ht="30" hidden="1" customHeight="1" x14ac:dyDescent="0.35">
      <c r="A11" s="28" t="s">
        <v>533</v>
      </c>
      <c r="B11" s="28" t="s">
        <v>555</v>
      </c>
      <c r="C11" s="29">
        <f>IF(tbQCEvents[[#This Row],[Sub-event]]&lt;&gt;"",VLOOKUP(tbQCEvents[[#This Row],[Sub-event]],tbSubEvent[],2,FALSE),"")</f>
        <v>43708</v>
      </c>
      <c r="D11" s="31" t="s">
        <v>39</v>
      </c>
      <c r="E11" s="28" t="s">
        <v>546</v>
      </c>
      <c r="F11" s="28" t="s">
        <v>573</v>
      </c>
      <c r="G11" s="28" t="s">
        <v>28</v>
      </c>
      <c r="H11" s="28" t="s">
        <v>27</v>
      </c>
      <c r="I11" s="31">
        <v>11</v>
      </c>
      <c r="J11" s="31">
        <v>4</v>
      </c>
      <c r="K11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11" s="31">
        <v>0</v>
      </c>
      <c r="M11" s="28" t="s">
        <v>274</v>
      </c>
      <c r="N11" s="28" t="s">
        <v>287</v>
      </c>
      <c r="O11" s="28" t="s">
        <v>51</v>
      </c>
      <c r="P11" s="1" t="s">
        <v>601</v>
      </c>
      <c r="Q11" s="28" t="str">
        <f>IF(ISNUMBER(tbQCEvents[[#This Row],[Player1 Score]]),IF(tbQCEvents[[#This Row],[Player1 Score]]&lt;tbQCEvents[[#This Row],[Player2 Score]],tbQCEvents[[#This Row],[Player1]],tbQCEvents[[#This Row],[Player2]]),"")</f>
        <v>Serious</v>
      </c>
    </row>
    <row r="12" spans="1:17" s="27" customFormat="1" ht="30" hidden="1" customHeight="1" x14ac:dyDescent="0.35">
      <c r="A12" s="28" t="s">
        <v>533</v>
      </c>
      <c r="B12" s="28" t="s">
        <v>555</v>
      </c>
      <c r="C12" s="29">
        <f>IF(tbQCEvents[[#This Row],[Sub-event]]&lt;&gt;"",VLOOKUP(tbQCEvents[[#This Row],[Sub-event]],tbSubEvent[],2,FALSE),"")</f>
        <v>43708</v>
      </c>
      <c r="D12" s="31" t="s">
        <v>39</v>
      </c>
      <c r="E12" s="28" t="s">
        <v>546</v>
      </c>
      <c r="F12" s="28" t="s">
        <v>573</v>
      </c>
      <c r="G12" s="28" t="s">
        <v>28</v>
      </c>
      <c r="H12" s="28" t="s">
        <v>27</v>
      </c>
      <c r="I12" s="31">
        <v>11</v>
      </c>
      <c r="J12" s="31">
        <v>8</v>
      </c>
      <c r="K12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12" s="31">
        <v>0</v>
      </c>
      <c r="M12" s="28" t="s">
        <v>290</v>
      </c>
      <c r="N12" s="28" t="s">
        <v>286</v>
      </c>
      <c r="O12" s="28" t="s">
        <v>52</v>
      </c>
      <c r="P12" s="1" t="s">
        <v>601</v>
      </c>
      <c r="Q12" s="28" t="str">
        <f>IF(ISNUMBER(tbQCEvents[[#This Row],[Player1 Score]]),IF(tbQCEvents[[#This Row],[Player1 Score]]&lt;tbQCEvents[[#This Row],[Player2 Score]],tbQCEvents[[#This Row],[Player1]],tbQCEvents[[#This Row],[Player2]]),"")</f>
        <v>Serious</v>
      </c>
    </row>
    <row r="13" spans="1:17" s="27" customFormat="1" ht="30" hidden="1" customHeight="1" x14ac:dyDescent="0.35">
      <c r="A13" s="28" t="s">
        <v>533</v>
      </c>
      <c r="B13" s="28" t="s">
        <v>555</v>
      </c>
      <c r="C13" s="29">
        <f>IF(tbQCEvents[[#This Row],[Sub-event]]&lt;&gt;"",VLOOKUP(tbQCEvents[[#This Row],[Sub-event]],tbSubEvent[],2,FALSE),"")</f>
        <v>43708</v>
      </c>
      <c r="D13" s="31" t="s">
        <v>592</v>
      </c>
      <c r="E13" s="28" t="s">
        <v>546</v>
      </c>
      <c r="F13" s="28" t="s">
        <v>573</v>
      </c>
      <c r="G13" s="28" t="s">
        <v>583</v>
      </c>
      <c r="H13" s="28" t="s">
        <v>590</v>
      </c>
      <c r="I13" s="31">
        <v>13</v>
      </c>
      <c r="J13" s="31">
        <v>6</v>
      </c>
      <c r="K13" s="28" t="str">
        <f>IF(ISNUMBER(tbQCEvents[[#This Row],[Player1 Score]]),IF(tbQCEvents[[#This Row],[Player1 Score]]&gt;tbQCEvents[[#This Row],[Player2 Score]],tbQCEvents[[#This Row],[Player1]],tbQCEvents[[#This Row],[Player2]]),"")</f>
        <v>Antowka</v>
      </c>
      <c r="L13" s="31">
        <v>0</v>
      </c>
      <c r="M13" s="28" t="s">
        <v>291</v>
      </c>
      <c r="N13" s="28" t="s">
        <v>289</v>
      </c>
      <c r="O13" s="28" t="s">
        <v>415</v>
      </c>
      <c r="P13" s="1" t="s">
        <v>593</v>
      </c>
      <c r="Q13" s="28" t="str">
        <f>IF(ISNUMBER(tbQCEvents[[#This Row],[Player1 Score]]),IF(tbQCEvents[[#This Row],[Player1 Score]]&lt;tbQCEvents[[#This Row],[Player2 Score]],tbQCEvents[[#This Row],[Player1]],tbQCEvents[[#This Row],[Player2]]),"")</f>
        <v>Joxx</v>
      </c>
    </row>
    <row r="14" spans="1:17" s="27" customFormat="1" ht="30" hidden="1" customHeight="1" x14ac:dyDescent="0.35">
      <c r="A14" s="28" t="s">
        <v>533</v>
      </c>
      <c r="B14" s="28" t="s">
        <v>550</v>
      </c>
      <c r="C14" s="29">
        <f>IF(tbQCEvents[[#This Row],[Sub-event]]&lt;&gt;"",VLOOKUP(tbQCEvents[[#This Row],[Sub-event]],tbSubEvent[],2,FALSE),"")</f>
        <v>43743</v>
      </c>
      <c r="D14" s="31" t="s">
        <v>333</v>
      </c>
      <c r="E14" s="28" t="s">
        <v>546</v>
      </c>
      <c r="F14" s="28" t="s">
        <v>573</v>
      </c>
      <c r="G14" s="28" t="s">
        <v>116</v>
      </c>
      <c r="H14" s="28" t="s">
        <v>578</v>
      </c>
      <c r="I14" s="31">
        <v>7</v>
      </c>
      <c r="J14" s="31">
        <v>3</v>
      </c>
      <c r="K14" s="28" t="str">
        <f>IF(ISNUMBER(tbQCEvents[[#This Row],[Player1 Score]]),IF(tbQCEvents[[#This Row],[Player1 Score]]&gt;tbQCEvents[[#This Row],[Player2 Score]],tbQCEvents[[#This Row],[Player1]],tbQCEvents[[#This Row],[Player2]]),"")</f>
        <v>Silencep</v>
      </c>
      <c r="L14" s="31">
        <v>0</v>
      </c>
      <c r="M14" s="28" t="s">
        <v>286</v>
      </c>
      <c r="N14" s="28" t="s">
        <v>275</v>
      </c>
      <c r="O14" s="28" t="s">
        <v>49</v>
      </c>
      <c r="P14" s="30" t="s">
        <v>582</v>
      </c>
      <c r="Q14" s="28" t="str">
        <f>IF(ISNUMBER(tbQCEvents[[#This Row],[Player1 Score]]),IF(tbQCEvents[[#This Row],[Player1 Score]]&lt;tbQCEvents[[#This Row],[Player2 Score]],tbQCEvents[[#This Row],[Player1]],tbQCEvents[[#This Row],[Player2]]),"")</f>
        <v>inz</v>
      </c>
    </row>
    <row r="15" spans="1:17" s="27" customFormat="1" ht="30" hidden="1" customHeight="1" x14ac:dyDescent="0.35">
      <c r="A15" s="28" t="s">
        <v>533</v>
      </c>
      <c r="B15" s="28" t="s">
        <v>550</v>
      </c>
      <c r="C15" s="29">
        <f>IF(tbQCEvents[[#This Row],[Sub-event]]&lt;&gt;"",VLOOKUP(tbQCEvents[[#This Row],[Sub-event]],tbSubEvent[],2,FALSE),"")</f>
        <v>43743</v>
      </c>
      <c r="D15" s="31" t="s">
        <v>333</v>
      </c>
      <c r="E15" s="28" t="s">
        <v>546</v>
      </c>
      <c r="F15" s="28" t="s">
        <v>573</v>
      </c>
      <c r="G15" s="28" t="s">
        <v>116</v>
      </c>
      <c r="H15" s="28" t="s">
        <v>578</v>
      </c>
      <c r="I15" s="31">
        <v>6</v>
      </c>
      <c r="J15" s="31">
        <v>9</v>
      </c>
      <c r="K15" s="28" t="str">
        <f>IF(ISNUMBER(tbQCEvents[[#This Row],[Player1 Score]]),IF(tbQCEvents[[#This Row],[Player1 Score]]&gt;tbQCEvents[[#This Row],[Player2 Score]],tbQCEvents[[#This Row],[Player1]],tbQCEvents[[#This Row],[Player2]]),"")</f>
        <v>inz</v>
      </c>
      <c r="L15" s="31">
        <v>0</v>
      </c>
      <c r="M15" s="28" t="s">
        <v>291</v>
      </c>
      <c r="N15" s="28" t="s">
        <v>280</v>
      </c>
      <c r="O15" s="28" t="s">
        <v>53</v>
      </c>
      <c r="P15" s="30" t="s">
        <v>582</v>
      </c>
      <c r="Q15" s="28" t="str">
        <f>IF(ISNUMBER(tbQCEvents[[#This Row],[Player1 Score]]),IF(tbQCEvents[[#This Row],[Player1 Score]]&lt;tbQCEvents[[#This Row],[Player2 Score]],tbQCEvents[[#This Row],[Player1]],tbQCEvents[[#This Row],[Player2]]),"")</f>
        <v>Silencep</v>
      </c>
    </row>
    <row r="16" spans="1:17" s="27" customFormat="1" ht="30" hidden="1" customHeight="1" x14ac:dyDescent="0.35">
      <c r="A16" s="28" t="s">
        <v>533</v>
      </c>
      <c r="B16" s="28" t="s">
        <v>550</v>
      </c>
      <c r="C16" s="29">
        <f>IF(tbQCEvents[[#This Row],[Sub-event]]&lt;&gt;"",VLOOKUP(tbQCEvents[[#This Row],[Sub-event]],tbSubEvent[],2,FALSE),"")</f>
        <v>43743</v>
      </c>
      <c r="D16" s="31" t="s">
        <v>333</v>
      </c>
      <c r="E16" s="28" t="s">
        <v>546</v>
      </c>
      <c r="F16" s="28" t="s">
        <v>573</v>
      </c>
      <c r="G16" s="28" t="s">
        <v>116</v>
      </c>
      <c r="H16" s="28" t="s">
        <v>578</v>
      </c>
      <c r="I16" s="31">
        <v>10</v>
      </c>
      <c r="J16" s="31">
        <v>4</v>
      </c>
      <c r="K16" s="28" t="str">
        <f>IF(ISNUMBER(tbQCEvents[[#This Row],[Player1 Score]]),IF(tbQCEvents[[#This Row],[Player1 Score]]&gt;tbQCEvents[[#This Row],[Player2 Score]],tbQCEvents[[#This Row],[Player1]],tbQCEvents[[#This Row],[Player2]]),"")</f>
        <v>Silencep</v>
      </c>
      <c r="L16" s="31">
        <v>0</v>
      </c>
      <c r="M16" s="28" t="s">
        <v>278</v>
      </c>
      <c r="N16" s="28" t="s">
        <v>279</v>
      </c>
      <c r="O16" s="28" t="s">
        <v>51</v>
      </c>
      <c r="P16" s="30" t="s">
        <v>582</v>
      </c>
      <c r="Q16" s="28" t="str">
        <f>IF(ISNUMBER(tbQCEvents[[#This Row],[Player1 Score]]),IF(tbQCEvents[[#This Row],[Player1 Score]]&lt;tbQCEvents[[#This Row],[Player2 Score]],tbQCEvents[[#This Row],[Player1]],tbQCEvents[[#This Row],[Player2]]),"")</f>
        <v>inz</v>
      </c>
    </row>
    <row r="17" spans="1:17" s="27" customFormat="1" ht="30" hidden="1" customHeight="1" x14ac:dyDescent="0.35">
      <c r="A17" s="28" t="s">
        <v>533</v>
      </c>
      <c r="B17" s="28" t="s">
        <v>550</v>
      </c>
      <c r="C17" s="29">
        <f>IF(tbQCEvents[[#This Row],[Sub-event]]&lt;&gt;"",VLOOKUP(tbQCEvents[[#This Row],[Sub-event]],tbSubEvent[],2,FALSE),"")</f>
        <v>43743</v>
      </c>
      <c r="D17" s="31" t="s">
        <v>331</v>
      </c>
      <c r="E17" s="28" t="s">
        <v>546</v>
      </c>
      <c r="F17" s="28" t="s">
        <v>573</v>
      </c>
      <c r="G17" s="28" t="s">
        <v>584</v>
      </c>
      <c r="H17" s="28" t="s">
        <v>583</v>
      </c>
      <c r="I17" s="31">
        <v>13</v>
      </c>
      <c r="J17" s="31">
        <v>11</v>
      </c>
      <c r="K17" s="28" t="str">
        <f>IF(ISNUMBER(tbQCEvents[[#This Row],[Player1 Score]]),IF(tbQCEvents[[#This Row],[Player1 Score]]&gt;tbQCEvents[[#This Row],[Player2 Score]],tbQCEvents[[#This Row],[Player1]],tbQCEvents[[#This Row],[Player2]]),"")</f>
        <v>Enesy</v>
      </c>
      <c r="L17" s="31">
        <v>0</v>
      </c>
      <c r="M17" s="28" t="s">
        <v>289</v>
      </c>
      <c r="N17" s="28" t="s">
        <v>274</v>
      </c>
      <c r="O17" s="28" t="s">
        <v>49</v>
      </c>
      <c r="P17" s="30" t="s">
        <v>585</v>
      </c>
      <c r="Q17" s="28" t="str">
        <f>IF(ISNUMBER(tbQCEvents[[#This Row],[Player1 Score]]),IF(tbQCEvents[[#This Row],[Player1 Score]]&lt;tbQCEvents[[#This Row],[Player2 Score]],tbQCEvents[[#This Row],[Player1]],tbQCEvents[[#This Row],[Player2]]),"")</f>
        <v>Antowka</v>
      </c>
    </row>
    <row r="18" spans="1:17" s="27" customFormat="1" ht="30" hidden="1" customHeight="1" x14ac:dyDescent="0.35">
      <c r="A18" s="28" t="s">
        <v>533</v>
      </c>
      <c r="B18" s="28" t="s">
        <v>550</v>
      </c>
      <c r="C18" s="29">
        <f>IF(tbQCEvents[[#This Row],[Sub-event]]&lt;&gt;"",VLOOKUP(tbQCEvents[[#This Row],[Sub-event]],tbSubEvent[],2,FALSE),"")</f>
        <v>43743</v>
      </c>
      <c r="D18" s="31" t="s">
        <v>331</v>
      </c>
      <c r="E18" s="28" t="s">
        <v>546</v>
      </c>
      <c r="F18" s="28" t="s">
        <v>573</v>
      </c>
      <c r="G18" s="28" t="s">
        <v>584</v>
      </c>
      <c r="H18" s="28" t="s">
        <v>583</v>
      </c>
      <c r="I18" s="31">
        <v>1</v>
      </c>
      <c r="J18" s="31">
        <v>9</v>
      </c>
      <c r="K18" s="28" t="str">
        <f>IF(ISNUMBER(tbQCEvents[[#This Row],[Player1 Score]]),IF(tbQCEvents[[#This Row],[Player1 Score]]&gt;tbQCEvents[[#This Row],[Player2 Score]],tbQCEvents[[#This Row],[Player1]],tbQCEvents[[#This Row],[Player2]]),"")</f>
        <v>Antowka</v>
      </c>
      <c r="L18" s="31"/>
      <c r="M18" s="28" t="s">
        <v>275</v>
      </c>
      <c r="N18" s="28" t="s">
        <v>276</v>
      </c>
      <c r="O18" s="28" t="s">
        <v>48</v>
      </c>
      <c r="P18" s="30" t="s">
        <v>588</v>
      </c>
      <c r="Q18" s="28" t="str">
        <f>IF(ISNUMBER(tbQCEvents[[#This Row],[Player1 Score]]),IF(tbQCEvents[[#This Row],[Player1 Score]]&lt;tbQCEvents[[#This Row],[Player2 Score]],tbQCEvents[[#This Row],[Player1]],tbQCEvents[[#This Row],[Player2]]),"")</f>
        <v>Enesy</v>
      </c>
    </row>
    <row r="19" spans="1:17" s="27" customFormat="1" ht="30" hidden="1" customHeight="1" x14ac:dyDescent="0.35">
      <c r="A19" s="28" t="s">
        <v>533</v>
      </c>
      <c r="B19" s="28" t="s">
        <v>550</v>
      </c>
      <c r="C19" s="29">
        <f>IF(tbQCEvents[[#This Row],[Sub-event]]&lt;&gt;"",VLOOKUP(tbQCEvents[[#This Row],[Sub-event]],tbSubEvent[],2,FALSE),"")</f>
        <v>43743</v>
      </c>
      <c r="D19" s="31" t="s">
        <v>331</v>
      </c>
      <c r="E19" s="28" t="s">
        <v>546</v>
      </c>
      <c r="F19" s="28" t="s">
        <v>573</v>
      </c>
      <c r="G19" s="28" t="s">
        <v>584</v>
      </c>
      <c r="H19" s="28" t="s">
        <v>583</v>
      </c>
      <c r="I19" s="31">
        <v>0</v>
      </c>
      <c r="J19" s="31">
        <v>-1</v>
      </c>
      <c r="K19" s="28" t="str">
        <f>IF(ISNUMBER(tbQCEvents[[#This Row],[Player1 Score]]),IF(tbQCEvents[[#This Row],[Player1 Score]]&gt;tbQCEvents[[#This Row],[Player2 Score]],tbQCEvents[[#This Row],[Player1]],tbQCEvents[[#This Row],[Player2]]),"")</f>
        <v>Enesy</v>
      </c>
      <c r="L19" s="31"/>
      <c r="M19" s="28" t="s">
        <v>286</v>
      </c>
      <c r="N19" s="28" t="s">
        <v>292</v>
      </c>
      <c r="O19" s="28" t="s">
        <v>52</v>
      </c>
      <c r="P19" s="30" t="s">
        <v>588</v>
      </c>
      <c r="Q19" s="28" t="str">
        <f>IF(ISNUMBER(tbQCEvents[[#This Row],[Player1 Score]]),IF(tbQCEvents[[#This Row],[Player1 Score]]&lt;tbQCEvents[[#This Row],[Player2 Score]],tbQCEvents[[#This Row],[Player1]],tbQCEvents[[#This Row],[Player2]]),"")</f>
        <v>Antowka</v>
      </c>
    </row>
    <row r="20" spans="1:17" s="27" customFormat="1" ht="30" hidden="1" customHeight="1" x14ac:dyDescent="0.35">
      <c r="A20" s="28" t="s">
        <v>533</v>
      </c>
      <c r="B20" s="28" t="s">
        <v>550</v>
      </c>
      <c r="C20" s="29">
        <f>IF(tbQCEvents[[#This Row],[Sub-event]]&lt;&gt;"",VLOOKUP(tbQCEvents[[#This Row],[Sub-event]],tbSubEvent[],2,FALSE),"")</f>
        <v>43743</v>
      </c>
      <c r="D20" s="31" t="s">
        <v>332</v>
      </c>
      <c r="E20" s="28" t="s">
        <v>546</v>
      </c>
      <c r="F20" s="28" t="s">
        <v>573</v>
      </c>
      <c r="G20" s="28" t="s">
        <v>28</v>
      </c>
      <c r="H20" s="28" t="s">
        <v>542</v>
      </c>
      <c r="I20" s="31">
        <v>8</v>
      </c>
      <c r="J20" s="31">
        <v>7</v>
      </c>
      <c r="K20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0" s="31">
        <v>1</v>
      </c>
      <c r="M20" s="28" t="s">
        <v>280</v>
      </c>
      <c r="N20" s="28" t="s">
        <v>289</v>
      </c>
      <c r="O20" s="28" t="s">
        <v>51</v>
      </c>
      <c r="P20" s="30" t="s">
        <v>586</v>
      </c>
      <c r="Q20" s="28" t="str">
        <f>IF(ISNUMBER(tbQCEvents[[#This Row],[Player1 Score]]),IF(tbQCEvents[[#This Row],[Player1 Score]]&lt;tbQCEvents[[#This Row],[Player2 Score]],tbQCEvents[[#This Row],[Player1]],tbQCEvents[[#This Row],[Player2]]),"")</f>
        <v>cnz</v>
      </c>
    </row>
    <row r="21" spans="1:17" s="27" customFormat="1" ht="30" hidden="1" customHeight="1" x14ac:dyDescent="0.35">
      <c r="A21" s="28" t="s">
        <v>533</v>
      </c>
      <c r="B21" s="28" t="s">
        <v>550</v>
      </c>
      <c r="C21" s="29">
        <f>IF(tbQCEvents[[#This Row],[Sub-event]]&lt;&gt;"",VLOOKUP(tbQCEvents[[#This Row],[Sub-event]],tbSubEvent[],2,FALSE),"")</f>
        <v>43743</v>
      </c>
      <c r="D21" s="31" t="s">
        <v>332</v>
      </c>
      <c r="E21" s="28" t="s">
        <v>546</v>
      </c>
      <c r="F21" s="28" t="s">
        <v>573</v>
      </c>
      <c r="G21" s="28" t="s">
        <v>28</v>
      </c>
      <c r="H21" s="28" t="s">
        <v>542</v>
      </c>
      <c r="I21" s="31">
        <v>8</v>
      </c>
      <c r="J21" s="31">
        <v>3</v>
      </c>
      <c r="K21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1" s="31">
        <v>0</v>
      </c>
      <c r="M21" s="28" t="s">
        <v>287</v>
      </c>
      <c r="N21" s="28" t="s">
        <v>286</v>
      </c>
      <c r="O21" s="28" t="s">
        <v>48</v>
      </c>
      <c r="P21" s="30" t="s">
        <v>586</v>
      </c>
      <c r="Q21" s="28" t="str">
        <f>IF(ISNUMBER(tbQCEvents[[#This Row],[Player1 Score]]),IF(tbQCEvents[[#This Row],[Player1 Score]]&lt;tbQCEvents[[#This Row],[Player2 Score]],tbQCEvents[[#This Row],[Player1]],tbQCEvents[[#This Row],[Player2]]),"")</f>
        <v>cnz</v>
      </c>
    </row>
    <row r="22" spans="1:17" s="27" customFormat="1" ht="30" hidden="1" customHeight="1" x14ac:dyDescent="0.35">
      <c r="A22" s="28" t="s">
        <v>533</v>
      </c>
      <c r="B22" s="28" t="s">
        <v>550</v>
      </c>
      <c r="C22" s="29">
        <f>IF(tbQCEvents[[#This Row],[Sub-event]]&lt;&gt;"",VLOOKUP(tbQCEvents[[#This Row],[Sub-event]],tbSubEvent[],2,FALSE),"")</f>
        <v>43743</v>
      </c>
      <c r="D22" s="31" t="s">
        <v>39</v>
      </c>
      <c r="E22" s="28" t="s">
        <v>546</v>
      </c>
      <c r="F22" s="28" t="s">
        <v>573</v>
      </c>
      <c r="G22" s="28" t="s">
        <v>28</v>
      </c>
      <c r="H22" s="28" t="s">
        <v>116</v>
      </c>
      <c r="I22" s="31">
        <v>7</v>
      </c>
      <c r="J22" s="31">
        <v>6</v>
      </c>
      <c r="K22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2" s="31">
        <v>1</v>
      </c>
      <c r="M22" s="28" t="s">
        <v>280</v>
      </c>
      <c r="N22" s="28" t="s">
        <v>287</v>
      </c>
      <c r="O22" s="28" t="s">
        <v>49</v>
      </c>
      <c r="P22" s="30" t="s">
        <v>587</v>
      </c>
      <c r="Q22" s="28" t="str">
        <f>IF(ISNUMBER(tbQCEvents[[#This Row],[Player1 Score]]),IF(tbQCEvents[[#This Row],[Player1 Score]]&lt;tbQCEvents[[#This Row],[Player2 Score]],tbQCEvents[[#This Row],[Player1]],tbQCEvents[[#This Row],[Player2]]),"")</f>
        <v>Silencep</v>
      </c>
    </row>
    <row r="23" spans="1:17" s="27" customFormat="1" ht="30" hidden="1" customHeight="1" x14ac:dyDescent="0.35">
      <c r="A23" s="28" t="s">
        <v>533</v>
      </c>
      <c r="B23" s="28" t="s">
        <v>550</v>
      </c>
      <c r="C23" s="29">
        <f>IF(tbQCEvents[[#This Row],[Sub-event]]&lt;&gt;"",VLOOKUP(tbQCEvents[[#This Row],[Sub-event]],tbSubEvent[],2,FALSE),"")</f>
        <v>43743</v>
      </c>
      <c r="D23" s="31" t="s">
        <v>39</v>
      </c>
      <c r="E23" s="28" t="s">
        <v>546</v>
      </c>
      <c r="F23" s="28" t="s">
        <v>573</v>
      </c>
      <c r="G23" s="28" t="s">
        <v>28</v>
      </c>
      <c r="H23" s="28" t="s">
        <v>116</v>
      </c>
      <c r="I23" s="31">
        <v>13</v>
      </c>
      <c r="J23" s="31">
        <v>8</v>
      </c>
      <c r="K23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3" s="31">
        <v>0</v>
      </c>
      <c r="M23" s="28" t="s">
        <v>276</v>
      </c>
      <c r="N23" s="28" t="s">
        <v>289</v>
      </c>
      <c r="O23" s="28" t="s">
        <v>48</v>
      </c>
      <c r="P23" s="30" t="s">
        <v>587</v>
      </c>
      <c r="Q23" s="28" t="str">
        <f>IF(ISNUMBER(tbQCEvents[[#This Row],[Player1 Score]]),IF(tbQCEvents[[#This Row],[Player1 Score]]&lt;tbQCEvents[[#This Row],[Player2 Score]],tbQCEvents[[#This Row],[Player1]],tbQCEvents[[#This Row],[Player2]]),"")</f>
        <v>Silencep</v>
      </c>
    </row>
    <row r="24" spans="1:17" s="27" customFormat="1" ht="30" hidden="1" customHeight="1" x14ac:dyDescent="0.35">
      <c r="A24" s="28" t="s">
        <v>533</v>
      </c>
      <c r="B24" s="28" t="s">
        <v>550</v>
      </c>
      <c r="C24" s="29">
        <f>IF(tbQCEvents[[#This Row],[Sub-event]]&lt;&gt;"",VLOOKUP(tbQCEvents[[#This Row],[Sub-event]],tbSubEvent[],2,FALSE),"")</f>
        <v>43743</v>
      </c>
      <c r="D24" s="31" t="s">
        <v>330</v>
      </c>
      <c r="E24" s="28" t="s">
        <v>546</v>
      </c>
      <c r="F24" s="28" t="s">
        <v>573</v>
      </c>
      <c r="G24" s="28" t="s">
        <v>542</v>
      </c>
      <c r="H24" s="28" t="s">
        <v>575</v>
      </c>
      <c r="I24" s="31">
        <v>2</v>
      </c>
      <c r="J24" s="31">
        <v>10</v>
      </c>
      <c r="K24" s="28" t="str">
        <f>IF(ISNUMBER(tbQCEvents[[#This Row],[Player1 Score]]),IF(tbQCEvents[[#This Row],[Player1 Score]]&gt;tbQCEvents[[#This Row],[Player2 Score]],tbQCEvents[[#This Row],[Player1]],tbQCEvents[[#This Row],[Player2]]),"")</f>
        <v>strngst</v>
      </c>
      <c r="L24" s="31">
        <v>0</v>
      </c>
      <c r="M24" s="28" t="s">
        <v>289</v>
      </c>
      <c r="N24" s="28" t="s">
        <v>286</v>
      </c>
      <c r="O24" s="28" t="s">
        <v>415</v>
      </c>
      <c r="P24" s="30" t="s">
        <v>588</v>
      </c>
      <c r="Q24" s="28" t="str">
        <f>IF(ISNUMBER(tbQCEvents[[#This Row],[Player1 Score]]),IF(tbQCEvents[[#This Row],[Player1 Score]]&lt;tbQCEvents[[#This Row],[Player2 Score]],tbQCEvents[[#This Row],[Player1]],tbQCEvents[[#This Row],[Player2]]),"")</f>
        <v>cnz</v>
      </c>
    </row>
    <row r="25" spans="1:17" s="27" customFormat="1" ht="30" hidden="1" customHeight="1" x14ac:dyDescent="0.35">
      <c r="A25" s="28" t="s">
        <v>533</v>
      </c>
      <c r="B25" s="28" t="s">
        <v>550</v>
      </c>
      <c r="C25" s="29">
        <f>IF(tbQCEvents[[#This Row],[Sub-event]]&lt;&gt;"",VLOOKUP(tbQCEvents[[#This Row],[Sub-event]],tbSubEvent[],2,FALSE),"")</f>
        <v>43743</v>
      </c>
      <c r="D25" s="31" t="s">
        <v>330</v>
      </c>
      <c r="E25" s="28" t="s">
        <v>546</v>
      </c>
      <c r="F25" s="28" t="s">
        <v>573</v>
      </c>
      <c r="G25" s="28" t="s">
        <v>542</v>
      </c>
      <c r="H25" s="28" t="s">
        <v>575</v>
      </c>
      <c r="I25" s="31">
        <v>4</v>
      </c>
      <c r="J25" s="31">
        <v>3</v>
      </c>
      <c r="K25" s="28" t="str">
        <f>IF(ISNUMBER(tbQCEvents[[#This Row],[Player1 Score]]),IF(tbQCEvents[[#This Row],[Player1 Score]]&gt;tbQCEvents[[#This Row],[Player2 Score]],tbQCEvents[[#This Row],[Player1]],tbQCEvents[[#This Row],[Player2]]),"")</f>
        <v>cnz</v>
      </c>
      <c r="L25" s="31">
        <v>0</v>
      </c>
      <c r="M25" s="28" t="s">
        <v>275</v>
      </c>
      <c r="N25" s="28" t="s">
        <v>287</v>
      </c>
      <c r="O25" s="28" t="s">
        <v>49</v>
      </c>
      <c r="P25" s="30" t="s">
        <v>588</v>
      </c>
      <c r="Q25" s="28" t="str">
        <f>IF(ISNUMBER(tbQCEvents[[#This Row],[Player1 Score]]),IF(tbQCEvents[[#This Row],[Player1 Score]]&lt;tbQCEvents[[#This Row],[Player2 Score]],tbQCEvents[[#This Row],[Player1]],tbQCEvents[[#This Row],[Player2]]),"")</f>
        <v>strngst</v>
      </c>
    </row>
    <row r="26" spans="1:17" s="27" customFormat="1" ht="30" hidden="1" customHeight="1" x14ac:dyDescent="0.35">
      <c r="A26" s="28" t="s">
        <v>533</v>
      </c>
      <c r="B26" s="28" t="s">
        <v>550</v>
      </c>
      <c r="C26" s="29">
        <f>IF(tbQCEvents[[#This Row],[Sub-event]]&lt;&gt;"",VLOOKUP(tbQCEvents[[#This Row],[Sub-event]],tbSubEvent[],2,FALSE),"")</f>
        <v>43743</v>
      </c>
      <c r="D26" s="31" t="s">
        <v>592</v>
      </c>
      <c r="E26" s="28" t="s">
        <v>546</v>
      </c>
      <c r="F26" s="28" t="s">
        <v>573</v>
      </c>
      <c r="G26" s="28" t="s">
        <v>542</v>
      </c>
      <c r="H26" s="28" t="s">
        <v>575</v>
      </c>
      <c r="I26" s="31">
        <v>6</v>
      </c>
      <c r="J26" s="31">
        <v>2</v>
      </c>
      <c r="K26" s="28" t="str">
        <f>IF(ISNUMBER(tbQCEvents[[#This Row],[Player1 Score]]),IF(tbQCEvents[[#This Row],[Player1 Score]]&gt;tbQCEvents[[#This Row],[Player2 Score]],tbQCEvents[[#This Row],[Player1]],tbQCEvents[[#This Row],[Player2]]),"")</f>
        <v>cnz</v>
      </c>
      <c r="L26" s="31">
        <v>0</v>
      </c>
      <c r="M26" s="28" t="s">
        <v>280</v>
      </c>
      <c r="N26" s="28" t="s">
        <v>274</v>
      </c>
      <c r="O26" s="28" t="s">
        <v>51</v>
      </c>
      <c r="P26" s="30" t="s">
        <v>588</v>
      </c>
      <c r="Q26" s="28" t="str">
        <f>IF(ISNUMBER(tbQCEvents[[#This Row],[Player1 Score]]),IF(tbQCEvents[[#This Row],[Player1 Score]]&lt;tbQCEvents[[#This Row],[Player2 Score]],tbQCEvents[[#This Row],[Player1]],tbQCEvents[[#This Row],[Player2]]),"")</f>
        <v>strngst</v>
      </c>
    </row>
    <row r="27" spans="1:17" s="27" customFormat="1" ht="30" hidden="1" customHeight="1" x14ac:dyDescent="0.35">
      <c r="A27" s="28" t="s">
        <v>533</v>
      </c>
      <c r="B27" s="28" t="s">
        <v>535</v>
      </c>
      <c r="C27" s="29">
        <f>IF(tbQCEvents[[#This Row],[Sub-event]]&lt;&gt;"",VLOOKUP(tbQCEvents[[#This Row],[Sub-event]],tbSubEvent[],2,FALSE),"")</f>
        <v>43750</v>
      </c>
      <c r="D27" s="31" t="s">
        <v>332</v>
      </c>
      <c r="E27" s="28" t="s">
        <v>546</v>
      </c>
      <c r="F27" s="28" t="s">
        <v>573</v>
      </c>
      <c r="G27" s="28" t="s">
        <v>542</v>
      </c>
      <c r="H27" s="28" t="s">
        <v>544</v>
      </c>
      <c r="I27" s="31">
        <v>20</v>
      </c>
      <c r="J27" s="31">
        <v>5</v>
      </c>
      <c r="K27" s="28" t="str">
        <f>IF(ISNUMBER(tbQCEvents[[#This Row],[Player1 Score]]),IF(tbQCEvents[[#This Row],[Player1 Score]]&gt;tbQCEvents[[#This Row],[Player2 Score]],tbQCEvents[[#This Row],[Player1]],tbQCEvents[[#This Row],[Player2]]),"")</f>
        <v>cnz</v>
      </c>
      <c r="L27" s="31">
        <v>0</v>
      </c>
      <c r="M27" s="28" t="s">
        <v>286</v>
      </c>
      <c r="N27" s="28" t="s">
        <v>287</v>
      </c>
      <c r="O27" s="28" t="s">
        <v>415</v>
      </c>
      <c r="P27" s="30" t="s">
        <v>577</v>
      </c>
      <c r="Q27" s="28" t="str">
        <f>IF(ISNUMBER(tbQCEvents[[#This Row],[Player1 Score]]),IF(tbQCEvents[[#This Row],[Player1 Score]]&lt;tbQCEvents[[#This Row],[Player2 Score]],tbQCEvents[[#This Row],[Player1]],tbQCEvents[[#This Row],[Player2]]),"")</f>
        <v>PULZz</v>
      </c>
    </row>
    <row r="28" spans="1:17" s="27" customFormat="1" ht="30" hidden="1" customHeight="1" x14ac:dyDescent="0.35">
      <c r="A28" s="28" t="s">
        <v>533</v>
      </c>
      <c r="B28" s="28" t="s">
        <v>535</v>
      </c>
      <c r="C28" s="29">
        <f>IF(tbQCEvents[[#This Row],[Sub-event]]&lt;&gt;"",VLOOKUP(tbQCEvents[[#This Row],[Sub-event]],tbSubEvent[],2,FALSE),"")</f>
        <v>43750</v>
      </c>
      <c r="D28" s="31" t="s">
        <v>332</v>
      </c>
      <c r="E28" s="28" t="s">
        <v>546</v>
      </c>
      <c r="F28" s="28" t="s">
        <v>573</v>
      </c>
      <c r="G28" s="28" t="s">
        <v>542</v>
      </c>
      <c r="H28" s="28" t="s">
        <v>544</v>
      </c>
      <c r="I28" s="31">
        <v>4</v>
      </c>
      <c r="J28" s="31">
        <v>1</v>
      </c>
      <c r="K28" s="28" t="str">
        <f>IF(ISNUMBER(tbQCEvents[[#This Row],[Player1 Score]]),IF(tbQCEvents[[#This Row],[Player1 Score]]&gt;tbQCEvents[[#This Row],[Player2 Score]],tbQCEvents[[#This Row],[Player1]],tbQCEvents[[#This Row],[Player2]]),"")</f>
        <v>cnz</v>
      </c>
      <c r="L28" s="31">
        <v>0</v>
      </c>
      <c r="M28" s="28" t="s">
        <v>291</v>
      </c>
      <c r="N28" s="28" t="s">
        <v>280</v>
      </c>
      <c r="O28" s="28" t="s">
        <v>48</v>
      </c>
      <c r="P28" s="30" t="s">
        <v>577</v>
      </c>
      <c r="Q28" s="28" t="str">
        <f>IF(ISNUMBER(tbQCEvents[[#This Row],[Player1 Score]]),IF(tbQCEvents[[#This Row],[Player1 Score]]&lt;tbQCEvents[[#This Row],[Player2 Score]],tbQCEvents[[#This Row],[Player1]],tbQCEvents[[#This Row],[Player2]]),"")</f>
        <v>PULZz</v>
      </c>
    </row>
    <row r="29" spans="1:17" s="27" customFormat="1" ht="30" hidden="1" customHeight="1" x14ac:dyDescent="0.35">
      <c r="A29" s="28" t="s">
        <v>533</v>
      </c>
      <c r="B29" s="28" t="s">
        <v>535</v>
      </c>
      <c r="C29" s="29">
        <f>IF(tbQCEvents[[#This Row],[Sub-event]]&lt;&gt;"",VLOOKUP(tbQCEvents[[#This Row],[Sub-event]],tbSubEvent[],2,FALSE),"")</f>
        <v>43750</v>
      </c>
      <c r="D29" s="31" t="s">
        <v>39</v>
      </c>
      <c r="E29" s="28" t="s">
        <v>546</v>
      </c>
      <c r="F29" s="28" t="s">
        <v>573</v>
      </c>
      <c r="G29" s="28" t="s">
        <v>28</v>
      </c>
      <c r="H29" s="28" t="s">
        <v>542</v>
      </c>
      <c r="I29" s="31">
        <v>4</v>
      </c>
      <c r="J29" s="31">
        <v>3</v>
      </c>
      <c r="K29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9" s="31">
        <v>1</v>
      </c>
      <c r="M29" s="28" t="s">
        <v>280</v>
      </c>
      <c r="N29" s="28" t="s">
        <v>287</v>
      </c>
      <c r="O29" s="28" t="s">
        <v>51</v>
      </c>
      <c r="P29" s="30" t="s">
        <v>577</v>
      </c>
      <c r="Q29" s="28" t="str">
        <f>IF(ISNUMBER(tbQCEvents[[#This Row],[Player1 Score]]),IF(tbQCEvents[[#This Row],[Player1 Score]]&lt;tbQCEvents[[#This Row],[Player2 Score]],tbQCEvents[[#This Row],[Player1]],tbQCEvents[[#This Row],[Player2]]),"")</f>
        <v>cnz</v>
      </c>
    </row>
    <row r="30" spans="1:17" s="27" customFormat="1" ht="30" hidden="1" customHeight="1" x14ac:dyDescent="0.35">
      <c r="A30" s="28" t="s">
        <v>533</v>
      </c>
      <c r="B30" s="28" t="s">
        <v>535</v>
      </c>
      <c r="C30" s="29">
        <f>IF(tbQCEvents[[#This Row],[Sub-event]]&lt;&gt;"",VLOOKUP(tbQCEvents[[#This Row],[Sub-event]],tbSubEvent[],2,FALSE),"")</f>
        <v>43750</v>
      </c>
      <c r="D30" s="31" t="s">
        <v>39</v>
      </c>
      <c r="E30" s="28" t="s">
        <v>546</v>
      </c>
      <c r="F30" s="28" t="s">
        <v>573</v>
      </c>
      <c r="G30" s="28" t="s">
        <v>28</v>
      </c>
      <c r="H30" s="28" t="s">
        <v>542</v>
      </c>
      <c r="I30" s="31">
        <v>12</v>
      </c>
      <c r="J30" s="31">
        <v>6</v>
      </c>
      <c r="K30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0" s="31">
        <v>0</v>
      </c>
      <c r="M30" s="28" t="s">
        <v>276</v>
      </c>
      <c r="N30" s="28" t="s">
        <v>275</v>
      </c>
      <c r="O30" s="28" t="s">
        <v>49</v>
      </c>
      <c r="P30" s="30" t="s">
        <v>577</v>
      </c>
      <c r="Q30" s="28" t="str">
        <f>IF(ISNUMBER(tbQCEvents[[#This Row],[Player1 Score]]),IF(tbQCEvents[[#This Row],[Player1 Score]]&lt;tbQCEvents[[#This Row],[Player2 Score]],tbQCEvents[[#This Row],[Player1]],tbQCEvents[[#This Row],[Player2]]),"")</f>
        <v>cnz</v>
      </c>
    </row>
    <row r="31" spans="1:17" s="27" customFormat="1" ht="30" hidden="1" customHeight="1" x14ac:dyDescent="0.35">
      <c r="A31" s="28" t="s">
        <v>533</v>
      </c>
      <c r="B31" s="28" t="s">
        <v>535</v>
      </c>
      <c r="C31" s="29">
        <f>IF(tbQCEvents[[#This Row],[Sub-event]]&lt;&gt;"",VLOOKUP(tbQCEvents[[#This Row],[Sub-event]],tbSubEvent[],2,FALSE),"")</f>
        <v>43750</v>
      </c>
      <c r="D31" s="31" t="s">
        <v>330</v>
      </c>
      <c r="E31" s="28" t="s">
        <v>546</v>
      </c>
      <c r="F31" s="28" t="s">
        <v>573</v>
      </c>
      <c r="G31" s="28" t="s">
        <v>575</v>
      </c>
      <c r="H31" s="28" t="s">
        <v>162</v>
      </c>
      <c r="I31" s="31">
        <v>4</v>
      </c>
      <c r="J31" s="31">
        <v>3</v>
      </c>
      <c r="K31" s="28" t="str">
        <f>IF(ISNUMBER(tbQCEvents[[#This Row],[Player1 Score]]),IF(tbQCEvents[[#This Row],[Player1 Score]]&gt;tbQCEvents[[#This Row],[Player2 Score]],tbQCEvents[[#This Row],[Player1]],tbQCEvents[[#This Row],[Player2]]),"")</f>
        <v>strngst</v>
      </c>
      <c r="L31" s="31">
        <v>0</v>
      </c>
      <c r="M31" s="28" t="s">
        <v>287</v>
      </c>
      <c r="N31" s="28" t="s">
        <v>275</v>
      </c>
      <c r="O31" s="28" t="s">
        <v>51</v>
      </c>
      <c r="P31" s="30" t="s">
        <v>577</v>
      </c>
      <c r="Q31" s="28" t="str">
        <f>IF(ISNUMBER(tbQCEvents[[#This Row],[Player1 Score]]),IF(tbQCEvents[[#This Row],[Player1 Score]]&lt;tbQCEvents[[#This Row],[Player2 Score]],tbQCEvents[[#This Row],[Player1]],tbQCEvents[[#This Row],[Player2]]),"")</f>
        <v>KillaloT</v>
      </c>
    </row>
    <row r="32" spans="1:17" s="27" customFormat="1" ht="30" hidden="1" customHeight="1" x14ac:dyDescent="0.35">
      <c r="A32" s="28" t="s">
        <v>533</v>
      </c>
      <c r="B32" s="28" t="s">
        <v>535</v>
      </c>
      <c r="C32" s="29">
        <f>IF(tbQCEvents[[#This Row],[Sub-event]]&lt;&gt;"",VLOOKUP(tbQCEvents[[#This Row],[Sub-event]],tbSubEvent[],2,FALSE),"")</f>
        <v>43750</v>
      </c>
      <c r="D32" s="31" t="s">
        <v>330</v>
      </c>
      <c r="E32" s="28" t="s">
        <v>546</v>
      </c>
      <c r="F32" s="28" t="s">
        <v>573</v>
      </c>
      <c r="G32" s="28" t="s">
        <v>575</v>
      </c>
      <c r="H32" s="28" t="s">
        <v>162</v>
      </c>
      <c r="I32" s="31">
        <v>13</v>
      </c>
      <c r="J32" s="31">
        <v>9</v>
      </c>
      <c r="K32" s="28" t="str">
        <f>IF(ISNUMBER(tbQCEvents[[#This Row],[Player1 Score]]),IF(tbQCEvents[[#This Row],[Player1 Score]]&gt;tbQCEvents[[#This Row],[Player2 Score]],tbQCEvents[[#This Row],[Player1]],tbQCEvents[[#This Row],[Player2]]),"")</f>
        <v>strngst</v>
      </c>
      <c r="L32" s="31">
        <v>0</v>
      </c>
      <c r="M32" s="28" t="s">
        <v>289</v>
      </c>
      <c r="N32" s="28" t="s">
        <v>274</v>
      </c>
      <c r="O32" s="28" t="s">
        <v>49</v>
      </c>
      <c r="P32" s="30" t="s">
        <v>577</v>
      </c>
      <c r="Q32" s="28" t="str">
        <f>IF(ISNUMBER(tbQCEvents[[#This Row],[Player1 Score]]),IF(tbQCEvents[[#This Row],[Player1 Score]]&lt;tbQCEvents[[#This Row],[Player2 Score]],tbQCEvents[[#This Row],[Player1]],tbQCEvents[[#This Row],[Player2]]),"")</f>
        <v>KillaloT</v>
      </c>
    </row>
    <row r="33" spans="1:17" s="27" customFormat="1" ht="30" hidden="1" customHeight="1" x14ac:dyDescent="0.35">
      <c r="A33" s="28" t="s">
        <v>533</v>
      </c>
      <c r="B33" s="28" t="s">
        <v>535</v>
      </c>
      <c r="C33" s="29">
        <f>IF(tbQCEvents[[#This Row],[Sub-event]]&lt;&gt;"",VLOOKUP(tbQCEvents[[#This Row],[Sub-event]],tbSubEvent[],2,FALSE),"")</f>
        <v>43750</v>
      </c>
      <c r="D33" s="31" t="s">
        <v>330</v>
      </c>
      <c r="E33" s="28" t="s">
        <v>546</v>
      </c>
      <c r="F33" s="28" t="s">
        <v>573</v>
      </c>
      <c r="G33" s="28" t="s">
        <v>578</v>
      </c>
      <c r="H33" s="28" t="s">
        <v>579</v>
      </c>
      <c r="I33" s="31">
        <v>9</v>
      </c>
      <c r="J33" s="31">
        <v>6</v>
      </c>
      <c r="K33" s="28" t="str">
        <f>IF(ISNUMBER(tbQCEvents[[#This Row],[Player1 Score]]),IF(tbQCEvents[[#This Row],[Player1 Score]]&gt;tbQCEvents[[#This Row],[Player2 Score]],tbQCEvents[[#This Row],[Player1]],tbQCEvents[[#This Row],[Player2]]),"")</f>
        <v>inz</v>
      </c>
      <c r="L33" s="31">
        <v>0</v>
      </c>
      <c r="M33" s="28" t="s">
        <v>288</v>
      </c>
      <c r="N33" s="28" t="s">
        <v>291</v>
      </c>
      <c r="O33" s="28" t="s">
        <v>49</v>
      </c>
      <c r="P33" s="30" t="s">
        <v>577</v>
      </c>
      <c r="Q33" s="28" t="str">
        <f>IF(ISNUMBER(tbQCEvents[[#This Row],[Player1 Score]]),IF(tbQCEvents[[#This Row],[Player1 Score]]&lt;tbQCEvents[[#This Row],[Player2 Score]],tbQCEvents[[#This Row],[Player1]],tbQCEvents[[#This Row],[Player2]]),"")</f>
        <v>Klyb</v>
      </c>
    </row>
    <row r="34" spans="1:17" s="27" customFormat="1" ht="30" hidden="1" customHeight="1" x14ac:dyDescent="0.35">
      <c r="A34" s="28" t="s">
        <v>533</v>
      </c>
      <c r="B34" s="28" t="s">
        <v>535</v>
      </c>
      <c r="C34" s="29">
        <f>IF(tbQCEvents[[#This Row],[Sub-event]]&lt;&gt;"",VLOOKUP(tbQCEvents[[#This Row],[Sub-event]],tbSubEvent[],2,FALSE),"")</f>
        <v>43750</v>
      </c>
      <c r="D34" s="31" t="s">
        <v>330</v>
      </c>
      <c r="E34" s="28" t="s">
        <v>546</v>
      </c>
      <c r="F34" s="28" t="s">
        <v>573</v>
      </c>
      <c r="G34" s="28" t="s">
        <v>578</v>
      </c>
      <c r="H34" s="28" t="s">
        <v>579</v>
      </c>
      <c r="I34" s="31">
        <v>16</v>
      </c>
      <c r="J34" s="31">
        <v>3</v>
      </c>
      <c r="K34" s="28" t="str">
        <f>IF(ISNUMBER(tbQCEvents[[#This Row],[Player1 Score]]),IF(tbQCEvents[[#This Row],[Player1 Score]]&gt;tbQCEvents[[#This Row],[Player2 Score]],tbQCEvents[[#This Row],[Player1]],tbQCEvents[[#This Row],[Player2]]),"")</f>
        <v>inz</v>
      </c>
      <c r="L34" s="31">
        <v>0</v>
      </c>
      <c r="M34" s="28" t="s">
        <v>279</v>
      </c>
      <c r="N34" s="28" t="s">
        <v>286</v>
      </c>
      <c r="O34" s="28" t="s">
        <v>53</v>
      </c>
      <c r="P34" s="30" t="s">
        <v>577</v>
      </c>
      <c r="Q34" s="28" t="str">
        <f>IF(ISNUMBER(tbQCEvents[[#This Row],[Player1 Score]]),IF(tbQCEvents[[#This Row],[Player1 Score]]&lt;tbQCEvents[[#This Row],[Player2 Score]],tbQCEvents[[#This Row],[Player1]],tbQCEvents[[#This Row],[Player2]]),"")</f>
        <v>Klyb</v>
      </c>
    </row>
    <row r="35" spans="1:17" s="27" customFormat="1" ht="30" hidden="1" customHeight="1" x14ac:dyDescent="0.35">
      <c r="A35" s="28" t="s">
        <v>533</v>
      </c>
      <c r="B35" s="28" t="s">
        <v>535</v>
      </c>
      <c r="C35" s="29">
        <f>IF(tbQCEvents[[#This Row],[Sub-event]]&lt;&gt;"",VLOOKUP(tbQCEvents[[#This Row],[Sub-event]],tbSubEvent[],2,FALSE),"")</f>
        <v>43750</v>
      </c>
      <c r="D35" s="31" t="s">
        <v>331</v>
      </c>
      <c r="E35" s="28" t="s">
        <v>546</v>
      </c>
      <c r="F35" s="28" t="s">
        <v>573</v>
      </c>
      <c r="G35" s="28" t="s">
        <v>28</v>
      </c>
      <c r="H35" s="28" t="s">
        <v>581</v>
      </c>
      <c r="I35" s="31">
        <v>7</v>
      </c>
      <c r="J35" s="31">
        <v>2</v>
      </c>
      <c r="K35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5" s="31">
        <v>0</v>
      </c>
      <c r="M35" s="28" t="s">
        <v>276</v>
      </c>
      <c r="N35" s="28" t="s">
        <v>287</v>
      </c>
      <c r="O35" s="28" t="s">
        <v>49</v>
      </c>
      <c r="P35" s="30" t="s">
        <v>577</v>
      </c>
      <c r="Q35" s="28" t="str">
        <f>IF(ISNUMBER(tbQCEvents[[#This Row],[Player1 Score]]),IF(tbQCEvents[[#This Row],[Player1 Score]]&lt;tbQCEvents[[#This Row],[Player2 Score]],tbQCEvents[[#This Row],[Player1]],tbQCEvents[[#This Row],[Player2]]),"")</f>
        <v>Troolz</v>
      </c>
    </row>
    <row r="36" spans="1:17" s="27" customFormat="1" ht="30" hidden="1" customHeight="1" x14ac:dyDescent="0.35">
      <c r="A36" s="28" t="s">
        <v>533</v>
      </c>
      <c r="B36" s="28" t="s">
        <v>535</v>
      </c>
      <c r="C36" s="29">
        <f>IF(tbQCEvents[[#This Row],[Sub-event]]&lt;&gt;"",VLOOKUP(tbQCEvents[[#This Row],[Sub-event]],tbSubEvent[],2,FALSE),"")</f>
        <v>43750</v>
      </c>
      <c r="D36" s="31" t="s">
        <v>331</v>
      </c>
      <c r="E36" s="28" t="s">
        <v>546</v>
      </c>
      <c r="F36" s="28" t="s">
        <v>573</v>
      </c>
      <c r="G36" s="28" t="s">
        <v>28</v>
      </c>
      <c r="H36" s="28" t="s">
        <v>581</v>
      </c>
      <c r="I36" s="31">
        <v>11</v>
      </c>
      <c r="J36" s="31">
        <v>5</v>
      </c>
      <c r="K36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6" s="31">
        <v>0</v>
      </c>
      <c r="M36" s="28" t="s">
        <v>289</v>
      </c>
      <c r="N36" s="28" t="s">
        <v>275</v>
      </c>
      <c r="O36" s="28" t="s">
        <v>48</v>
      </c>
      <c r="P36" s="30" t="s">
        <v>577</v>
      </c>
      <c r="Q36" s="28" t="str">
        <f>IF(ISNUMBER(tbQCEvents[[#This Row],[Player1 Score]]),IF(tbQCEvents[[#This Row],[Player1 Score]]&lt;tbQCEvents[[#This Row],[Player2 Score]],tbQCEvents[[#This Row],[Player1]],tbQCEvents[[#This Row],[Player2]]),"")</f>
        <v>Troolz</v>
      </c>
    </row>
    <row r="37" spans="1:17" s="27" customFormat="1" ht="30" hidden="1" customHeight="1" x14ac:dyDescent="0.35">
      <c r="A37" s="28" t="s">
        <v>533</v>
      </c>
      <c r="B37" s="28" t="s">
        <v>535</v>
      </c>
      <c r="C37" s="29">
        <f>IF(tbQCEvents[[#This Row],[Sub-event]]&lt;&gt;"",VLOOKUP(tbQCEvents[[#This Row],[Sub-event]],tbSubEvent[],2,FALSE),"")</f>
        <v>43750</v>
      </c>
      <c r="D37" s="31" t="s">
        <v>333</v>
      </c>
      <c r="E37" s="28" t="s">
        <v>546</v>
      </c>
      <c r="F37" s="28" t="s">
        <v>573</v>
      </c>
      <c r="G37" s="28" t="s">
        <v>28</v>
      </c>
      <c r="H37" s="28" t="s">
        <v>578</v>
      </c>
      <c r="I37" s="31">
        <v>11</v>
      </c>
      <c r="J37" s="31">
        <v>5</v>
      </c>
      <c r="K37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7" s="31">
        <v>0</v>
      </c>
      <c r="M37" s="28" t="s">
        <v>286</v>
      </c>
      <c r="N37" s="28" t="s">
        <v>279</v>
      </c>
      <c r="O37" s="28" t="s">
        <v>53</v>
      </c>
      <c r="P37" s="30" t="s">
        <v>577</v>
      </c>
      <c r="Q37" s="28" t="str">
        <f>IF(ISNUMBER(tbQCEvents[[#This Row],[Player1 Score]]),IF(tbQCEvents[[#This Row],[Player1 Score]]&lt;tbQCEvents[[#This Row],[Player2 Score]],tbQCEvents[[#This Row],[Player1]],tbQCEvents[[#This Row],[Player2]]),"")</f>
        <v>inz</v>
      </c>
    </row>
    <row r="38" spans="1:17" s="27" customFormat="1" ht="30" hidden="1" customHeight="1" x14ac:dyDescent="0.35">
      <c r="A38" s="28" t="s">
        <v>533</v>
      </c>
      <c r="B38" s="28" t="s">
        <v>535</v>
      </c>
      <c r="C38" s="29">
        <f>IF(tbQCEvents[[#This Row],[Sub-event]]&lt;&gt;"",VLOOKUP(tbQCEvents[[#This Row],[Sub-event]],tbSubEvent[],2,FALSE),"")</f>
        <v>43750</v>
      </c>
      <c r="D38" s="31" t="s">
        <v>333</v>
      </c>
      <c r="E38" s="28" t="s">
        <v>546</v>
      </c>
      <c r="F38" s="28" t="s">
        <v>573</v>
      </c>
      <c r="G38" s="28" t="s">
        <v>28</v>
      </c>
      <c r="H38" s="28" t="s">
        <v>578</v>
      </c>
      <c r="I38" s="31">
        <v>8</v>
      </c>
      <c r="J38" s="31">
        <v>0</v>
      </c>
      <c r="K38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8" s="31">
        <v>0</v>
      </c>
      <c r="M38" s="28" t="s">
        <v>276</v>
      </c>
      <c r="N38" s="28" t="s">
        <v>275</v>
      </c>
      <c r="O38" s="28" t="s">
        <v>48</v>
      </c>
      <c r="P38" s="30" t="s">
        <v>577</v>
      </c>
      <c r="Q38" s="28" t="str">
        <f>IF(ISNUMBER(tbQCEvents[[#This Row],[Player1 Score]]),IF(tbQCEvents[[#This Row],[Player1 Score]]&lt;tbQCEvents[[#This Row],[Player2 Score]],tbQCEvents[[#This Row],[Player1]],tbQCEvents[[#This Row],[Player2]]),"")</f>
        <v>inz</v>
      </c>
    </row>
    <row r="39" spans="1:17" s="27" customFormat="1" ht="30" hidden="1" customHeight="1" x14ac:dyDescent="0.35">
      <c r="A39" s="28" t="s">
        <v>533</v>
      </c>
      <c r="B39" s="28" t="s">
        <v>535</v>
      </c>
      <c r="C39" s="29">
        <f>IF(tbQCEvents[[#This Row],[Sub-event]]&lt;&gt;"",VLOOKUP(tbQCEvents[[#This Row],[Sub-event]],tbSubEvent[],2,FALSE),"")</f>
        <v>43750</v>
      </c>
      <c r="D39" s="31" t="s">
        <v>332</v>
      </c>
      <c r="E39" s="28" t="s">
        <v>546</v>
      </c>
      <c r="F39" s="28" t="s">
        <v>573</v>
      </c>
      <c r="G39" s="28" t="s">
        <v>28</v>
      </c>
      <c r="H39" s="28" t="s">
        <v>116</v>
      </c>
      <c r="I39" s="31">
        <v>6</v>
      </c>
      <c r="J39" s="31">
        <v>2</v>
      </c>
      <c r="K39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9" s="31">
        <v>0</v>
      </c>
      <c r="M39" s="28" t="s">
        <v>275</v>
      </c>
      <c r="N39" s="28" t="s">
        <v>287</v>
      </c>
      <c r="O39" s="28" t="s">
        <v>48</v>
      </c>
      <c r="P39" s="30" t="s">
        <v>577</v>
      </c>
      <c r="Q39" s="28" t="str">
        <f>IF(ISNUMBER(tbQCEvents[[#This Row],[Player1 Score]]),IF(tbQCEvents[[#This Row],[Player1 Score]]&lt;tbQCEvents[[#This Row],[Player2 Score]],tbQCEvents[[#This Row],[Player1]],tbQCEvents[[#This Row],[Player2]]),"")</f>
        <v>Silencep</v>
      </c>
    </row>
    <row r="40" spans="1:17" s="27" customFormat="1" ht="30" hidden="1" customHeight="1" x14ac:dyDescent="0.35">
      <c r="A40" s="28" t="s">
        <v>533</v>
      </c>
      <c r="B40" s="28" t="s">
        <v>535</v>
      </c>
      <c r="C40" s="29">
        <f>IF(tbQCEvents[[#This Row],[Sub-event]]&lt;&gt;"",VLOOKUP(tbQCEvents[[#This Row],[Sub-event]],tbSubEvent[],2,FALSE),"")</f>
        <v>43750</v>
      </c>
      <c r="D40" s="31" t="s">
        <v>332</v>
      </c>
      <c r="E40" s="28" t="s">
        <v>546</v>
      </c>
      <c r="F40" s="28" t="s">
        <v>573</v>
      </c>
      <c r="G40" s="28" t="s">
        <v>28</v>
      </c>
      <c r="H40" s="28" t="s">
        <v>116</v>
      </c>
      <c r="I40" s="31">
        <v>7</v>
      </c>
      <c r="J40" s="31">
        <v>4</v>
      </c>
      <c r="K40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40" s="31">
        <v>0</v>
      </c>
      <c r="M40" s="28" t="s">
        <v>276</v>
      </c>
      <c r="N40" s="28" t="s">
        <v>289</v>
      </c>
      <c r="O40" s="28" t="s">
        <v>49</v>
      </c>
      <c r="P40" s="30" t="s">
        <v>577</v>
      </c>
      <c r="Q40" s="28" t="str">
        <f>IF(ISNUMBER(tbQCEvents[[#This Row],[Player1 Score]]),IF(tbQCEvents[[#This Row],[Player1 Score]]&lt;tbQCEvents[[#This Row],[Player2 Score]],tbQCEvents[[#This Row],[Player1]],tbQCEvents[[#This Row],[Player2]]),"")</f>
        <v>Silencep</v>
      </c>
    </row>
    <row r="41" spans="1:17" s="27" customFormat="1" ht="30" hidden="1" customHeight="1" x14ac:dyDescent="0.35">
      <c r="A41" s="28" t="s">
        <v>533</v>
      </c>
      <c r="B41" s="28" t="s">
        <v>562</v>
      </c>
      <c r="C41" s="29">
        <f>IF(tbQCEvents[[#This Row],[Sub-event]]&lt;&gt;"",VLOOKUP(tbQCEvents[[#This Row],[Sub-event]],tbSubEvent[],2,FALSE),"")</f>
        <v>43750</v>
      </c>
      <c r="D41" s="31" t="s">
        <v>330</v>
      </c>
      <c r="E41" s="28" t="s">
        <v>546</v>
      </c>
      <c r="F41" s="28" t="s">
        <v>573</v>
      </c>
      <c r="G41" s="28" t="s">
        <v>604</v>
      </c>
      <c r="H41" s="28" t="s">
        <v>605</v>
      </c>
      <c r="I41" s="31">
        <v>11</v>
      </c>
      <c r="J41" s="31">
        <v>9</v>
      </c>
      <c r="K41" s="28" t="str">
        <f>IF(ISNUMBER(tbQCEvents[[#This Row],[Player1 Score]]),IF(tbQCEvents[[#This Row],[Player1 Score]]&gt;tbQCEvents[[#This Row],[Player2 Score]],tbQCEvents[[#This Row],[Player1]],tbQCEvents[[#This Row],[Player2]]),"")</f>
        <v>d3th</v>
      </c>
      <c r="L41" s="31">
        <v>0</v>
      </c>
      <c r="M41" s="28" t="s">
        <v>286</v>
      </c>
      <c r="N41" s="28" t="s">
        <v>287</v>
      </c>
      <c r="O41" s="28" t="s">
        <v>415</v>
      </c>
      <c r="P41" s="1" t="s">
        <v>620</v>
      </c>
      <c r="Q41" s="28" t="str">
        <f>IF(ISNUMBER(tbQCEvents[[#This Row],[Player1 Score]]),IF(tbQCEvents[[#This Row],[Player1 Score]]&lt;tbQCEvents[[#This Row],[Player2 Score]],tbQCEvents[[#This Row],[Player1]],tbQCEvents[[#This Row],[Player2]]),"")</f>
        <v>LipinR</v>
      </c>
    </row>
    <row r="42" spans="1:17" s="27" customFormat="1" ht="30" hidden="1" customHeight="1" x14ac:dyDescent="0.35">
      <c r="A42" s="28" t="s">
        <v>533</v>
      </c>
      <c r="B42" s="28" t="s">
        <v>562</v>
      </c>
      <c r="C42" s="29">
        <f>IF(tbQCEvents[[#This Row],[Sub-event]]&lt;&gt;"",VLOOKUP(tbQCEvents[[#This Row],[Sub-event]],tbSubEvent[],2,FALSE),"")</f>
        <v>43750</v>
      </c>
      <c r="D42" s="31" t="s">
        <v>330</v>
      </c>
      <c r="E42" s="28" t="s">
        <v>546</v>
      </c>
      <c r="F42" s="28" t="s">
        <v>573</v>
      </c>
      <c r="G42" s="28" t="s">
        <v>604</v>
      </c>
      <c r="H42" s="28" t="s">
        <v>605</v>
      </c>
      <c r="I42" s="31">
        <v>6</v>
      </c>
      <c r="J42" s="31">
        <v>7</v>
      </c>
      <c r="K42" s="28" t="str">
        <f>IF(ISNUMBER(tbQCEvents[[#This Row],[Player1 Score]]),IF(tbQCEvents[[#This Row],[Player1 Score]]&gt;tbQCEvents[[#This Row],[Player2 Score]],tbQCEvents[[#This Row],[Player1]],tbQCEvents[[#This Row],[Player2]]),"")</f>
        <v>LipinR</v>
      </c>
      <c r="L42" s="31">
        <v>0</v>
      </c>
      <c r="M42" s="28" t="s">
        <v>275</v>
      </c>
      <c r="N42" s="28" t="s">
        <v>281</v>
      </c>
      <c r="O42" s="28" t="s">
        <v>51</v>
      </c>
      <c r="P42" s="1" t="s">
        <v>620</v>
      </c>
      <c r="Q42" s="28" t="str">
        <f>IF(ISNUMBER(tbQCEvents[[#This Row],[Player1 Score]]),IF(tbQCEvents[[#This Row],[Player1 Score]]&lt;tbQCEvents[[#This Row],[Player2 Score]],tbQCEvents[[#This Row],[Player1]],tbQCEvents[[#This Row],[Player2]]),"")</f>
        <v>d3th</v>
      </c>
    </row>
    <row r="43" spans="1:17" s="27" customFormat="1" ht="30" hidden="1" customHeight="1" x14ac:dyDescent="0.35">
      <c r="A43" s="28" t="s">
        <v>533</v>
      </c>
      <c r="B43" s="28" t="s">
        <v>562</v>
      </c>
      <c r="C43" s="29">
        <f>IF(tbQCEvents[[#This Row],[Sub-event]]&lt;&gt;"",VLOOKUP(tbQCEvents[[#This Row],[Sub-event]],tbSubEvent[],2,FALSE),"")</f>
        <v>43750</v>
      </c>
      <c r="D43" s="31" t="s">
        <v>330</v>
      </c>
      <c r="E43" s="28" t="s">
        <v>546</v>
      </c>
      <c r="F43" s="28" t="s">
        <v>573</v>
      </c>
      <c r="G43" s="28" t="s">
        <v>604</v>
      </c>
      <c r="H43" s="28" t="s">
        <v>605</v>
      </c>
      <c r="I43" s="31">
        <v>5</v>
      </c>
      <c r="J43" s="31">
        <v>7</v>
      </c>
      <c r="K43" s="28" t="str">
        <f>IF(ISNUMBER(tbQCEvents[[#This Row],[Player1 Score]]),IF(tbQCEvents[[#This Row],[Player1 Score]]&gt;tbQCEvents[[#This Row],[Player2 Score]],tbQCEvents[[#This Row],[Player1]],tbQCEvents[[#This Row],[Player2]]),"")</f>
        <v>LipinR</v>
      </c>
      <c r="L43" s="31">
        <v>0</v>
      </c>
      <c r="M43" s="28" t="s">
        <v>274</v>
      </c>
      <c r="N43" s="28" t="s">
        <v>288</v>
      </c>
      <c r="O43" s="28" t="s">
        <v>49</v>
      </c>
      <c r="P43" s="1" t="s">
        <v>620</v>
      </c>
      <c r="Q43" s="28" t="str">
        <f>IF(ISNUMBER(tbQCEvents[[#This Row],[Player1 Score]]),IF(tbQCEvents[[#This Row],[Player1 Score]]&lt;tbQCEvents[[#This Row],[Player2 Score]],tbQCEvents[[#This Row],[Player1]],tbQCEvents[[#This Row],[Player2]]),"")</f>
        <v>d3th</v>
      </c>
    </row>
    <row r="44" spans="1:17" s="27" customFormat="1" ht="30" hidden="1" customHeight="1" x14ac:dyDescent="0.35">
      <c r="A44" s="28" t="s">
        <v>533</v>
      </c>
      <c r="B44" s="28" t="s">
        <v>562</v>
      </c>
      <c r="C44" s="29">
        <f>IF(tbQCEvents[[#This Row],[Sub-event]]&lt;&gt;"",VLOOKUP(tbQCEvents[[#This Row],[Sub-event]],tbSubEvent[],2,FALSE),"")</f>
        <v>43750</v>
      </c>
      <c r="D44" s="31" t="s">
        <v>331</v>
      </c>
      <c r="E44" s="28" t="s">
        <v>546</v>
      </c>
      <c r="F44" s="28" t="s">
        <v>573</v>
      </c>
      <c r="G44" s="28" t="s">
        <v>123</v>
      </c>
      <c r="H44" s="28" t="s">
        <v>610</v>
      </c>
      <c r="I44" s="31">
        <v>15</v>
      </c>
      <c r="J44" s="31">
        <v>4</v>
      </c>
      <c r="K44" s="28" t="str">
        <f>IF(ISNUMBER(tbQCEvents[[#This Row],[Player1 Score]]),IF(tbQCEvents[[#This Row],[Player1 Score]]&gt;tbQCEvents[[#This Row],[Player2 Score]],tbQCEvents[[#This Row],[Player1]],tbQCEvents[[#This Row],[Player2]]),"")</f>
        <v>dooi</v>
      </c>
      <c r="L44" s="31">
        <v>0</v>
      </c>
      <c r="M44" s="28" t="s">
        <v>290</v>
      </c>
      <c r="N44" s="28" t="s">
        <v>274</v>
      </c>
      <c r="O44" s="28" t="s">
        <v>52</v>
      </c>
      <c r="P44" s="1" t="s">
        <v>620</v>
      </c>
      <c r="Q44" s="28" t="str">
        <f>IF(ISNUMBER(tbQCEvents[[#This Row],[Player1 Score]]),IF(tbQCEvents[[#This Row],[Player1 Score]]&lt;tbQCEvents[[#This Row],[Player2 Score]],tbQCEvents[[#This Row],[Player1]],tbQCEvents[[#This Row],[Player2]]),"")</f>
        <v>HaloLagann</v>
      </c>
    </row>
    <row r="45" spans="1:17" s="27" customFormat="1" ht="30" hidden="1" customHeight="1" x14ac:dyDescent="0.35">
      <c r="A45" s="28" t="s">
        <v>533</v>
      </c>
      <c r="B45" s="28" t="s">
        <v>562</v>
      </c>
      <c r="C45" s="29">
        <f>IF(tbQCEvents[[#This Row],[Sub-event]]&lt;&gt;"",VLOOKUP(tbQCEvents[[#This Row],[Sub-event]],tbSubEvent[],2,FALSE),"")</f>
        <v>43750</v>
      </c>
      <c r="D45" s="31" t="s">
        <v>331</v>
      </c>
      <c r="E45" s="28" t="s">
        <v>546</v>
      </c>
      <c r="F45" s="28" t="s">
        <v>573</v>
      </c>
      <c r="G45" s="28" t="s">
        <v>123</v>
      </c>
      <c r="H45" s="28" t="s">
        <v>610</v>
      </c>
      <c r="I45" s="31">
        <v>10</v>
      </c>
      <c r="J45" s="31">
        <v>1</v>
      </c>
      <c r="K45" s="28" t="str">
        <f>IF(ISNUMBER(tbQCEvents[[#This Row],[Player1 Score]]),IF(tbQCEvents[[#This Row],[Player1 Score]]&gt;tbQCEvents[[#This Row],[Player2 Score]],tbQCEvents[[#This Row],[Player1]],tbQCEvents[[#This Row],[Player2]]),"")</f>
        <v>dooi</v>
      </c>
      <c r="L45" s="31">
        <v>0</v>
      </c>
      <c r="M45" s="28" t="s">
        <v>277</v>
      </c>
      <c r="N45" s="28" t="s">
        <v>291</v>
      </c>
      <c r="O45" s="28" t="s">
        <v>48</v>
      </c>
      <c r="P45" s="1" t="s">
        <v>620</v>
      </c>
      <c r="Q45" s="28" t="str">
        <f>IF(ISNUMBER(tbQCEvents[[#This Row],[Player1 Score]]),IF(tbQCEvents[[#This Row],[Player1 Score]]&lt;tbQCEvents[[#This Row],[Player2 Score]],tbQCEvents[[#This Row],[Player1]],tbQCEvents[[#This Row],[Player2]]),"")</f>
        <v>HaloLagann</v>
      </c>
    </row>
    <row r="46" spans="1:17" s="27" customFormat="1" ht="30" hidden="1" customHeight="1" x14ac:dyDescent="0.35">
      <c r="A46" s="28" t="s">
        <v>533</v>
      </c>
      <c r="B46" s="28" t="s">
        <v>562</v>
      </c>
      <c r="C46" s="29">
        <f>IF(tbQCEvents[[#This Row],[Sub-event]]&lt;&gt;"",VLOOKUP(tbQCEvents[[#This Row],[Sub-event]],tbSubEvent[],2,FALSE),"")</f>
        <v>43750</v>
      </c>
      <c r="D46" s="31" t="s">
        <v>331</v>
      </c>
      <c r="E46" s="28" t="s">
        <v>546</v>
      </c>
      <c r="F46" s="28" t="s">
        <v>573</v>
      </c>
      <c r="G46" s="28" t="s">
        <v>618</v>
      </c>
      <c r="H46" s="28" t="s">
        <v>619</v>
      </c>
      <c r="I46" s="31">
        <v>19</v>
      </c>
      <c r="J46" s="31">
        <v>5</v>
      </c>
      <c r="K46" s="28" t="str">
        <f>IF(ISNUMBER(tbQCEvents[[#This Row],[Player1 Score]]),IF(tbQCEvents[[#This Row],[Player1 Score]]&gt;tbQCEvents[[#This Row],[Player2 Score]],tbQCEvents[[#This Row],[Player1]],tbQCEvents[[#This Row],[Player2]]),"")</f>
        <v>Yenom</v>
      </c>
      <c r="L46" s="31">
        <v>0</v>
      </c>
      <c r="M46" s="28" t="s">
        <v>289</v>
      </c>
      <c r="N46" s="28" t="s">
        <v>286</v>
      </c>
      <c r="O46" s="28" t="s">
        <v>52</v>
      </c>
      <c r="P46" s="1" t="s">
        <v>620</v>
      </c>
      <c r="Q46" s="28" t="str">
        <f>IF(ISNUMBER(tbQCEvents[[#This Row],[Player1 Score]]),IF(tbQCEvents[[#This Row],[Player1 Score]]&lt;tbQCEvents[[#This Row],[Player2 Score]],tbQCEvents[[#This Row],[Player1]],tbQCEvents[[#This Row],[Player2]]),"")</f>
        <v>Delusion</v>
      </c>
    </row>
    <row r="47" spans="1:17" s="27" customFormat="1" ht="30" hidden="1" customHeight="1" x14ac:dyDescent="0.35">
      <c r="A47" s="28" t="s">
        <v>533</v>
      </c>
      <c r="B47" s="28" t="s">
        <v>562</v>
      </c>
      <c r="C47" s="29">
        <f>IF(tbQCEvents[[#This Row],[Sub-event]]&lt;&gt;"",VLOOKUP(tbQCEvents[[#This Row],[Sub-event]],tbSubEvent[],2,FALSE),"")</f>
        <v>43750</v>
      </c>
      <c r="D47" s="31" t="s">
        <v>331</v>
      </c>
      <c r="E47" s="28" t="s">
        <v>546</v>
      </c>
      <c r="F47" s="28" t="s">
        <v>573</v>
      </c>
      <c r="G47" s="28" t="s">
        <v>618</v>
      </c>
      <c r="H47" s="28" t="s">
        <v>619</v>
      </c>
      <c r="I47" s="31">
        <v>16</v>
      </c>
      <c r="J47" s="31">
        <v>4</v>
      </c>
      <c r="K47" s="28" t="str">
        <f>IF(ISNUMBER(tbQCEvents[[#This Row],[Player1 Score]]),IF(tbQCEvents[[#This Row],[Player1 Score]]&gt;tbQCEvents[[#This Row],[Player2 Score]],tbQCEvents[[#This Row],[Player1]],tbQCEvents[[#This Row],[Player2]]),"")</f>
        <v>Yenom</v>
      </c>
      <c r="L47" s="31">
        <v>0</v>
      </c>
      <c r="M47" s="28" t="s">
        <v>291</v>
      </c>
      <c r="N47" s="28" t="s">
        <v>275</v>
      </c>
      <c r="O47" s="28" t="s">
        <v>415</v>
      </c>
      <c r="P47" s="1" t="s">
        <v>620</v>
      </c>
      <c r="Q47" s="28" t="str">
        <f>IF(ISNUMBER(tbQCEvents[[#This Row],[Player1 Score]]),IF(tbQCEvents[[#This Row],[Player1 Score]]&lt;tbQCEvents[[#This Row],[Player2 Score]],tbQCEvents[[#This Row],[Player1]],tbQCEvents[[#This Row],[Player2]]),"")</f>
        <v>Delusion</v>
      </c>
    </row>
    <row r="48" spans="1:17" s="27" customFormat="1" ht="30" hidden="1" customHeight="1" x14ac:dyDescent="0.35">
      <c r="A48" s="28" t="s">
        <v>533</v>
      </c>
      <c r="B48" s="28" t="s">
        <v>562</v>
      </c>
      <c r="C48" s="29">
        <f>IF(tbQCEvents[[#This Row],[Sub-event]]&lt;&gt;"",VLOOKUP(tbQCEvents[[#This Row],[Sub-event]],tbSubEvent[],2,FALSE),"")</f>
        <v>43750</v>
      </c>
      <c r="D48" s="31" t="s">
        <v>333</v>
      </c>
      <c r="E48" s="28" t="s">
        <v>546</v>
      </c>
      <c r="F48" s="28" t="s">
        <v>573</v>
      </c>
      <c r="G48" s="28" t="s">
        <v>618</v>
      </c>
      <c r="H48" s="28" t="s">
        <v>621</v>
      </c>
      <c r="I48" s="31">
        <v>14</v>
      </c>
      <c r="J48" s="31">
        <v>6</v>
      </c>
      <c r="K48" s="28" t="str">
        <f>IF(ISNUMBER(tbQCEvents[[#This Row],[Player1 Score]]),IF(tbQCEvents[[#This Row],[Player1 Score]]&gt;tbQCEvents[[#This Row],[Player2 Score]],tbQCEvents[[#This Row],[Player1]],tbQCEvents[[#This Row],[Player2]]),"")</f>
        <v>Yenom</v>
      </c>
      <c r="L48" s="31">
        <v>0</v>
      </c>
      <c r="M48" s="28" t="s">
        <v>289</v>
      </c>
      <c r="N48" s="28" t="s">
        <v>287</v>
      </c>
      <c r="O48" s="28" t="s">
        <v>52</v>
      </c>
      <c r="P48" s="1" t="s">
        <v>620</v>
      </c>
      <c r="Q48" s="28" t="str">
        <f>IF(ISNUMBER(tbQCEvents[[#This Row],[Player1 Score]]),IF(tbQCEvents[[#This Row],[Player1 Score]]&lt;tbQCEvents[[#This Row],[Player2 Score]],tbQCEvents[[#This Row],[Player1]],tbQCEvents[[#This Row],[Player2]]),"")</f>
        <v>bootss</v>
      </c>
    </row>
    <row r="49" spans="1:17" s="27" customFormat="1" ht="30" hidden="1" customHeight="1" x14ac:dyDescent="0.35">
      <c r="A49" s="28" t="s">
        <v>533</v>
      </c>
      <c r="B49" s="28" t="s">
        <v>562</v>
      </c>
      <c r="C49" s="29">
        <f>IF(tbQCEvents[[#This Row],[Sub-event]]&lt;&gt;"",VLOOKUP(tbQCEvents[[#This Row],[Sub-event]],tbSubEvent[],2,FALSE),"")</f>
        <v>43750</v>
      </c>
      <c r="D49" s="31" t="s">
        <v>333</v>
      </c>
      <c r="E49" s="28" t="s">
        <v>546</v>
      </c>
      <c r="F49" s="28" t="s">
        <v>573</v>
      </c>
      <c r="G49" s="28" t="s">
        <v>618</v>
      </c>
      <c r="H49" s="28" t="s">
        <v>621</v>
      </c>
      <c r="I49" s="31">
        <v>16</v>
      </c>
      <c r="J49" s="31">
        <v>4</v>
      </c>
      <c r="K49" s="28" t="str">
        <f>IF(ISNUMBER(tbQCEvents[[#This Row],[Player1 Score]]),IF(tbQCEvents[[#This Row],[Player1 Score]]&gt;tbQCEvents[[#This Row],[Player2 Score]],tbQCEvents[[#This Row],[Player1]],tbQCEvents[[#This Row],[Player2]]),"")</f>
        <v>Yenom</v>
      </c>
      <c r="L49" s="31">
        <v>0</v>
      </c>
      <c r="M49" s="28" t="s">
        <v>291</v>
      </c>
      <c r="N49" s="28" t="s">
        <v>275</v>
      </c>
      <c r="O49" s="28" t="s">
        <v>415</v>
      </c>
      <c r="P49" s="1" t="s">
        <v>620</v>
      </c>
      <c r="Q49" s="28" t="str">
        <f>IF(ISNUMBER(tbQCEvents[[#This Row],[Player1 Score]]),IF(tbQCEvents[[#This Row],[Player1 Score]]&lt;tbQCEvents[[#This Row],[Player2 Score]],tbQCEvents[[#This Row],[Player1]],tbQCEvents[[#This Row],[Player2]]),"")</f>
        <v>bootss</v>
      </c>
    </row>
    <row r="50" spans="1:17" s="27" customFormat="1" ht="30" hidden="1" customHeight="1" x14ac:dyDescent="0.35">
      <c r="A50" s="28" t="s">
        <v>533</v>
      </c>
      <c r="B50" s="28" t="s">
        <v>562</v>
      </c>
      <c r="C50" s="29">
        <f>IF(tbQCEvents[[#This Row],[Sub-event]]&lt;&gt;"",VLOOKUP(tbQCEvents[[#This Row],[Sub-event]],tbSubEvent[],2,FALSE),"")</f>
        <v>43750</v>
      </c>
      <c r="D50" s="31" t="s">
        <v>332</v>
      </c>
      <c r="E50" s="28" t="s">
        <v>546</v>
      </c>
      <c r="F50" s="28" t="s">
        <v>573</v>
      </c>
      <c r="G50" s="28" t="s">
        <v>618</v>
      </c>
      <c r="H50" s="28" t="s">
        <v>123</v>
      </c>
      <c r="I50" s="31">
        <v>7</v>
      </c>
      <c r="J50" s="31">
        <v>9</v>
      </c>
      <c r="K50" s="28" t="str">
        <f>IF(ISNUMBER(tbQCEvents[[#This Row],[Player1 Score]]),IF(tbQCEvents[[#This Row],[Player1 Score]]&gt;tbQCEvents[[#This Row],[Player2 Score]],tbQCEvents[[#This Row],[Player1]],tbQCEvents[[#This Row],[Player2]]),"")</f>
        <v>dooi</v>
      </c>
      <c r="L50" s="31">
        <v>0</v>
      </c>
      <c r="M50" s="28" t="s">
        <v>291</v>
      </c>
      <c r="N50" s="28" t="s">
        <v>287</v>
      </c>
      <c r="O50" s="28" t="s">
        <v>52</v>
      </c>
      <c r="P50" s="1" t="s">
        <v>620</v>
      </c>
      <c r="Q50" s="28" t="str">
        <f>IF(ISNUMBER(tbQCEvents[[#This Row],[Player1 Score]]),IF(tbQCEvents[[#This Row],[Player1 Score]]&lt;tbQCEvents[[#This Row],[Player2 Score]],tbQCEvents[[#This Row],[Player1]],tbQCEvents[[#This Row],[Player2]]),"")</f>
        <v>Yenom</v>
      </c>
    </row>
    <row r="51" spans="1:17" s="27" customFormat="1" ht="30" hidden="1" customHeight="1" x14ac:dyDescent="0.35">
      <c r="A51" s="28" t="s">
        <v>533</v>
      </c>
      <c r="B51" s="28" t="s">
        <v>562</v>
      </c>
      <c r="C51" s="29">
        <f>IF(tbQCEvents[[#This Row],[Sub-event]]&lt;&gt;"",VLOOKUP(tbQCEvents[[#This Row],[Sub-event]],tbSubEvent[],2,FALSE),"")</f>
        <v>43750</v>
      </c>
      <c r="D51" s="31" t="s">
        <v>332</v>
      </c>
      <c r="E51" s="28" t="s">
        <v>546</v>
      </c>
      <c r="F51" s="28" t="s">
        <v>573</v>
      </c>
      <c r="G51" s="28" t="s">
        <v>618</v>
      </c>
      <c r="H51" s="28" t="s">
        <v>123</v>
      </c>
      <c r="I51" s="31">
        <v>7</v>
      </c>
      <c r="J51" s="31">
        <v>9</v>
      </c>
      <c r="K51" s="28" t="str">
        <f>IF(ISNUMBER(tbQCEvents[[#This Row],[Player1 Score]]),IF(tbQCEvents[[#This Row],[Player1 Score]]&gt;tbQCEvents[[#This Row],[Player2 Score]],tbQCEvents[[#This Row],[Player1]],tbQCEvents[[#This Row],[Player2]]),"")</f>
        <v>dooi</v>
      </c>
      <c r="L51" s="31">
        <v>0</v>
      </c>
      <c r="M51" s="28" t="s">
        <v>280</v>
      </c>
      <c r="N51" s="28" t="s">
        <v>290</v>
      </c>
      <c r="O51" s="28" t="s">
        <v>49</v>
      </c>
      <c r="P51" s="1" t="s">
        <v>620</v>
      </c>
      <c r="Q51" s="28" t="str">
        <f>IF(ISNUMBER(tbQCEvents[[#This Row],[Player1 Score]]),IF(tbQCEvents[[#This Row],[Player1 Score]]&lt;tbQCEvents[[#This Row],[Player2 Score]],tbQCEvents[[#This Row],[Player1]],tbQCEvents[[#This Row],[Player2]]),"")</f>
        <v>Yenom</v>
      </c>
    </row>
    <row r="52" spans="1:17" s="27" customFormat="1" ht="30" hidden="1" customHeight="1" x14ac:dyDescent="0.35">
      <c r="A52" s="28" t="s">
        <v>533</v>
      </c>
      <c r="B52" s="28" t="s">
        <v>562</v>
      </c>
      <c r="C52" s="29">
        <f>IF(tbQCEvents[[#This Row],[Sub-event]]&lt;&gt;"",VLOOKUP(tbQCEvents[[#This Row],[Sub-event]],tbSubEvent[],2,FALSE),"")</f>
        <v>43750</v>
      </c>
      <c r="D52" s="31" t="s">
        <v>39</v>
      </c>
      <c r="E52" s="28" t="s">
        <v>546</v>
      </c>
      <c r="F52" s="28" t="s">
        <v>573</v>
      </c>
      <c r="G52" s="28" t="s">
        <v>622</v>
      </c>
      <c r="H52" s="28" t="s">
        <v>123</v>
      </c>
      <c r="I52" s="31">
        <v>4</v>
      </c>
      <c r="J52" s="31">
        <v>3</v>
      </c>
      <c r="K52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52" s="31">
        <v>0</v>
      </c>
      <c r="M52" s="28" t="s">
        <v>275</v>
      </c>
      <c r="N52" s="28" t="s">
        <v>278</v>
      </c>
      <c r="O52" s="28" t="s">
        <v>49</v>
      </c>
      <c r="P52" s="1" t="s">
        <v>620</v>
      </c>
      <c r="Q52" s="28" t="str">
        <f>IF(ISNUMBER(tbQCEvents[[#This Row],[Player1 Score]]),IF(tbQCEvents[[#This Row],[Player1 Score]]&lt;tbQCEvents[[#This Row],[Player2 Score]],tbQCEvents[[#This Row],[Player1]],tbQCEvents[[#This Row],[Player2]]),"")</f>
        <v>dooi</v>
      </c>
    </row>
    <row r="53" spans="1:17" s="27" customFormat="1" ht="30" hidden="1" customHeight="1" x14ac:dyDescent="0.35">
      <c r="A53" s="28" t="s">
        <v>533</v>
      </c>
      <c r="B53" s="28" t="s">
        <v>562</v>
      </c>
      <c r="C53" s="29">
        <f>IF(tbQCEvents[[#This Row],[Sub-event]]&lt;&gt;"",VLOOKUP(tbQCEvents[[#This Row],[Sub-event]],tbSubEvent[],2,FALSE),"")</f>
        <v>43750</v>
      </c>
      <c r="D53" s="31" t="s">
        <v>39</v>
      </c>
      <c r="E53" s="28" t="s">
        <v>546</v>
      </c>
      <c r="F53" s="28" t="s">
        <v>573</v>
      </c>
      <c r="G53" s="28" t="s">
        <v>622</v>
      </c>
      <c r="H53" s="28" t="s">
        <v>123</v>
      </c>
      <c r="I53" s="31">
        <v>3</v>
      </c>
      <c r="J53" s="31">
        <v>1</v>
      </c>
      <c r="K53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53" s="31">
        <v>0</v>
      </c>
      <c r="M53" s="28" t="s">
        <v>289</v>
      </c>
      <c r="N53" s="28" t="s">
        <v>279</v>
      </c>
      <c r="O53" s="28" t="s">
        <v>594</v>
      </c>
      <c r="P53" s="1" t="s">
        <v>620</v>
      </c>
      <c r="Q53" s="28" t="str">
        <f>IF(ISNUMBER(tbQCEvents[[#This Row],[Player1 Score]]),IF(tbQCEvents[[#This Row],[Player1 Score]]&lt;tbQCEvents[[#This Row],[Player2 Score]],tbQCEvents[[#This Row],[Player1]],tbQCEvents[[#This Row],[Player2]]),"")</f>
        <v>dooi</v>
      </c>
    </row>
    <row r="54" spans="1:17" s="27" customFormat="1" ht="30" hidden="1" customHeight="1" x14ac:dyDescent="0.35">
      <c r="A54" s="28" t="s">
        <v>533</v>
      </c>
      <c r="B54" s="28" t="s">
        <v>562</v>
      </c>
      <c r="C54" s="29">
        <f>IF(tbQCEvents[[#This Row],[Sub-event]]&lt;&gt;"",VLOOKUP(tbQCEvents[[#This Row],[Sub-event]],tbSubEvent[],2,FALSE),"")</f>
        <v>43750</v>
      </c>
      <c r="D54" s="31" t="s">
        <v>331</v>
      </c>
      <c r="E54" s="28" t="s">
        <v>546</v>
      </c>
      <c r="F54" s="28" t="s">
        <v>573</v>
      </c>
      <c r="G54" s="28" t="s">
        <v>622</v>
      </c>
      <c r="H54" s="28" t="s">
        <v>624</v>
      </c>
      <c r="I54" s="31">
        <v>17</v>
      </c>
      <c r="J54" s="31">
        <v>4</v>
      </c>
      <c r="K54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54" s="31">
        <v>0</v>
      </c>
      <c r="M54" s="28" t="s">
        <v>275</v>
      </c>
      <c r="N54" s="28" t="s">
        <v>287</v>
      </c>
      <c r="O54" s="28" t="s">
        <v>49</v>
      </c>
      <c r="P54" s="1" t="s">
        <v>625</v>
      </c>
      <c r="Q54" s="28" t="str">
        <f>IF(ISNUMBER(tbQCEvents[[#This Row],[Player1 Score]]),IF(tbQCEvents[[#This Row],[Player1 Score]]&lt;tbQCEvents[[#This Row],[Player2 Score]],tbQCEvents[[#This Row],[Player1]],tbQCEvents[[#This Row],[Player2]]),"")</f>
        <v>Higg1ns</v>
      </c>
    </row>
    <row r="55" spans="1:17" s="27" customFormat="1" ht="30" hidden="1" customHeight="1" x14ac:dyDescent="0.35">
      <c r="A55" s="28" t="s">
        <v>533</v>
      </c>
      <c r="B55" s="28" t="s">
        <v>562</v>
      </c>
      <c r="C55" s="29">
        <f>IF(tbQCEvents[[#This Row],[Sub-event]]&lt;&gt;"",VLOOKUP(tbQCEvents[[#This Row],[Sub-event]],tbSubEvent[],2,FALSE),"")</f>
        <v>43750</v>
      </c>
      <c r="D55" s="31" t="s">
        <v>331</v>
      </c>
      <c r="E55" s="28" t="s">
        <v>546</v>
      </c>
      <c r="F55" s="28" t="s">
        <v>573</v>
      </c>
      <c r="G55" s="28" t="s">
        <v>622</v>
      </c>
      <c r="H55" s="28" t="s">
        <v>624</v>
      </c>
      <c r="I55" s="31">
        <v>14</v>
      </c>
      <c r="J55" s="31">
        <v>2</v>
      </c>
      <c r="K55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55" s="31">
        <v>0</v>
      </c>
      <c r="M55" s="28" t="s">
        <v>280</v>
      </c>
      <c r="N55" s="28" t="s">
        <v>291</v>
      </c>
      <c r="O55" s="28" t="s">
        <v>415</v>
      </c>
      <c r="P55" s="1" t="s">
        <v>627</v>
      </c>
      <c r="Q55" s="28" t="str">
        <f>IF(ISNUMBER(tbQCEvents[[#This Row],[Player1 Score]]),IF(tbQCEvents[[#This Row],[Player1 Score]]&lt;tbQCEvents[[#This Row],[Player2 Score]],tbQCEvents[[#This Row],[Player1]],tbQCEvents[[#This Row],[Player2]]),"")</f>
        <v>Higg1ns</v>
      </c>
    </row>
    <row r="56" spans="1:17" s="27" customFormat="1" ht="30" hidden="1" customHeight="1" x14ac:dyDescent="0.35">
      <c r="A56" s="28" t="s">
        <v>533</v>
      </c>
      <c r="B56" s="28" t="s">
        <v>562</v>
      </c>
      <c r="C56" s="29">
        <f>IF(tbQCEvents[[#This Row],[Sub-event]]&lt;&gt;"",VLOOKUP(tbQCEvents[[#This Row],[Sub-event]],tbSubEvent[],2,FALSE),"")</f>
        <v>43750</v>
      </c>
      <c r="D56" s="31" t="s">
        <v>333</v>
      </c>
      <c r="E56" s="28" t="s">
        <v>546</v>
      </c>
      <c r="F56" s="28" t="s">
        <v>573</v>
      </c>
      <c r="G56" s="28" t="s">
        <v>622</v>
      </c>
      <c r="H56" s="28" t="s">
        <v>626</v>
      </c>
      <c r="I56" s="31">
        <v>9</v>
      </c>
      <c r="J56" s="31">
        <v>5</v>
      </c>
      <c r="K56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56" s="31">
        <v>0</v>
      </c>
      <c r="M56" s="28" t="s">
        <v>280</v>
      </c>
      <c r="N56" s="28" t="s">
        <v>287</v>
      </c>
      <c r="O56" s="28" t="s">
        <v>52</v>
      </c>
      <c r="P56" s="1" t="s">
        <v>625</v>
      </c>
      <c r="Q56" s="28" t="str">
        <f>IF(ISNUMBER(tbQCEvents[[#This Row],[Player1 Score]]),IF(tbQCEvents[[#This Row],[Player1 Score]]&lt;tbQCEvents[[#This Row],[Player2 Score]],tbQCEvents[[#This Row],[Player1]],tbQCEvents[[#This Row],[Player2]]),"")</f>
        <v>Yanyo</v>
      </c>
    </row>
    <row r="57" spans="1:17" s="27" customFormat="1" ht="30" hidden="1" customHeight="1" x14ac:dyDescent="0.35">
      <c r="A57" s="28" t="s">
        <v>533</v>
      </c>
      <c r="B57" s="28" t="s">
        <v>562</v>
      </c>
      <c r="C57" s="29">
        <f>IF(tbQCEvents[[#This Row],[Sub-event]]&lt;&gt;"",VLOOKUP(tbQCEvents[[#This Row],[Sub-event]],tbSubEvent[],2,FALSE),"")</f>
        <v>43750</v>
      </c>
      <c r="D57" s="31" t="s">
        <v>333</v>
      </c>
      <c r="E57" s="28" t="s">
        <v>546</v>
      </c>
      <c r="F57" s="28" t="s">
        <v>573</v>
      </c>
      <c r="G57" s="28" t="s">
        <v>622</v>
      </c>
      <c r="H57" s="28" t="s">
        <v>626</v>
      </c>
      <c r="I57" s="31">
        <v>10</v>
      </c>
      <c r="J57" s="31">
        <v>0</v>
      </c>
      <c r="K57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57" s="31">
        <v>0</v>
      </c>
      <c r="M57" s="28" t="s">
        <v>275</v>
      </c>
      <c r="N57" s="28" t="s">
        <v>290</v>
      </c>
      <c r="O57" s="28" t="s">
        <v>49</v>
      </c>
      <c r="P57" s="1" t="s">
        <v>625</v>
      </c>
      <c r="Q57" s="28" t="str">
        <f>IF(ISNUMBER(tbQCEvents[[#This Row],[Player1 Score]]),IF(tbQCEvents[[#This Row],[Player1 Score]]&lt;tbQCEvents[[#This Row],[Player2 Score]],tbQCEvents[[#This Row],[Player1]],tbQCEvents[[#This Row],[Player2]]),"")</f>
        <v>Yanyo</v>
      </c>
    </row>
    <row r="58" spans="1:17" s="27" customFormat="1" ht="30" hidden="1" customHeight="1" x14ac:dyDescent="0.35">
      <c r="A58" s="28" t="s">
        <v>533</v>
      </c>
      <c r="B58" s="28" t="s">
        <v>562</v>
      </c>
      <c r="C58" s="29">
        <f>IF(tbQCEvents[[#This Row],[Sub-event]]&lt;&gt;"",VLOOKUP(tbQCEvents[[#This Row],[Sub-event]],tbSubEvent[],2,FALSE),"")</f>
        <v>43750</v>
      </c>
      <c r="D58" s="31" t="s">
        <v>333</v>
      </c>
      <c r="E58" s="28" t="s">
        <v>546</v>
      </c>
      <c r="F58" s="28" t="s">
        <v>573</v>
      </c>
      <c r="G58" s="28" t="s">
        <v>618</v>
      </c>
      <c r="H58" s="28" t="s">
        <v>621</v>
      </c>
      <c r="I58" s="31">
        <v>14</v>
      </c>
      <c r="J58" s="31">
        <v>6</v>
      </c>
      <c r="K58" s="28" t="str">
        <f>IF(ISNUMBER(tbQCEvents[[#This Row],[Player1 Score]]),IF(tbQCEvents[[#This Row],[Player1 Score]]&gt;tbQCEvents[[#This Row],[Player2 Score]],tbQCEvents[[#This Row],[Player1]],tbQCEvents[[#This Row],[Player2]]),"")</f>
        <v>Yenom</v>
      </c>
      <c r="L58" s="31">
        <v>0</v>
      </c>
      <c r="M58" s="28" t="s">
        <v>289</v>
      </c>
      <c r="N58" s="28" t="s">
        <v>287</v>
      </c>
      <c r="O58" s="28" t="s">
        <v>52</v>
      </c>
      <c r="P58" s="1" t="s">
        <v>625</v>
      </c>
      <c r="Q58" s="28" t="str">
        <f>IF(ISNUMBER(tbQCEvents[[#This Row],[Player1 Score]]),IF(tbQCEvents[[#This Row],[Player1 Score]]&lt;tbQCEvents[[#This Row],[Player2 Score]],tbQCEvents[[#This Row],[Player1]],tbQCEvents[[#This Row],[Player2]]),"")</f>
        <v>bootss</v>
      </c>
    </row>
    <row r="59" spans="1:17" s="27" customFormat="1" ht="30" hidden="1" customHeight="1" x14ac:dyDescent="0.35">
      <c r="A59" s="28" t="s">
        <v>533</v>
      </c>
      <c r="B59" s="28" t="s">
        <v>562</v>
      </c>
      <c r="C59" s="29">
        <f>IF(tbQCEvents[[#This Row],[Sub-event]]&lt;&gt;"",VLOOKUP(tbQCEvents[[#This Row],[Sub-event]],tbSubEvent[],2,FALSE),"")</f>
        <v>43750</v>
      </c>
      <c r="D59" s="31" t="s">
        <v>333</v>
      </c>
      <c r="E59" s="28" t="s">
        <v>546</v>
      </c>
      <c r="F59" s="28" t="s">
        <v>573</v>
      </c>
      <c r="G59" s="28" t="s">
        <v>618</v>
      </c>
      <c r="H59" s="28" t="s">
        <v>621</v>
      </c>
      <c r="I59" s="31">
        <v>16</v>
      </c>
      <c r="J59" s="31">
        <v>4</v>
      </c>
      <c r="K59" s="28" t="str">
        <f>IF(ISNUMBER(tbQCEvents[[#This Row],[Player1 Score]]),IF(tbQCEvents[[#This Row],[Player1 Score]]&gt;tbQCEvents[[#This Row],[Player2 Score]],tbQCEvents[[#This Row],[Player1]],tbQCEvents[[#This Row],[Player2]]),"")</f>
        <v>Yenom</v>
      </c>
      <c r="L59" s="31">
        <v>0</v>
      </c>
      <c r="M59" s="28" t="s">
        <v>291</v>
      </c>
      <c r="N59" s="28" t="s">
        <v>275</v>
      </c>
      <c r="O59" s="28" t="s">
        <v>415</v>
      </c>
      <c r="P59" s="1" t="s">
        <v>625</v>
      </c>
      <c r="Q59" s="28" t="str">
        <f>IF(ISNUMBER(tbQCEvents[[#This Row],[Player1 Score]]),IF(tbQCEvents[[#This Row],[Player1 Score]]&lt;tbQCEvents[[#This Row],[Player2 Score]],tbQCEvents[[#This Row],[Player1]],tbQCEvents[[#This Row],[Player2]]),"")</f>
        <v>bootss</v>
      </c>
    </row>
    <row r="60" spans="1:17" s="27" customFormat="1" ht="30" hidden="1" customHeight="1" x14ac:dyDescent="0.35">
      <c r="A60" s="28" t="s">
        <v>533</v>
      </c>
      <c r="B60" s="28" t="s">
        <v>562</v>
      </c>
      <c r="C60" s="29">
        <f>IF(tbQCEvents[[#This Row],[Sub-event]]&lt;&gt;"",VLOOKUP(tbQCEvents[[#This Row],[Sub-event]],tbSubEvent[],2,FALSE),"")</f>
        <v>43750</v>
      </c>
      <c r="D60" s="31" t="s">
        <v>332</v>
      </c>
      <c r="E60" s="28" t="s">
        <v>546</v>
      </c>
      <c r="F60" s="28" t="s">
        <v>573</v>
      </c>
      <c r="G60" s="28" t="s">
        <v>622</v>
      </c>
      <c r="H60" s="28" t="s">
        <v>628</v>
      </c>
      <c r="I60" s="31">
        <v>15</v>
      </c>
      <c r="J60" s="31">
        <v>3</v>
      </c>
      <c r="K60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60" s="31">
        <v>0</v>
      </c>
      <c r="M60" s="28" t="s">
        <v>286</v>
      </c>
      <c r="N60" s="28" t="s">
        <v>291</v>
      </c>
      <c r="O60" s="28" t="s">
        <v>52</v>
      </c>
      <c r="P60" s="1" t="s">
        <v>627</v>
      </c>
      <c r="Q60" s="28" t="str">
        <f>IF(ISNUMBER(tbQCEvents[[#This Row],[Player1 Score]]),IF(tbQCEvents[[#This Row],[Player1 Score]]&lt;tbQCEvents[[#This Row],[Player2 Score]],tbQCEvents[[#This Row],[Player1]],tbQCEvents[[#This Row],[Player2]]),"")</f>
        <v>chance</v>
      </c>
    </row>
    <row r="61" spans="1:17" s="27" customFormat="1" ht="30" hidden="1" customHeight="1" x14ac:dyDescent="0.35">
      <c r="A61" s="28" t="s">
        <v>533</v>
      </c>
      <c r="B61" s="28" t="s">
        <v>562</v>
      </c>
      <c r="C61" s="29">
        <f>IF(tbQCEvents[[#This Row],[Sub-event]]&lt;&gt;"",VLOOKUP(tbQCEvents[[#This Row],[Sub-event]],tbSubEvent[],2,FALSE),"")</f>
        <v>43750</v>
      </c>
      <c r="D61" s="31" t="s">
        <v>332</v>
      </c>
      <c r="E61" s="28" t="s">
        <v>546</v>
      </c>
      <c r="F61" s="28" t="s">
        <v>573</v>
      </c>
      <c r="G61" s="28" t="s">
        <v>622</v>
      </c>
      <c r="H61" s="28" t="s">
        <v>628</v>
      </c>
      <c r="I61" s="31">
        <v>15</v>
      </c>
      <c r="J61" s="31">
        <v>5</v>
      </c>
      <c r="K61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61" s="31">
        <v>0</v>
      </c>
      <c r="M61" s="28" t="s">
        <v>275</v>
      </c>
      <c r="N61" s="28" t="s">
        <v>285</v>
      </c>
      <c r="O61" s="28" t="s">
        <v>48</v>
      </c>
      <c r="P61" s="1" t="s">
        <v>627</v>
      </c>
      <c r="Q61" s="28" t="str">
        <f>IF(ISNUMBER(tbQCEvents[[#This Row],[Player1 Score]]),IF(tbQCEvents[[#This Row],[Player1 Score]]&lt;tbQCEvents[[#This Row],[Player2 Score]],tbQCEvents[[#This Row],[Player1]],tbQCEvents[[#This Row],[Player2]]),"")</f>
        <v>chance</v>
      </c>
    </row>
    <row r="62" spans="1:17" s="39" customFormat="1" ht="30" hidden="1" customHeight="1" x14ac:dyDescent="0.35">
      <c r="A62" s="35" t="s">
        <v>533</v>
      </c>
      <c r="B62" s="35" t="s">
        <v>563</v>
      </c>
      <c r="C62" s="36">
        <f>IF(tbQCEvents[[#This Row],[Sub-event]]&lt;&gt;"",VLOOKUP(tbQCEvents[[#This Row],[Sub-event]],tbSubEvent[],2,FALSE),"")</f>
        <v>43702</v>
      </c>
      <c r="D62" s="37"/>
      <c r="E62" s="35" t="s">
        <v>548</v>
      </c>
      <c r="F62" s="35" t="s">
        <v>573</v>
      </c>
      <c r="G62" s="35" t="s">
        <v>602</v>
      </c>
      <c r="H62" s="35" t="s">
        <v>18</v>
      </c>
      <c r="I62" s="37">
        <v>9</v>
      </c>
      <c r="J62" s="37">
        <v>5</v>
      </c>
      <c r="K62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62" s="37">
        <v>0</v>
      </c>
      <c r="M62" s="35" t="s">
        <v>274</v>
      </c>
      <c r="N62" s="35" t="s">
        <v>275</v>
      </c>
      <c r="O62" s="35" t="s">
        <v>51</v>
      </c>
      <c r="P62" s="38" t="s">
        <v>633</v>
      </c>
      <c r="Q62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63" spans="1:17" s="39" customFormat="1" ht="30" hidden="1" customHeight="1" x14ac:dyDescent="0.35">
      <c r="A63" s="35" t="s">
        <v>533</v>
      </c>
      <c r="B63" s="35" t="s">
        <v>563</v>
      </c>
      <c r="C63" s="36">
        <f>IF(tbQCEvents[[#This Row],[Sub-event]]&lt;&gt;"",VLOOKUP(tbQCEvents[[#This Row],[Sub-event]],tbSubEvent[],2,FALSE),"")</f>
        <v>43702</v>
      </c>
      <c r="D63" s="37"/>
      <c r="E63" s="35" t="s">
        <v>548</v>
      </c>
      <c r="F63" s="35" t="s">
        <v>573</v>
      </c>
      <c r="G63" s="35" t="s">
        <v>602</v>
      </c>
      <c r="H63" s="35" t="s">
        <v>18</v>
      </c>
      <c r="I63" s="37">
        <v>6</v>
      </c>
      <c r="J63" s="37">
        <v>9</v>
      </c>
      <c r="K63" s="35" t="str">
        <f>IF(ISNUMBER(tbQCEvents[[#This Row],[Player1 Score]]),IF(tbQCEvents[[#This Row],[Player1 Score]]&gt;tbQCEvents[[#This Row],[Player2 Score]],tbQCEvents[[#This Row],[Player1]],tbQCEvents[[#This Row],[Player2]]),"")</f>
        <v>Garpy</v>
      </c>
      <c r="L63" s="37">
        <v>0</v>
      </c>
      <c r="M63" s="35" t="s">
        <v>281</v>
      </c>
      <c r="N63" s="35" t="s">
        <v>286</v>
      </c>
      <c r="O63" s="35" t="s">
        <v>52</v>
      </c>
      <c r="P63" s="38" t="s">
        <v>633</v>
      </c>
      <c r="Q63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64" spans="1:17" s="39" customFormat="1" ht="30" hidden="1" customHeight="1" x14ac:dyDescent="0.35">
      <c r="A64" s="35" t="s">
        <v>533</v>
      </c>
      <c r="B64" s="35" t="s">
        <v>563</v>
      </c>
      <c r="C64" s="36">
        <f>IF(tbQCEvents[[#This Row],[Sub-event]]&lt;&gt;"",VLOOKUP(tbQCEvents[[#This Row],[Sub-event]],tbSubEvent[],2,FALSE),"")</f>
        <v>43702</v>
      </c>
      <c r="D64" s="37"/>
      <c r="E64" s="35" t="s">
        <v>548</v>
      </c>
      <c r="F64" s="35" t="s">
        <v>573</v>
      </c>
      <c r="G64" s="35" t="s">
        <v>602</v>
      </c>
      <c r="H64" s="35" t="s">
        <v>18</v>
      </c>
      <c r="I64" s="37">
        <v>1</v>
      </c>
      <c r="J64" s="37">
        <v>31</v>
      </c>
      <c r="K64" s="35" t="str">
        <f>IF(ISNUMBER(tbQCEvents[[#This Row],[Player1 Score]]),IF(tbQCEvents[[#This Row],[Player1 Score]]&gt;tbQCEvents[[#This Row],[Player2 Score]],tbQCEvents[[#This Row],[Player1]],tbQCEvents[[#This Row],[Player2]]),"")</f>
        <v>Garpy</v>
      </c>
      <c r="L64" s="37">
        <v>0</v>
      </c>
      <c r="M64" s="35" t="s">
        <v>285</v>
      </c>
      <c r="N64" s="35" t="s">
        <v>280</v>
      </c>
      <c r="O64" s="35" t="s">
        <v>49</v>
      </c>
      <c r="P64" s="38" t="s">
        <v>633</v>
      </c>
      <c r="Q64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65" spans="1:17" s="39" customFormat="1" ht="30" hidden="1" customHeight="1" x14ac:dyDescent="0.35">
      <c r="A65" s="35" t="s">
        <v>533</v>
      </c>
      <c r="B65" s="35" t="s">
        <v>563</v>
      </c>
      <c r="C65" s="36">
        <f>IF(tbQCEvents[[#This Row],[Sub-event]]&lt;&gt;"",VLOOKUP(tbQCEvents[[#This Row],[Sub-event]],tbSubEvent[],2,FALSE),"")</f>
        <v>43702</v>
      </c>
      <c r="D65" s="37"/>
      <c r="E65" s="35" t="s">
        <v>548</v>
      </c>
      <c r="F65" s="35" t="s">
        <v>573</v>
      </c>
      <c r="G65" s="35" t="s">
        <v>17</v>
      </c>
      <c r="H65" s="35" t="s">
        <v>117</v>
      </c>
      <c r="I65" s="37">
        <v>12</v>
      </c>
      <c r="J65" s="37">
        <v>8</v>
      </c>
      <c r="K65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65" s="37">
        <v>0</v>
      </c>
      <c r="M65" s="35" t="s">
        <v>274</v>
      </c>
      <c r="N65" s="35" t="s">
        <v>287</v>
      </c>
      <c r="O65" s="35" t="s">
        <v>415</v>
      </c>
      <c r="P65" s="38" t="s">
        <v>633</v>
      </c>
      <c r="Q65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66" spans="1:17" s="39" customFormat="1" ht="30" hidden="1" customHeight="1" x14ac:dyDescent="0.35">
      <c r="A66" s="35" t="s">
        <v>533</v>
      </c>
      <c r="B66" s="35" t="s">
        <v>563</v>
      </c>
      <c r="C66" s="36">
        <f>IF(tbQCEvents[[#This Row],[Sub-event]]&lt;&gt;"",VLOOKUP(tbQCEvents[[#This Row],[Sub-event]],tbSubEvent[],2,FALSE),"")</f>
        <v>43702</v>
      </c>
      <c r="D66" s="37"/>
      <c r="E66" s="35" t="s">
        <v>548</v>
      </c>
      <c r="F66" s="35" t="s">
        <v>573</v>
      </c>
      <c r="G66" s="35" t="s">
        <v>17</v>
      </c>
      <c r="H66" s="35" t="s">
        <v>117</v>
      </c>
      <c r="I66" s="37">
        <v>7</v>
      </c>
      <c r="J66" s="37">
        <v>9</v>
      </c>
      <c r="K66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66" s="37">
        <v>0</v>
      </c>
      <c r="M66" s="35" t="s">
        <v>289</v>
      </c>
      <c r="N66" s="35" t="s">
        <v>275</v>
      </c>
      <c r="O66" s="35" t="s">
        <v>52</v>
      </c>
      <c r="P66" s="38" t="s">
        <v>633</v>
      </c>
      <c r="Q66" s="35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67" spans="1:17" s="39" customFormat="1" ht="30" hidden="1" customHeight="1" x14ac:dyDescent="0.35">
      <c r="A67" s="35" t="s">
        <v>533</v>
      </c>
      <c r="B67" s="35" t="s">
        <v>563</v>
      </c>
      <c r="C67" s="36">
        <f>IF(tbQCEvents[[#This Row],[Sub-event]]&lt;&gt;"",VLOOKUP(tbQCEvents[[#This Row],[Sub-event]],tbSubEvent[],2,FALSE),"")</f>
        <v>43702</v>
      </c>
      <c r="D67" s="37"/>
      <c r="E67" s="35" t="s">
        <v>548</v>
      </c>
      <c r="F67" s="35" t="s">
        <v>573</v>
      </c>
      <c r="G67" s="35" t="s">
        <v>17</v>
      </c>
      <c r="H67" s="35" t="s">
        <v>117</v>
      </c>
      <c r="I67" s="37">
        <v>4</v>
      </c>
      <c r="J67" s="37">
        <v>11</v>
      </c>
      <c r="K67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67" s="37">
        <v>0</v>
      </c>
      <c r="M67" s="35" t="s">
        <v>291</v>
      </c>
      <c r="N67" s="35" t="s">
        <v>276</v>
      </c>
      <c r="O67" s="35" t="s">
        <v>49</v>
      </c>
      <c r="P67" s="38" t="s">
        <v>633</v>
      </c>
      <c r="Q67" s="35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68" spans="1:17" s="39" customFormat="1" ht="30" hidden="1" customHeight="1" x14ac:dyDescent="0.35">
      <c r="A68" s="35" t="s">
        <v>533</v>
      </c>
      <c r="B68" s="35" t="s">
        <v>563</v>
      </c>
      <c r="C68" s="36">
        <f>IF(tbQCEvents[[#This Row],[Sub-event]]&lt;&gt;"",VLOOKUP(tbQCEvents[[#This Row],[Sub-event]],tbSubEvent[],2,FALSE),"")</f>
        <v>43702</v>
      </c>
      <c r="D68" s="37"/>
      <c r="E68" s="35" t="s">
        <v>548</v>
      </c>
      <c r="F68" s="35" t="s">
        <v>573</v>
      </c>
      <c r="G68" s="35" t="s">
        <v>173</v>
      </c>
      <c r="H68" s="35" t="s">
        <v>19</v>
      </c>
      <c r="I68" s="37">
        <v>2</v>
      </c>
      <c r="J68" s="37">
        <v>4</v>
      </c>
      <c r="K68" s="35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68" s="37">
        <v>0</v>
      </c>
      <c r="M68" s="35" t="s">
        <v>275</v>
      </c>
      <c r="N68" s="35" t="s">
        <v>287</v>
      </c>
      <c r="O68" s="35" t="s">
        <v>415</v>
      </c>
      <c r="P68" s="38" t="s">
        <v>633</v>
      </c>
      <c r="Q68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69" spans="1:17" s="39" customFormat="1" ht="30" hidden="1" customHeight="1" x14ac:dyDescent="0.35">
      <c r="A69" s="35" t="s">
        <v>533</v>
      </c>
      <c r="B69" s="35" t="s">
        <v>563</v>
      </c>
      <c r="C69" s="36">
        <f>IF(tbQCEvents[[#This Row],[Sub-event]]&lt;&gt;"",VLOOKUP(tbQCEvents[[#This Row],[Sub-event]],tbSubEvent[],2,FALSE),"")</f>
        <v>43702</v>
      </c>
      <c r="D69" s="37"/>
      <c r="E69" s="35" t="s">
        <v>548</v>
      </c>
      <c r="F69" s="35" t="s">
        <v>573</v>
      </c>
      <c r="G69" s="35" t="s">
        <v>173</v>
      </c>
      <c r="H69" s="35" t="s">
        <v>19</v>
      </c>
      <c r="I69" s="37">
        <v>5</v>
      </c>
      <c r="J69" s="37">
        <v>2</v>
      </c>
      <c r="K69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69" s="37">
        <v>0</v>
      </c>
      <c r="M69" s="35" t="s">
        <v>291</v>
      </c>
      <c r="N69" s="35" t="s">
        <v>286</v>
      </c>
      <c r="O69" s="35" t="s">
        <v>48</v>
      </c>
      <c r="P69" s="38" t="s">
        <v>633</v>
      </c>
      <c r="Q69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70" spans="1:17" s="39" customFormat="1" ht="30" hidden="1" customHeight="1" x14ac:dyDescent="0.35">
      <c r="A70" s="35" t="s">
        <v>533</v>
      </c>
      <c r="B70" s="35" t="s">
        <v>563</v>
      </c>
      <c r="C70" s="36">
        <f>IF(tbQCEvents[[#This Row],[Sub-event]]&lt;&gt;"",VLOOKUP(tbQCEvents[[#This Row],[Sub-event]],tbSubEvent[],2,FALSE),"")</f>
        <v>43702</v>
      </c>
      <c r="D70" s="37"/>
      <c r="E70" s="35" t="s">
        <v>548</v>
      </c>
      <c r="F70" s="35" t="s">
        <v>573</v>
      </c>
      <c r="G70" s="35" t="s">
        <v>173</v>
      </c>
      <c r="H70" s="35" t="s">
        <v>19</v>
      </c>
      <c r="I70" s="37">
        <v>5</v>
      </c>
      <c r="J70" s="37">
        <v>1</v>
      </c>
      <c r="K70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70" s="37">
        <v>0</v>
      </c>
      <c r="M70" s="35" t="s">
        <v>288</v>
      </c>
      <c r="N70" s="35" t="s">
        <v>290</v>
      </c>
      <c r="O70" s="35" t="s">
        <v>53</v>
      </c>
      <c r="P70" s="38" t="s">
        <v>633</v>
      </c>
      <c r="Q70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71" spans="1:17" s="39" customFormat="1" ht="30" hidden="1" customHeight="1" x14ac:dyDescent="0.35">
      <c r="A71" s="35" t="s">
        <v>533</v>
      </c>
      <c r="B71" s="35" t="s">
        <v>563</v>
      </c>
      <c r="C71" s="36">
        <f>IF(tbQCEvents[[#This Row],[Sub-event]]&lt;&gt;"",VLOOKUP(tbQCEvents[[#This Row],[Sub-event]],tbSubEvent[],2,FALSE),"")</f>
        <v>43702</v>
      </c>
      <c r="D71" s="37"/>
      <c r="E71" s="35" t="s">
        <v>548</v>
      </c>
      <c r="F71" s="35" t="s">
        <v>573</v>
      </c>
      <c r="G71" s="35" t="s">
        <v>16</v>
      </c>
      <c r="H71" s="35" t="s">
        <v>25</v>
      </c>
      <c r="I71" s="37">
        <v>12</v>
      </c>
      <c r="J71" s="37">
        <v>6</v>
      </c>
      <c r="K71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71" s="37">
        <v>0</v>
      </c>
      <c r="M71" s="35" t="s">
        <v>288</v>
      </c>
      <c r="N71" s="35" t="s">
        <v>289</v>
      </c>
      <c r="O71" s="35" t="s">
        <v>51</v>
      </c>
      <c r="P71" s="38" t="s">
        <v>633</v>
      </c>
      <c r="Q71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72" spans="1:17" s="39" customFormat="1" ht="30" hidden="1" customHeight="1" x14ac:dyDescent="0.35">
      <c r="A72" s="35" t="s">
        <v>533</v>
      </c>
      <c r="B72" s="35" t="s">
        <v>563</v>
      </c>
      <c r="C72" s="36">
        <f>IF(tbQCEvents[[#This Row],[Sub-event]]&lt;&gt;"",VLOOKUP(tbQCEvents[[#This Row],[Sub-event]],tbSubEvent[],2,FALSE),"")</f>
        <v>43702</v>
      </c>
      <c r="D72" s="37"/>
      <c r="E72" s="35" t="s">
        <v>548</v>
      </c>
      <c r="F72" s="35" t="s">
        <v>573</v>
      </c>
      <c r="G72" s="35" t="s">
        <v>16</v>
      </c>
      <c r="H72" s="35" t="s">
        <v>25</v>
      </c>
      <c r="I72" s="37">
        <v>9</v>
      </c>
      <c r="J72" s="37">
        <v>4</v>
      </c>
      <c r="K72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72" s="37">
        <v>0</v>
      </c>
      <c r="M72" s="35" t="s">
        <v>287</v>
      </c>
      <c r="N72" s="35" t="s">
        <v>280</v>
      </c>
      <c r="O72" s="35" t="s">
        <v>49</v>
      </c>
      <c r="P72" s="38" t="s">
        <v>633</v>
      </c>
      <c r="Q72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73" spans="1:17" s="39" customFormat="1" ht="30" hidden="1" customHeight="1" x14ac:dyDescent="0.35">
      <c r="A73" s="35" t="s">
        <v>533</v>
      </c>
      <c r="B73" s="35" t="s">
        <v>563</v>
      </c>
      <c r="C73" s="36">
        <f>IF(tbQCEvents[[#This Row],[Sub-event]]&lt;&gt;"",VLOOKUP(tbQCEvents[[#This Row],[Sub-event]],tbSubEvent[],2,FALSE),"")</f>
        <v>43702</v>
      </c>
      <c r="D73" s="37"/>
      <c r="E73" s="35" t="s">
        <v>548</v>
      </c>
      <c r="F73" s="35" t="s">
        <v>573</v>
      </c>
      <c r="G73" s="35" t="s">
        <v>16</v>
      </c>
      <c r="H73" s="35" t="s">
        <v>25</v>
      </c>
      <c r="I73" s="37">
        <v>5</v>
      </c>
      <c r="J73" s="37">
        <v>10</v>
      </c>
      <c r="K73" s="35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73" s="37">
        <v>0</v>
      </c>
      <c r="M73" s="35" t="s">
        <v>292</v>
      </c>
      <c r="N73" s="35" t="s">
        <v>278</v>
      </c>
      <c r="O73" s="35" t="s">
        <v>594</v>
      </c>
      <c r="P73" s="38" t="s">
        <v>633</v>
      </c>
      <c r="Q73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74" spans="1:17" s="39" customFormat="1" ht="30" hidden="1" customHeight="1" x14ac:dyDescent="0.35">
      <c r="A74" s="35" t="s">
        <v>533</v>
      </c>
      <c r="B74" s="35" t="s">
        <v>563</v>
      </c>
      <c r="C74" s="36">
        <f>IF(tbQCEvents[[#This Row],[Sub-event]]&lt;&gt;"",VLOOKUP(tbQCEvents[[#This Row],[Sub-event]],tbSubEvent[],2,FALSE),"")</f>
        <v>43702</v>
      </c>
      <c r="D74" s="37"/>
      <c r="E74" s="35" t="s">
        <v>548</v>
      </c>
      <c r="F74" s="35" t="s">
        <v>573</v>
      </c>
      <c r="G74" s="35" t="s">
        <v>10</v>
      </c>
      <c r="H74" s="35" t="s">
        <v>23</v>
      </c>
      <c r="I74" s="37">
        <v>5</v>
      </c>
      <c r="J74" s="37">
        <v>4</v>
      </c>
      <c r="K74" s="35" t="str">
        <f>IF(ISNUMBER(tbQCEvents[[#This Row],[Player1 Score]]),IF(tbQCEvents[[#This Row],[Player1 Score]]&gt;tbQCEvents[[#This Row],[Player2 Score]],tbQCEvents[[#This Row],[Player1]],tbQCEvents[[#This Row],[Player2]]),"")</f>
        <v>sib</v>
      </c>
      <c r="L74" s="37">
        <v>1</v>
      </c>
      <c r="M74" s="35" t="s">
        <v>275</v>
      </c>
      <c r="N74" s="35" t="s">
        <v>289</v>
      </c>
      <c r="O74" s="35" t="s">
        <v>49</v>
      </c>
      <c r="P74" s="38" t="s">
        <v>633</v>
      </c>
      <c r="Q74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75" spans="1:17" s="39" customFormat="1" ht="30" hidden="1" customHeight="1" x14ac:dyDescent="0.35">
      <c r="A75" s="35" t="s">
        <v>533</v>
      </c>
      <c r="B75" s="35" t="s">
        <v>563</v>
      </c>
      <c r="C75" s="36">
        <f>IF(tbQCEvents[[#This Row],[Sub-event]]&lt;&gt;"",VLOOKUP(tbQCEvents[[#This Row],[Sub-event]],tbSubEvent[],2,FALSE),"")</f>
        <v>43702</v>
      </c>
      <c r="D75" s="37"/>
      <c r="E75" s="35" t="s">
        <v>548</v>
      </c>
      <c r="F75" s="35" t="s">
        <v>573</v>
      </c>
      <c r="G75" s="35" t="s">
        <v>10</v>
      </c>
      <c r="H75" s="35" t="s">
        <v>23</v>
      </c>
      <c r="I75" s="37">
        <v>8</v>
      </c>
      <c r="J75" s="37">
        <v>2</v>
      </c>
      <c r="K75" s="35" t="str">
        <f>IF(ISNUMBER(tbQCEvents[[#This Row],[Player1 Score]]),IF(tbQCEvents[[#This Row],[Player1 Score]]&gt;tbQCEvents[[#This Row],[Player2 Score]],tbQCEvents[[#This Row],[Player1]],tbQCEvents[[#This Row],[Player2]]),"")</f>
        <v>sib</v>
      </c>
      <c r="L75" s="37">
        <v>0</v>
      </c>
      <c r="M75" s="35" t="s">
        <v>290</v>
      </c>
      <c r="N75" s="35" t="s">
        <v>274</v>
      </c>
      <c r="O75" s="35" t="s">
        <v>415</v>
      </c>
      <c r="P75" s="38" t="s">
        <v>633</v>
      </c>
      <c r="Q75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76" spans="1:17" s="39" customFormat="1" ht="30" hidden="1" customHeight="1" x14ac:dyDescent="0.35">
      <c r="A76" s="35" t="s">
        <v>533</v>
      </c>
      <c r="B76" s="35" t="s">
        <v>563</v>
      </c>
      <c r="C76" s="36">
        <f>IF(tbQCEvents[[#This Row],[Sub-event]]&lt;&gt;"",VLOOKUP(tbQCEvents[[#This Row],[Sub-event]],tbSubEvent[],2,FALSE),"")</f>
        <v>43702</v>
      </c>
      <c r="D76" s="37"/>
      <c r="E76" s="35" t="s">
        <v>548</v>
      </c>
      <c r="F76" s="35" t="s">
        <v>573</v>
      </c>
      <c r="G76" s="35" t="s">
        <v>10</v>
      </c>
      <c r="H76" s="35" t="s">
        <v>23</v>
      </c>
      <c r="I76" s="37">
        <v>1</v>
      </c>
      <c r="J76" s="37">
        <v>9</v>
      </c>
      <c r="K76" s="35" t="str">
        <f>IF(ISNUMBER(tbQCEvents[[#This Row],[Player1 Score]]),IF(tbQCEvents[[#This Row],[Player1 Score]]&gt;tbQCEvents[[#This Row],[Player2 Score]],tbQCEvents[[#This Row],[Player1]],tbQCEvents[[#This Row],[Player2]]),"")</f>
        <v>br1ck</v>
      </c>
      <c r="L76" s="37">
        <v>0</v>
      </c>
      <c r="M76" s="35" t="s">
        <v>292</v>
      </c>
      <c r="N76" s="35" t="s">
        <v>280</v>
      </c>
      <c r="O76" s="35" t="s">
        <v>594</v>
      </c>
      <c r="P76" s="38" t="s">
        <v>633</v>
      </c>
      <c r="Q76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77" spans="1:17" s="39" customFormat="1" ht="30" hidden="1" customHeight="1" x14ac:dyDescent="0.35">
      <c r="A77" s="35" t="s">
        <v>533</v>
      </c>
      <c r="B77" s="35" t="s">
        <v>563</v>
      </c>
      <c r="C77" s="36">
        <f>IF(tbQCEvents[[#This Row],[Sub-event]]&lt;&gt;"",VLOOKUP(tbQCEvents[[#This Row],[Sub-event]],tbSubEvent[],2,FALSE),"")</f>
        <v>43702</v>
      </c>
      <c r="D77" s="37"/>
      <c r="E77" s="35" t="s">
        <v>548</v>
      </c>
      <c r="F77" s="35" t="s">
        <v>573</v>
      </c>
      <c r="G77" s="35" t="s">
        <v>606</v>
      </c>
      <c r="H77" s="35" t="s">
        <v>26</v>
      </c>
      <c r="I77" s="37">
        <v>5</v>
      </c>
      <c r="J77" s="37">
        <v>11</v>
      </c>
      <c r="K77" s="35" t="str">
        <f>IF(ISNUMBER(tbQCEvents[[#This Row],[Player1 Score]]),IF(tbQCEvents[[#This Row],[Player1 Score]]&gt;tbQCEvents[[#This Row],[Player2 Score]],tbQCEvents[[#This Row],[Player1]],tbQCEvents[[#This Row],[Player2]]),"")</f>
        <v>Dramis</v>
      </c>
      <c r="L77" s="37">
        <v>0</v>
      </c>
      <c r="M77" s="35" t="s">
        <v>289</v>
      </c>
      <c r="N77" s="35" t="s">
        <v>276</v>
      </c>
      <c r="O77" s="35" t="s">
        <v>49</v>
      </c>
      <c r="P77" s="38" t="s">
        <v>633</v>
      </c>
      <c r="Q77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78" spans="1:17" s="39" customFormat="1" ht="30" hidden="1" customHeight="1" x14ac:dyDescent="0.35">
      <c r="A78" s="35" t="s">
        <v>533</v>
      </c>
      <c r="B78" s="35" t="s">
        <v>563</v>
      </c>
      <c r="C78" s="36">
        <f>IF(tbQCEvents[[#This Row],[Sub-event]]&lt;&gt;"",VLOOKUP(tbQCEvents[[#This Row],[Sub-event]],tbSubEvent[],2,FALSE),"")</f>
        <v>43702</v>
      </c>
      <c r="D78" s="37"/>
      <c r="E78" s="35" t="s">
        <v>548</v>
      </c>
      <c r="F78" s="35" t="s">
        <v>573</v>
      </c>
      <c r="G78" s="35" t="s">
        <v>606</v>
      </c>
      <c r="H78" s="35" t="s">
        <v>26</v>
      </c>
      <c r="I78" s="37">
        <v>14</v>
      </c>
      <c r="J78" s="37">
        <v>9</v>
      </c>
      <c r="K78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78" s="37">
        <v>0</v>
      </c>
      <c r="M78" s="35" t="s">
        <v>291</v>
      </c>
      <c r="N78" s="35" t="s">
        <v>275</v>
      </c>
      <c r="O78" s="35" t="s">
        <v>415</v>
      </c>
      <c r="P78" s="38" t="s">
        <v>633</v>
      </c>
      <c r="Q78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79" spans="1:17" s="39" customFormat="1" ht="30" hidden="1" customHeight="1" x14ac:dyDescent="0.35">
      <c r="A79" s="35" t="s">
        <v>533</v>
      </c>
      <c r="B79" s="35" t="s">
        <v>563</v>
      </c>
      <c r="C79" s="36">
        <f>IF(tbQCEvents[[#This Row],[Sub-event]]&lt;&gt;"",VLOOKUP(tbQCEvents[[#This Row],[Sub-event]],tbSubEvent[],2,FALSE),"")</f>
        <v>43702</v>
      </c>
      <c r="D79" s="37"/>
      <c r="E79" s="35" t="s">
        <v>548</v>
      </c>
      <c r="F79" s="35" t="s">
        <v>573</v>
      </c>
      <c r="G79" s="35" t="s">
        <v>606</v>
      </c>
      <c r="H79" s="35" t="s">
        <v>26</v>
      </c>
      <c r="I79" s="37">
        <v>12</v>
      </c>
      <c r="J79" s="37">
        <v>8</v>
      </c>
      <c r="K79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79" s="37">
        <v>0</v>
      </c>
      <c r="M79" s="35" t="s">
        <v>290</v>
      </c>
      <c r="N79" s="35" t="s">
        <v>292</v>
      </c>
      <c r="O79" s="35" t="s">
        <v>594</v>
      </c>
      <c r="P79" s="38" t="s">
        <v>633</v>
      </c>
      <c r="Q79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80" spans="1:17" s="39" customFormat="1" ht="30" hidden="1" customHeight="1" x14ac:dyDescent="0.35">
      <c r="A80" s="35" t="s">
        <v>533</v>
      </c>
      <c r="B80" s="35" t="s">
        <v>563</v>
      </c>
      <c r="C80" s="36">
        <f>IF(tbQCEvents[[#This Row],[Sub-event]]&lt;&gt;"",VLOOKUP(tbQCEvents[[#This Row],[Sub-event]],tbSubEvent[],2,FALSE),"")</f>
        <v>43702</v>
      </c>
      <c r="D80" s="37"/>
      <c r="E80" s="35" t="s">
        <v>548</v>
      </c>
      <c r="F80" s="35" t="s">
        <v>573</v>
      </c>
      <c r="G80" s="35" t="s">
        <v>615</v>
      </c>
      <c r="H80" s="35" t="s">
        <v>614</v>
      </c>
      <c r="I80" s="37">
        <v>11</v>
      </c>
      <c r="J80" s="37">
        <v>4</v>
      </c>
      <c r="K80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80" s="37">
        <v>0</v>
      </c>
      <c r="M80" s="35" t="s">
        <v>289</v>
      </c>
      <c r="N80" s="35" t="s">
        <v>275</v>
      </c>
      <c r="O80" s="35" t="s">
        <v>51</v>
      </c>
      <c r="P80" s="38" t="s">
        <v>633</v>
      </c>
      <c r="Q80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81" spans="1:17" s="39" customFormat="1" ht="30" hidden="1" customHeight="1" x14ac:dyDescent="0.35">
      <c r="A81" s="35" t="s">
        <v>533</v>
      </c>
      <c r="B81" s="35" t="s">
        <v>563</v>
      </c>
      <c r="C81" s="36">
        <f>IF(tbQCEvents[[#This Row],[Sub-event]]&lt;&gt;"",VLOOKUP(tbQCEvents[[#This Row],[Sub-event]],tbSubEvent[],2,FALSE),"")</f>
        <v>43702</v>
      </c>
      <c r="D81" s="37"/>
      <c r="E81" s="35" t="s">
        <v>548</v>
      </c>
      <c r="F81" s="35" t="s">
        <v>573</v>
      </c>
      <c r="G81" s="35" t="s">
        <v>615</v>
      </c>
      <c r="H81" s="35" t="s">
        <v>614</v>
      </c>
      <c r="I81" s="37">
        <v>6</v>
      </c>
      <c r="J81" s="37">
        <v>4</v>
      </c>
      <c r="K81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81" s="37">
        <v>0</v>
      </c>
      <c r="M81" s="35" t="s">
        <v>286</v>
      </c>
      <c r="N81" s="35" t="s">
        <v>280</v>
      </c>
      <c r="O81" s="35" t="s">
        <v>415</v>
      </c>
      <c r="P81" s="38" t="s">
        <v>633</v>
      </c>
      <c r="Q81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82" spans="1:17" s="39" customFormat="1" ht="30" hidden="1" customHeight="1" x14ac:dyDescent="0.35">
      <c r="A82" s="35" t="s">
        <v>533</v>
      </c>
      <c r="B82" s="35" t="s">
        <v>563</v>
      </c>
      <c r="C82" s="36">
        <f>IF(tbQCEvents[[#This Row],[Sub-event]]&lt;&gt;"",VLOOKUP(tbQCEvents[[#This Row],[Sub-event]],tbSubEvent[],2,FALSE),"")</f>
        <v>43702</v>
      </c>
      <c r="D82" s="37"/>
      <c r="E82" s="35" t="s">
        <v>548</v>
      </c>
      <c r="F82" s="35" t="s">
        <v>573</v>
      </c>
      <c r="G82" s="35" t="s">
        <v>615</v>
      </c>
      <c r="H82" s="35" t="s">
        <v>614</v>
      </c>
      <c r="I82" s="37">
        <v>9</v>
      </c>
      <c r="J82" s="37">
        <v>2</v>
      </c>
      <c r="K82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82" s="37">
        <v>0</v>
      </c>
      <c r="M82" s="35" t="s">
        <v>276</v>
      </c>
      <c r="N82" s="35" t="s">
        <v>290</v>
      </c>
      <c r="O82" s="35" t="s">
        <v>48</v>
      </c>
      <c r="P82" s="38" t="s">
        <v>633</v>
      </c>
      <c r="Q82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83" spans="1:17" s="39" customFormat="1" ht="30" hidden="1" customHeight="1" x14ac:dyDescent="0.35">
      <c r="A83" s="35" t="s">
        <v>533</v>
      </c>
      <c r="B83" s="35" t="s">
        <v>563</v>
      </c>
      <c r="C83" s="36">
        <f>IF(tbQCEvents[[#This Row],[Sub-event]]&lt;&gt;"",VLOOKUP(tbQCEvents[[#This Row],[Sub-event]],tbSubEvent[],2,FALSE),"")</f>
        <v>43702</v>
      </c>
      <c r="D83" s="37"/>
      <c r="E83" s="35" t="s">
        <v>548</v>
      </c>
      <c r="F83" s="35" t="s">
        <v>573</v>
      </c>
      <c r="G83" s="35" t="s">
        <v>6</v>
      </c>
      <c r="H83" s="35" t="s">
        <v>20</v>
      </c>
      <c r="I83" s="37">
        <v>4</v>
      </c>
      <c r="J83" s="37">
        <v>7</v>
      </c>
      <c r="K83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83" s="37">
        <v>0</v>
      </c>
      <c r="M83" s="35" t="s">
        <v>289</v>
      </c>
      <c r="N83" s="35" t="s">
        <v>276</v>
      </c>
      <c r="O83" s="35" t="s">
        <v>51</v>
      </c>
      <c r="P83" s="38" t="s">
        <v>633</v>
      </c>
      <c r="Q83" s="35" t="str">
        <f>IF(ISNUMBER(tbQCEvents[[#This Row],[Player1 Score]]),IF(tbQCEvents[[#This Row],[Player1 Score]]&lt;tbQCEvents[[#This Row],[Player2 Score]],tbQCEvents[[#This Row],[Player1]],tbQCEvents[[#This Row],[Player2]]),"")</f>
        <v>Rapha</v>
      </c>
    </row>
    <row r="84" spans="1:17" s="39" customFormat="1" ht="30" hidden="1" customHeight="1" x14ac:dyDescent="0.35">
      <c r="A84" s="35" t="s">
        <v>533</v>
      </c>
      <c r="B84" s="35" t="s">
        <v>563</v>
      </c>
      <c r="C84" s="36">
        <f>IF(tbQCEvents[[#This Row],[Sub-event]]&lt;&gt;"",VLOOKUP(tbQCEvents[[#This Row],[Sub-event]],tbSubEvent[],2,FALSE),"")</f>
        <v>43702</v>
      </c>
      <c r="D84" s="37"/>
      <c r="E84" s="35" t="s">
        <v>548</v>
      </c>
      <c r="F84" s="35" t="s">
        <v>573</v>
      </c>
      <c r="G84" s="35" t="s">
        <v>6</v>
      </c>
      <c r="H84" s="35" t="s">
        <v>20</v>
      </c>
      <c r="I84" s="37">
        <v>8</v>
      </c>
      <c r="J84" s="37">
        <v>3</v>
      </c>
      <c r="K84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84" s="37">
        <v>0</v>
      </c>
      <c r="M84" s="35" t="s">
        <v>287</v>
      </c>
      <c r="N84" s="35" t="s">
        <v>275</v>
      </c>
      <c r="O84" s="35" t="s">
        <v>415</v>
      </c>
      <c r="P84" s="38" t="s">
        <v>633</v>
      </c>
      <c r="Q84" s="35" t="str">
        <f>IF(ISNUMBER(tbQCEvents[[#This Row],[Player1 Score]]),IF(tbQCEvents[[#This Row],[Player1 Score]]&lt;tbQCEvents[[#This Row],[Player2 Score]],tbQCEvents[[#This Row],[Player1]],tbQCEvents[[#This Row],[Player2]]),"")</f>
        <v>DaHang</v>
      </c>
    </row>
    <row r="85" spans="1:17" s="39" customFormat="1" ht="30" hidden="1" customHeight="1" x14ac:dyDescent="0.35">
      <c r="A85" s="35" t="s">
        <v>533</v>
      </c>
      <c r="B85" s="35" t="s">
        <v>563</v>
      </c>
      <c r="C85" s="36">
        <f>IF(tbQCEvents[[#This Row],[Sub-event]]&lt;&gt;"",VLOOKUP(tbQCEvents[[#This Row],[Sub-event]],tbSubEvent[],2,FALSE),"")</f>
        <v>43702</v>
      </c>
      <c r="D85" s="37"/>
      <c r="E85" s="35" t="s">
        <v>548</v>
      </c>
      <c r="F85" s="35" t="s">
        <v>573</v>
      </c>
      <c r="G85" s="35" t="s">
        <v>6</v>
      </c>
      <c r="H85" s="35" t="s">
        <v>20</v>
      </c>
      <c r="I85" s="37">
        <v>11</v>
      </c>
      <c r="J85" s="37">
        <v>4</v>
      </c>
      <c r="K85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85" s="37">
        <v>0</v>
      </c>
      <c r="M85" s="35" t="s">
        <v>286</v>
      </c>
      <c r="N85" s="35" t="s">
        <v>290</v>
      </c>
      <c r="O85" s="35" t="s">
        <v>594</v>
      </c>
      <c r="P85" s="38" t="s">
        <v>633</v>
      </c>
      <c r="Q85" s="35" t="str">
        <f>IF(ISNUMBER(tbQCEvents[[#This Row],[Player1 Score]]),IF(tbQCEvents[[#This Row],[Player1 Score]]&lt;tbQCEvents[[#This Row],[Player2 Score]],tbQCEvents[[#This Row],[Player1]],tbQCEvents[[#This Row],[Player2]]),"")</f>
        <v>DaHang</v>
      </c>
    </row>
    <row r="86" spans="1:17" s="39" customFormat="1" ht="30" customHeight="1" x14ac:dyDescent="0.35">
      <c r="A86" s="35" t="s">
        <v>533</v>
      </c>
      <c r="B86" s="35" t="s">
        <v>564</v>
      </c>
      <c r="C86" s="36">
        <f>IF(tbQCEvents[[#This Row],[Sub-event]]&lt;&gt;"",VLOOKUP(tbQCEvents[[#This Row],[Sub-event]],tbSubEvent[],2,FALSE),"")</f>
        <v>43709</v>
      </c>
      <c r="D86" s="37"/>
      <c r="E86" s="35" t="s">
        <v>548</v>
      </c>
      <c r="F86" s="35" t="s">
        <v>573</v>
      </c>
      <c r="G86" s="35" t="s">
        <v>602</v>
      </c>
      <c r="H86" s="35" t="s">
        <v>19</v>
      </c>
      <c r="I86" s="37">
        <v>12</v>
      </c>
      <c r="J86" s="37">
        <v>6</v>
      </c>
      <c r="K86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86" s="37">
        <v>0</v>
      </c>
      <c r="M86" s="35" t="s">
        <v>287</v>
      </c>
      <c r="N86" s="35" t="s">
        <v>291</v>
      </c>
      <c r="O86" s="35" t="s">
        <v>415</v>
      </c>
      <c r="P86" s="38" t="s">
        <v>632</v>
      </c>
      <c r="Q86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87" spans="1:17" s="39" customFormat="1" ht="30" customHeight="1" x14ac:dyDescent="0.35">
      <c r="A87" s="35" t="s">
        <v>533</v>
      </c>
      <c r="B87" s="35" t="s">
        <v>564</v>
      </c>
      <c r="C87" s="36">
        <f>IF(tbQCEvents[[#This Row],[Sub-event]]&lt;&gt;"",VLOOKUP(tbQCEvents[[#This Row],[Sub-event]],tbSubEvent[],2,FALSE),"")</f>
        <v>43709</v>
      </c>
      <c r="D87" s="37"/>
      <c r="E87" s="35" t="s">
        <v>548</v>
      </c>
      <c r="F87" s="35" t="s">
        <v>573</v>
      </c>
      <c r="G87" s="35" t="s">
        <v>602</v>
      </c>
      <c r="H87" s="35" t="s">
        <v>19</v>
      </c>
      <c r="I87" s="37">
        <v>5</v>
      </c>
      <c r="J87" s="37">
        <v>6</v>
      </c>
      <c r="K87" s="35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87" s="37">
        <v>1</v>
      </c>
      <c r="M87" s="35" t="s">
        <v>289</v>
      </c>
      <c r="N87" s="35" t="s">
        <v>275</v>
      </c>
      <c r="O87" s="35" t="s">
        <v>51</v>
      </c>
      <c r="P87" s="38" t="s">
        <v>632</v>
      </c>
      <c r="Q87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88" spans="1:17" s="39" customFormat="1" ht="30" customHeight="1" x14ac:dyDescent="0.35">
      <c r="A88" s="35" t="s">
        <v>533</v>
      </c>
      <c r="B88" s="35" t="s">
        <v>564</v>
      </c>
      <c r="C88" s="36">
        <f>IF(tbQCEvents[[#This Row],[Sub-event]]&lt;&gt;"",VLOOKUP(tbQCEvents[[#This Row],[Sub-event]],tbSubEvent[],2,FALSE),"")</f>
        <v>43709</v>
      </c>
      <c r="D88" s="37"/>
      <c r="E88" s="35" t="s">
        <v>548</v>
      </c>
      <c r="F88" s="35" t="s">
        <v>573</v>
      </c>
      <c r="G88" s="35" t="s">
        <v>602</v>
      </c>
      <c r="H88" s="35" t="s">
        <v>19</v>
      </c>
      <c r="I88" s="37">
        <v>6</v>
      </c>
      <c r="J88" s="37">
        <v>7</v>
      </c>
      <c r="K88" s="35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88" s="37">
        <v>0</v>
      </c>
      <c r="M88" s="35" t="s">
        <v>292</v>
      </c>
      <c r="N88" s="35" t="s">
        <v>276</v>
      </c>
      <c r="O88" s="35" t="s">
        <v>49</v>
      </c>
      <c r="P88" s="38" t="s">
        <v>632</v>
      </c>
      <c r="Q88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89" spans="1:17" s="39" customFormat="1" ht="30" customHeight="1" x14ac:dyDescent="0.35">
      <c r="A89" s="35" t="s">
        <v>533</v>
      </c>
      <c r="B89" s="35" t="s">
        <v>564</v>
      </c>
      <c r="C89" s="36">
        <f>IF(tbQCEvents[[#This Row],[Sub-event]]&lt;&gt;"",VLOOKUP(tbQCEvents[[#This Row],[Sub-event]],tbSubEvent[],2,FALSE),"")</f>
        <v>43709</v>
      </c>
      <c r="D89" s="37"/>
      <c r="E89" s="35" t="s">
        <v>548</v>
      </c>
      <c r="F89" s="35" t="s">
        <v>573</v>
      </c>
      <c r="G89" s="35" t="s">
        <v>173</v>
      </c>
      <c r="H89" s="35" t="s">
        <v>117</v>
      </c>
      <c r="I89" s="37">
        <v>4</v>
      </c>
      <c r="J89" s="37">
        <v>3</v>
      </c>
      <c r="K89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89" s="37">
        <v>0</v>
      </c>
      <c r="M89" s="35" t="s">
        <v>275</v>
      </c>
      <c r="N89" s="35" t="s">
        <v>286</v>
      </c>
      <c r="O89" s="35" t="s">
        <v>415</v>
      </c>
      <c r="P89" s="38" t="s">
        <v>632</v>
      </c>
      <c r="Q89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90" spans="1:17" s="39" customFormat="1" ht="30" customHeight="1" x14ac:dyDescent="0.35">
      <c r="A90" s="35" t="s">
        <v>533</v>
      </c>
      <c r="B90" s="35" t="s">
        <v>564</v>
      </c>
      <c r="C90" s="36">
        <f>IF(tbQCEvents[[#This Row],[Sub-event]]&lt;&gt;"",VLOOKUP(tbQCEvents[[#This Row],[Sub-event]],tbSubEvent[],2,FALSE),"")</f>
        <v>43709</v>
      </c>
      <c r="D90" s="37"/>
      <c r="E90" s="35" t="s">
        <v>548</v>
      </c>
      <c r="F90" s="35" t="s">
        <v>573</v>
      </c>
      <c r="G90" s="35" t="s">
        <v>173</v>
      </c>
      <c r="H90" s="35" t="s">
        <v>117</v>
      </c>
      <c r="I90" s="37">
        <v>13</v>
      </c>
      <c r="J90" s="37">
        <v>4</v>
      </c>
      <c r="K90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90" s="37">
        <v>0</v>
      </c>
      <c r="M90" s="35" t="s">
        <v>289</v>
      </c>
      <c r="N90" s="35" t="s">
        <v>276</v>
      </c>
      <c r="O90" s="35" t="s">
        <v>51</v>
      </c>
      <c r="P90" s="38" t="s">
        <v>632</v>
      </c>
      <c r="Q90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91" spans="1:17" s="39" customFormat="1" ht="30" customHeight="1" x14ac:dyDescent="0.35">
      <c r="A91" s="35" t="s">
        <v>533</v>
      </c>
      <c r="B91" s="35" t="s">
        <v>564</v>
      </c>
      <c r="C91" s="36">
        <f>IF(tbQCEvents[[#This Row],[Sub-event]]&lt;&gt;"",VLOOKUP(tbQCEvents[[#This Row],[Sub-event]],tbSubEvent[],2,FALSE),"")</f>
        <v>43709</v>
      </c>
      <c r="D91" s="37"/>
      <c r="E91" s="35" t="s">
        <v>548</v>
      </c>
      <c r="F91" s="35" t="s">
        <v>573</v>
      </c>
      <c r="G91" s="35" t="s">
        <v>173</v>
      </c>
      <c r="H91" s="35" t="s">
        <v>117</v>
      </c>
      <c r="I91" s="37">
        <v>7</v>
      </c>
      <c r="J91" s="37">
        <v>5</v>
      </c>
      <c r="K91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91" s="37">
        <v>0</v>
      </c>
      <c r="M91" s="35" t="s">
        <v>280</v>
      </c>
      <c r="N91" s="35" t="s">
        <v>281</v>
      </c>
      <c r="O91" s="35" t="s">
        <v>49</v>
      </c>
      <c r="P91" s="38" t="s">
        <v>632</v>
      </c>
      <c r="Q91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92" spans="1:17" s="39" customFormat="1" ht="30" customHeight="1" x14ac:dyDescent="0.35">
      <c r="A92" s="35" t="s">
        <v>533</v>
      </c>
      <c r="B92" s="35" t="s">
        <v>564</v>
      </c>
      <c r="C92" s="36">
        <f>IF(tbQCEvents[[#This Row],[Sub-event]]&lt;&gt;"",VLOOKUP(tbQCEvents[[#This Row],[Sub-event]],tbSubEvent[],2,FALSE),"")</f>
        <v>43709</v>
      </c>
      <c r="D92" s="37"/>
      <c r="E92" s="35" t="s">
        <v>548</v>
      </c>
      <c r="F92" s="35" t="s">
        <v>573</v>
      </c>
      <c r="G92" s="35" t="s">
        <v>18</v>
      </c>
      <c r="H92" s="35" t="s">
        <v>17</v>
      </c>
      <c r="I92" s="37">
        <v>4</v>
      </c>
      <c r="J92" s="37">
        <v>15</v>
      </c>
      <c r="K92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92" s="37">
        <v>0</v>
      </c>
      <c r="M92" s="35" t="s">
        <v>274</v>
      </c>
      <c r="N92" s="35" t="s">
        <v>287</v>
      </c>
      <c r="O92" s="35" t="s">
        <v>415</v>
      </c>
      <c r="P92" s="38" t="s">
        <v>632</v>
      </c>
      <c r="Q92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93" spans="1:17" s="39" customFormat="1" ht="30" customHeight="1" x14ac:dyDescent="0.35">
      <c r="A93" s="35" t="s">
        <v>533</v>
      </c>
      <c r="B93" s="35" t="s">
        <v>564</v>
      </c>
      <c r="C93" s="36">
        <f>IF(tbQCEvents[[#This Row],[Sub-event]]&lt;&gt;"",VLOOKUP(tbQCEvents[[#This Row],[Sub-event]],tbSubEvent[],2,FALSE),"")</f>
        <v>43709</v>
      </c>
      <c r="D93" s="37"/>
      <c r="E93" s="35" t="s">
        <v>548</v>
      </c>
      <c r="F93" s="35" t="s">
        <v>573</v>
      </c>
      <c r="G93" s="35" t="s">
        <v>18</v>
      </c>
      <c r="H93" s="35" t="s">
        <v>17</v>
      </c>
      <c r="I93" s="37">
        <v>4</v>
      </c>
      <c r="J93" s="37">
        <v>7</v>
      </c>
      <c r="K93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93" s="37">
        <v>0</v>
      </c>
      <c r="M93" s="35" t="s">
        <v>286</v>
      </c>
      <c r="N93" s="35" t="s">
        <v>288</v>
      </c>
      <c r="O93" s="35" t="s">
        <v>52</v>
      </c>
      <c r="P93" s="38" t="s">
        <v>632</v>
      </c>
      <c r="Q93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94" spans="1:17" s="39" customFormat="1" ht="30" customHeight="1" x14ac:dyDescent="0.35">
      <c r="A94" s="35" t="s">
        <v>533</v>
      </c>
      <c r="B94" s="35" t="s">
        <v>564</v>
      </c>
      <c r="C94" s="36">
        <f>IF(tbQCEvents[[#This Row],[Sub-event]]&lt;&gt;"",VLOOKUP(tbQCEvents[[#This Row],[Sub-event]],tbSubEvent[],2,FALSE),"")</f>
        <v>43709</v>
      </c>
      <c r="D94" s="37"/>
      <c r="E94" s="35" t="s">
        <v>548</v>
      </c>
      <c r="F94" s="35" t="s">
        <v>573</v>
      </c>
      <c r="G94" s="35" t="s">
        <v>18</v>
      </c>
      <c r="H94" s="35" t="s">
        <v>17</v>
      </c>
      <c r="I94" s="37">
        <v>4</v>
      </c>
      <c r="J94" s="37">
        <v>11</v>
      </c>
      <c r="K94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94" s="37">
        <v>0</v>
      </c>
      <c r="M94" s="35" t="s">
        <v>278</v>
      </c>
      <c r="N94" s="35" t="s">
        <v>280</v>
      </c>
      <c r="O94" s="35" t="s">
        <v>51</v>
      </c>
      <c r="P94" s="38" t="s">
        <v>632</v>
      </c>
      <c r="Q94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95" spans="1:17" s="39" customFormat="1" ht="30" customHeight="1" x14ac:dyDescent="0.35">
      <c r="A95" s="35" t="s">
        <v>533</v>
      </c>
      <c r="B95" s="35" t="s">
        <v>564</v>
      </c>
      <c r="C95" s="36">
        <f>IF(tbQCEvents[[#This Row],[Sub-event]]&lt;&gt;"",VLOOKUP(tbQCEvents[[#This Row],[Sub-event]],tbSubEvent[],2,FALSE),"")</f>
        <v>43709</v>
      </c>
      <c r="D95" s="37"/>
      <c r="E95" s="35" t="s">
        <v>548</v>
      </c>
      <c r="F95" s="35" t="s">
        <v>573</v>
      </c>
      <c r="G95" s="35" t="s">
        <v>15</v>
      </c>
      <c r="H95" s="35" t="s">
        <v>9</v>
      </c>
      <c r="I95" s="37">
        <v>14</v>
      </c>
      <c r="J95" s="37">
        <v>1</v>
      </c>
      <c r="K95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95" s="37">
        <v>0</v>
      </c>
      <c r="M95" s="35" t="s">
        <v>280</v>
      </c>
      <c r="N95" s="35" t="s">
        <v>275</v>
      </c>
      <c r="O95" s="35" t="s">
        <v>48</v>
      </c>
      <c r="P95" s="38" t="s">
        <v>632</v>
      </c>
      <c r="Q95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96" spans="1:17" s="39" customFormat="1" ht="30" customHeight="1" x14ac:dyDescent="0.35">
      <c r="A96" s="35" t="s">
        <v>533</v>
      </c>
      <c r="B96" s="35" t="s">
        <v>564</v>
      </c>
      <c r="C96" s="36">
        <f>IF(tbQCEvents[[#This Row],[Sub-event]]&lt;&gt;"",VLOOKUP(tbQCEvents[[#This Row],[Sub-event]],tbSubEvent[],2,FALSE),"")</f>
        <v>43709</v>
      </c>
      <c r="D96" s="37"/>
      <c r="E96" s="35" t="s">
        <v>548</v>
      </c>
      <c r="F96" s="35" t="s">
        <v>573</v>
      </c>
      <c r="G96" s="35" t="s">
        <v>15</v>
      </c>
      <c r="H96" s="35" t="s">
        <v>9</v>
      </c>
      <c r="I96" s="37">
        <v>15</v>
      </c>
      <c r="J96" s="37">
        <v>5</v>
      </c>
      <c r="K96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96" s="37">
        <v>0</v>
      </c>
      <c r="M96" s="35" t="s">
        <v>290</v>
      </c>
      <c r="N96" s="35" t="s">
        <v>281</v>
      </c>
      <c r="O96" s="35" t="s">
        <v>52</v>
      </c>
      <c r="P96" s="38" t="s">
        <v>632</v>
      </c>
      <c r="Q96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97" spans="1:17" s="39" customFormat="1" ht="30" customHeight="1" x14ac:dyDescent="0.35">
      <c r="A97" s="35" t="s">
        <v>533</v>
      </c>
      <c r="B97" s="35" t="s">
        <v>564</v>
      </c>
      <c r="C97" s="36">
        <f>IF(tbQCEvents[[#This Row],[Sub-event]]&lt;&gt;"",VLOOKUP(tbQCEvents[[#This Row],[Sub-event]],tbSubEvent[],2,FALSE),"")</f>
        <v>43709</v>
      </c>
      <c r="D97" s="37"/>
      <c r="E97" s="35" t="s">
        <v>548</v>
      </c>
      <c r="F97" s="35" t="s">
        <v>573</v>
      </c>
      <c r="G97" s="35" t="s">
        <v>15</v>
      </c>
      <c r="H97" s="35" t="s">
        <v>9</v>
      </c>
      <c r="I97" s="37">
        <v>7</v>
      </c>
      <c r="J97" s="37">
        <v>4</v>
      </c>
      <c r="K97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97" s="37">
        <v>0</v>
      </c>
      <c r="M97" s="35" t="s">
        <v>291</v>
      </c>
      <c r="N97" s="35" t="s">
        <v>289</v>
      </c>
      <c r="O97" s="35" t="s">
        <v>415</v>
      </c>
      <c r="P97" s="38" t="s">
        <v>632</v>
      </c>
      <c r="Q97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98" spans="1:17" s="39" customFormat="1" ht="30" customHeight="1" x14ac:dyDescent="0.35">
      <c r="A98" s="35" t="s">
        <v>533</v>
      </c>
      <c r="B98" s="35" t="s">
        <v>564</v>
      </c>
      <c r="C98" s="36">
        <f>IF(tbQCEvents[[#This Row],[Sub-event]]&lt;&gt;"",VLOOKUP(tbQCEvents[[#This Row],[Sub-event]],tbSubEvent[],2,FALSE),"")</f>
        <v>43709</v>
      </c>
      <c r="D98" s="37"/>
      <c r="E98" s="35" t="s">
        <v>548</v>
      </c>
      <c r="F98" s="35" t="s">
        <v>573</v>
      </c>
      <c r="G98" s="35" t="s">
        <v>23</v>
      </c>
      <c r="H98" s="35" t="s">
        <v>614</v>
      </c>
      <c r="I98" s="37">
        <v>5</v>
      </c>
      <c r="J98" s="37">
        <v>12</v>
      </c>
      <c r="K98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98" s="37">
        <v>0</v>
      </c>
      <c r="M98" s="35" t="s">
        <v>287</v>
      </c>
      <c r="N98" s="35" t="s">
        <v>289</v>
      </c>
      <c r="O98" s="35" t="s">
        <v>415</v>
      </c>
      <c r="P98" s="38" t="s">
        <v>632</v>
      </c>
      <c r="Q98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99" spans="1:17" s="39" customFormat="1" ht="30" customHeight="1" x14ac:dyDescent="0.35">
      <c r="A99" s="35" t="s">
        <v>533</v>
      </c>
      <c r="B99" s="35" t="s">
        <v>564</v>
      </c>
      <c r="C99" s="36">
        <f>IF(tbQCEvents[[#This Row],[Sub-event]]&lt;&gt;"",VLOOKUP(tbQCEvents[[#This Row],[Sub-event]],tbSubEvent[],2,FALSE),"")</f>
        <v>43709</v>
      </c>
      <c r="D99" s="37"/>
      <c r="E99" s="35" t="s">
        <v>548</v>
      </c>
      <c r="F99" s="35" t="s">
        <v>573</v>
      </c>
      <c r="G99" s="35" t="s">
        <v>23</v>
      </c>
      <c r="H99" s="35" t="s">
        <v>614</v>
      </c>
      <c r="I99" s="37">
        <v>2</v>
      </c>
      <c r="J99" s="37">
        <v>22</v>
      </c>
      <c r="K99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99" s="37">
        <v>0</v>
      </c>
      <c r="M99" s="35" t="s">
        <v>280</v>
      </c>
      <c r="N99" s="35" t="s">
        <v>286</v>
      </c>
      <c r="O99" s="35" t="s">
        <v>594</v>
      </c>
      <c r="P99" s="38" t="s">
        <v>632</v>
      </c>
      <c r="Q99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100" spans="1:17" s="39" customFormat="1" ht="30" customHeight="1" x14ac:dyDescent="0.35">
      <c r="A100" s="35" t="s">
        <v>533</v>
      </c>
      <c r="B100" s="35" t="s">
        <v>564</v>
      </c>
      <c r="C100" s="36">
        <f>IF(tbQCEvents[[#This Row],[Sub-event]]&lt;&gt;"",VLOOKUP(tbQCEvents[[#This Row],[Sub-event]],tbSubEvent[],2,FALSE),"")</f>
        <v>43709</v>
      </c>
      <c r="D100" s="37"/>
      <c r="E100" s="35" t="s">
        <v>548</v>
      </c>
      <c r="F100" s="35" t="s">
        <v>573</v>
      </c>
      <c r="G100" s="35" t="s">
        <v>23</v>
      </c>
      <c r="H100" s="35" t="s">
        <v>614</v>
      </c>
      <c r="I100" s="37">
        <v>6</v>
      </c>
      <c r="J100" s="37">
        <v>11</v>
      </c>
      <c r="K100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100" s="37">
        <v>0</v>
      </c>
      <c r="M100" s="35" t="s">
        <v>281</v>
      </c>
      <c r="N100" s="35" t="s">
        <v>274</v>
      </c>
      <c r="O100" s="35" t="s">
        <v>48</v>
      </c>
      <c r="P100" s="38" t="s">
        <v>632</v>
      </c>
      <c r="Q100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101" spans="1:17" s="39" customFormat="1" ht="30" customHeight="1" x14ac:dyDescent="0.35">
      <c r="A101" s="35" t="s">
        <v>533</v>
      </c>
      <c r="B101" s="35" t="s">
        <v>564</v>
      </c>
      <c r="C101" s="36">
        <f>IF(tbQCEvents[[#This Row],[Sub-event]]&lt;&gt;"",VLOOKUP(tbQCEvents[[#This Row],[Sub-event]],tbSubEvent[],2,FALSE),"")</f>
        <v>43709</v>
      </c>
      <c r="D101" s="37"/>
      <c r="E101" s="35" t="s">
        <v>548</v>
      </c>
      <c r="F101" s="35" t="s">
        <v>573</v>
      </c>
      <c r="G101" s="35" t="s">
        <v>10</v>
      </c>
      <c r="H101" s="35" t="s">
        <v>20</v>
      </c>
      <c r="I101" s="37">
        <v>5</v>
      </c>
      <c r="J101" s="37">
        <v>6</v>
      </c>
      <c r="K101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101" s="37">
        <v>1</v>
      </c>
      <c r="M101" s="35" t="s">
        <v>288</v>
      </c>
      <c r="N101" s="35" t="s">
        <v>286</v>
      </c>
      <c r="O101" s="35" t="s">
        <v>49</v>
      </c>
      <c r="P101" s="38" t="s">
        <v>632</v>
      </c>
      <c r="Q101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02" spans="1:17" s="39" customFormat="1" ht="30" customHeight="1" x14ac:dyDescent="0.35">
      <c r="A102" s="35" t="s">
        <v>533</v>
      </c>
      <c r="B102" s="35" t="s">
        <v>564</v>
      </c>
      <c r="C102" s="36">
        <f>IF(tbQCEvents[[#This Row],[Sub-event]]&lt;&gt;"",VLOOKUP(tbQCEvents[[#This Row],[Sub-event]],tbSubEvent[],2,FALSE),"")</f>
        <v>43709</v>
      </c>
      <c r="D102" s="37"/>
      <c r="E102" s="35" t="s">
        <v>548</v>
      </c>
      <c r="F102" s="35" t="s">
        <v>573</v>
      </c>
      <c r="G102" s="35" t="s">
        <v>10</v>
      </c>
      <c r="H102" s="35" t="s">
        <v>20</v>
      </c>
      <c r="I102" s="37">
        <v>9</v>
      </c>
      <c r="J102" s="37">
        <v>5</v>
      </c>
      <c r="K102" s="35" t="str">
        <f>IF(ISNUMBER(tbQCEvents[[#This Row],[Player1 Score]]),IF(tbQCEvents[[#This Row],[Player1 Score]]&gt;tbQCEvents[[#This Row],[Player2 Score]],tbQCEvents[[#This Row],[Player1]],tbQCEvents[[#This Row],[Player2]]),"")</f>
        <v>sib</v>
      </c>
      <c r="L102" s="37">
        <v>0</v>
      </c>
      <c r="M102" s="35" t="s">
        <v>287</v>
      </c>
      <c r="N102" s="35" t="s">
        <v>274</v>
      </c>
      <c r="O102" s="35" t="s">
        <v>594</v>
      </c>
      <c r="P102" s="38" t="s">
        <v>632</v>
      </c>
      <c r="Q102" s="35" t="str">
        <f>IF(ISNUMBER(tbQCEvents[[#This Row],[Player1 Score]]),IF(tbQCEvents[[#This Row],[Player1 Score]]&lt;tbQCEvents[[#This Row],[Player2 Score]],tbQCEvents[[#This Row],[Player1]],tbQCEvents[[#This Row],[Player2]]),"")</f>
        <v>DaHang</v>
      </c>
    </row>
    <row r="103" spans="1:17" s="39" customFormat="1" ht="30" customHeight="1" x14ac:dyDescent="0.35">
      <c r="A103" s="35" t="s">
        <v>533</v>
      </c>
      <c r="B103" s="35" t="s">
        <v>564</v>
      </c>
      <c r="C103" s="36">
        <f>IF(tbQCEvents[[#This Row],[Sub-event]]&lt;&gt;"",VLOOKUP(tbQCEvents[[#This Row],[Sub-event]],tbSubEvent[],2,FALSE),"")</f>
        <v>43709</v>
      </c>
      <c r="D103" s="37"/>
      <c r="E103" s="35" t="s">
        <v>548</v>
      </c>
      <c r="F103" s="35" t="s">
        <v>573</v>
      </c>
      <c r="G103" s="35" t="s">
        <v>10</v>
      </c>
      <c r="H103" s="35" t="s">
        <v>20</v>
      </c>
      <c r="I103" s="37">
        <v>4</v>
      </c>
      <c r="J103" s="37">
        <v>9</v>
      </c>
      <c r="K103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103" s="37">
        <v>0</v>
      </c>
      <c r="M103" s="35" t="s">
        <v>280</v>
      </c>
      <c r="N103" s="35" t="s">
        <v>275</v>
      </c>
      <c r="O103" s="35" t="s">
        <v>48</v>
      </c>
      <c r="P103" s="38" t="s">
        <v>632</v>
      </c>
      <c r="Q103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04" spans="1:17" s="39" customFormat="1" ht="30" customHeight="1" x14ac:dyDescent="0.35">
      <c r="A104" s="35" t="s">
        <v>533</v>
      </c>
      <c r="B104" s="35" t="s">
        <v>564</v>
      </c>
      <c r="C104" s="36">
        <f>IF(tbQCEvents[[#This Row],[Sub-event]]&lt;&gt;"",VLOOKUP(tbQCEvents[[#This Row],[Sub-event]],tbSubEvent[],2,FALSE),"")</f>
        <v>43709</v>
      </c>
      <c r="D104" s="37"/>
      <c r="E104" s="35" t="s">
        <v>548</v>
      </c>
      <c r="F104" s="35" t="s">
        <v>573</v>
      </c>
      <c r="G104" s="35" t="s">
        <v>121</v>
      </c>
      <c r="H104" s="35" t="s">
        <v>24</v>
      </c>
      <c r="I104" s="37">
        <v>2</v>
      </c>
      <c r="J104" s="37">
        <v>13</v>
      </c>
      <c r="K104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104" s="37">
        <v>0</v>
      </c>
      <c r="M104" s="35" t="s">
        <v>275</v>
      </c>
      <c r="N104" s="35" t="s">
        <v>287</v>
      </c>
      <c r="O104" s="35" t="s">
        <v>51</v>
      </c>
      <c r="P104" s="38" t="s">
        <v>632</v>
      </c>
      <c r="Q104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105" spans="1:17" s="39" customFormat="1" ht="30" customHeight="1" x14ac:dyDescent="0.35">
      <c r="A105" s="35" t="s">
        <v>533</v>
      </c>
      <c r="B105" s="35" t="s">
        <v>564</v>
      </c>
      <c r="C105" s="36">
        <f>IF(tbQCEvents[[#This Row],[Sub-event]]&lt;&gt;"",VLOOKUP(tbQCEvents[[#This Row],[Sub-event]],tbSubEvent[],2,FALSE),"")</f>
        <v>43709</v>
      </c>
      <c r="D105" s="37"/>
      <c r="E105" s="35" t="s">
        <v>548</v>
      </c>
      <c r="F105" s="35" t="s">
        <v>573</v>
      </c>
      <c r="G105" s="35" t="s">
        <v>121</v>
      </c>
      <c r="H105" s="35" t="s">
        <v>24</v>
      </c>
      <c r="I105" s="37">
        <v>6</v>
      </c>
      <c r="J105" s="37">
        <v>16</v>
      </c>
      <c r="K105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105" s="37">
        <v>0</v>
      </c>
      <c r="M105" s="35" t="s">
        <v>286</v>
      </c>
      <c r="N105" s="35" t="s">
        <v>285</v>
      </c>
      <c r="O105" s="35" t="s">
        <v>594</v>
      </c>
      <c r="P105" s="38" t="s">
        <v>632</v>
      </c>
      <c r="Q105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106" spans="1:17" s="39" customFormat="1" ht="30" customHeight="1" x14ac:dyDescent="0.35">
      <c r="A106" s="35" t="s">
        <v>533</v>
      </c>
      <c r="B106" s="35" t="s">
        <v>564</v>
      </c>
      <c r="C106" s="36">
        <f>IF(tbQCEvents[[#This Row],[Sub-event]]&lt;&gt;"",VLOOKUP(tbQCEvents[[#This Row],[Sub-event]],tbSubEvent[],2,FALSE),"")</f>
        <v>43709</v>
      </c>
      <c r="D106" s="37"/>
      <c r="E106" s="35" t="s">
        <v>548</v>
      </c>
      <c r="F106" s="35" t="s">
        <v>573</v>
      </c>
      <c r="G106" s="35" t="s">
        <v>121</v>
      </c>
      <c r="H106" s="35" t="s">
        <v>24</v>
      </c>
      <c r="I106" s="37">
        <v>5</v>
      </c>
      <c r="J106" s="37">
        <v>13</v>
      </c>
      <c r="K106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106" s="37">
        <v>0</v>
      </c>
      <c r="M106" s="35" t="s">
        <v>291</v>
      </c>
      <c r="N106" s="35" t="s">
        <v>289</v>
      </c>
      <c r="O106" s="35" t="s">
        <v>48</v>
      </c>
      <c r="P106" s="38" t="s">
        <v>632</v>
      </c>
      <c r="Q106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107" spans="1:17" s="39" customFormat="1" ht="30" customHeight="1" x14ac:dyDescent="0.35">
      <c r="A107" s="35" t="s">
        <v>533</v>
      </c>
      <c r="B107" s="35" t="s">
        <v>564</v>
      </c>
      <c r="C107" s="36">
        <f>IF(tbQCEvents[[#This Row],[Sub-event]]&lt;&gt;"",VLOOKUP(tbQCEvents[[#This Row],[Sub-event]],tbSubEvent[],2,FALSE),"")</f>
        <v>43709</v>
      </c>
      <c r="D107" s="37"/>
      <c r="E107" s="35" t="s">
        <v>548</v>
      </c>
      <c r="F107" s="35" t="s">
        <v>573</v>
      </c>
      <c r="G107" s="35" t="s">
        <v>615</v>
      </c>
      <c r="H107" s="35" t="s">
        <v>6</v>
      </c>
      <c r="I107" s="37">
        <v>3</v>
      </c>
      <c r="J107" s="37">
        <v>7</v>
      </c>
      <c r="K107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107" s="37">
        <v>0</v>
      </c>
      <c r="M107" s="35" t="s">
        <v>291</v>
      </c>
      <c r="N107" s="35" t="s">
        <v>275</v>
      </c>
      <c r="O107" s="35" t="s">
        <v>48</v>
      </c>
      <c r="P107" s="38" t="s">
        <v>632</v>
      </c>
      <c r="Q107" s="35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108" spans="1:17" s="39" customFormat="1" ht="30" customHeight="1" x14ac:dyDescent="0.35">
      <c r="A108" s="35" t="s">
        <v>533</v>
      </c>
      <c r="B108" s="35" t="s">
        <v>564</v>
      </c>
      <c r="C108" s="36">
        <f>IF(tbQCEvents[[#This Row],[Sub-event]]&lt;&gt;"",VLOOKUP(tbQCEvents[[#This Row],[Sub-event]],tbSubEvent[],2,FALSE),"")</f>
        <v>43709</v>
      </c>
      <c r="D108" s="37"/>
      <c r="E108" s="35" t="s">
        <v>548</v>
      </c>
      <c r="F108" s="35" t="s">
        <v>573</v>
      </c>
      <c r="G108" s="35" t="s">
        <v>615</v>
      </c>
      <c r="H108" s="35" t="s">
        <v>6</v>
      </c>
      <c r="I108" s="37">
        <v>5</v>
      </c>
      <c r="J108" s="37">
        <v>12</v>
      </c>
      <c r="K108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108" s="37">
        <v>0</v>
      </c>
      <c r="M108" s="35" t="s">
        <v>289</v>
      </c>
      <c r="N108" s="35" t="s">
        <v>274</v>
      </c>
      <c r="O108" s="35" t="s">
        <v>594</v>
      </c>
      <c r="P108" s="38" t="s">
        <v>632</v>
      </c>
      <c r="Q108" s="35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109" spans="1:17" s="39" customFormat="1" ht="30" customHeight="1" x14ac:dyDescent="0.35">
      <c r="A109" s="35" t="s">
        <v>533</v>
      </c>
      <c r="B109" s="35" t="s">
        <v>564</v>
      </c>
      <c r="C109" s="36">
        <f>IF(tbQCEvents[[#This Row],[Sub-event]]&lt;&gt;"",VLOOKUP(tbQCEvents[[#This Row],[Sub-event]],tbSubEvent[],2,FALSE),"")</f>
        <v>43709</v>
      </c>
      <c r="D109" s="37"/>
      <c r="E109" s="35" t="s">
        <v>548</v>
      </c>
      <c r="F109" s="35" t="s">
        <v>573</v>
      </c>
      <c r="G109" s="35" t="s">
        <v>615</v>
      </c>
      <c r="H109" s="35" t="s">
        <v>6</v>
      </c>
      <c r="I109" s="37">
        <v>7</v>
      </c>
      <c r="J109" s="37">
        <v>14</v>
      </c>
      <c r="K109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109" s="37">
        <v>0</v>
      </c>
      <c r="M109" s="35" t="s">
        <v>286</v>
      </c>
      <c r="N109" s="35" t="s">
        <v>281</v>
      </c>
      <c r="O109" s="35" t="s">
        <v>415</v>
      </c>
      <c r="P109" s="38" t="s">
        <v>632</v>
      </c>
      <c r="Q109" s="35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110" spans="1:17" s="39" customFormat="1" ht="30" hidden="1" customHeight="1" x14ac:dyDescent="0.35">
      <c r="A110" s="35" t="s">
        <v>533</v>
      </c>
      <c r="B110" s="35" t="s">
        <v>565</v>
      </c>
      <c r="C110" s="36">
        <f>IF(tbQCEvents[[#This Row],[Sub-event]]&lt;&gt;"",VLOOKUP(tbQCEvents[[#This Row],[Sub-event]],tbSubEvent[],2,FALSE),"")</f>
        <v>43716</v>
      </c>
      <c r="D110" s="37"/>
      <c r="E110" s="35" t="s">
        <v>548</v>
      </c>
      <c r="F110" s="35" t="s">
        <v>573</v>
      </c>
      <c r="G110" s="35" t="s">
        <v>117</v>
      </c>
      <c r="H110" s="35" t="s">
        <v>9</v>
      </c>
      <c r="I110" s="37">
        <v>3</v>
      </c>
      <c r="J110" s="37">
        <v>15</v>
      </c>
      <c r="K110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110" s="37">
        <v>0</v>
      </c>
      <c r="M110" s="35" t="s">
        <v>286</v>
      </c>
      <c r="N110" s="35" t="s">
        <v>287</v>
      </c>
      <c r="O110" s="35" t="s">
        <v>53</v>
      </c>
      <c r="P110" s="38" t="s">
        <v>631</v>
      </c>
      <c r="Q110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111" spans="1:17" s="39" customFormat="1" ht="30" hidden="1" customHeight="1" x14ac:dyDescent="0.35">
      <c r="A111" s="35" t="s">
        <v>533</v>
      </c>
      <c r="B111" s="35" t="s">
        <v>565</v>
      </c>
      <c r="C111" s="36">
        <f>IF(tbQCEvents[[#This Row],[Sub-event]]&lt;&gt;"",VLOOKUP(tbQCEvents[[#This Row],[Sub-event]],tbSubEvent[],2,FALSE),"")</f>
        <v>43716</v>
      </c>
      <c r="D111" s="37"/>
      <c r="E111" s="35" t="s">
        <v>548</v>
      </c>
      <c r="F111" s="35" t="s">
        <v>573</v>
      </c>
      <c r="G111" s="35" t="s">
        <v>117</v>
      </c>
      <c r="H111" s="35" t="s">
        <v>9</v>
      </c>
      <c r="I111" s="37">
        <v>10</v>
      </c>
      <c r="J111" s="37">
        <v>23</v>
      </c>
      <c r="K111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111" s="37">
        <v>0</v>
      </c>
      <c r="M111" s="35" t="s">
        <v>275</v>
      </c>
      <c r="N111" s="35" t="s">
        <v>274</v>
      </c>
      <c r="O111" s="35" t="s">
        <v>49</v>
      </c>
      <c r="P111" s="38" t="s">
        <v>631</v>
      </c>
      <c r="Q111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112" spans="1:17" s="39" customFormat="1" ht="30" hidden="1" customHeight="1" x14ac:dyDescent="0.35">
      <c r="A112" s="35" t="s">
        <v>533</v>
      </c>
      <c r="B112" s="35" t="s">
        <v>565</v>
      </c>
      <c r="C112" s="36">
        <f>IF(tbQCEvents[[#This Row],[Sub-event]]&lt;&gt;"",VLOOKUP(tbQCEvents[[#This Row],[Sub-event]],tbSubEvent[],2,FALSE),"")</f>
        <v>43716</v>
      </c>
      <c r="D112" s="37"/>
      <c r="E112" s="35" t="s">
        <v>548</v>
      </c>
      <c r="F112" s="35" t="s">
        <v>573</v>
      </c>
      <c r="G112" s="35" t="s">
        <v>117</v>
      </c>
      <c r="H112" s="35" t="s">
        <v>9</v>
      </c>
      <c r="I112" s="37">
        <v>8</v>
      </c>
      <c r="J112" s="37">
        <v>20</v>
      </c>
      <c r="K112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112" s="37">
        <v>0</v>
      </c>
      <c r="M112" s="35" t="s">
        <v>281</v>
      </c>
      <c r="N112" s="35" t="s">
        <v>292</v>
      </c>
      <c r="O112" s="35" t="s">
        <v>594</v>
      </c>
      <c r="P112" s="38" t="s">
        <v>631</v>
      </c>
      <c r="Q112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113" spans="1:17" s="39" customFormat="1" ht="30" hidden="1" customHeight="1" x14ac:dyDescent="0.35">
      <c r="A113" s="35" t="s">
        <v>533</v>
      </c>
      <c r="B113" s="35" t="s">
        <v>565</v>
      </c>
      <c r="C113" s="36">
        <f>IF(tbQCEvents[[#This Row],[Sub-event]]&lt;&gt;"",VLOOKUP(tbQCEvents[[#This Row],[Sub-event]],tbSubEvent[],2,FALSE),"")</f>
        <v>43716</v>
      </c>
      <c r="D113" s="37"/>
      <c r="E113" s="35" t="s">
        <v>548</v>
      </c>
      <c r="F113" s="35" t="s">
        <v>573</v>
      </c>
      <c r="G113" s="35" t="s">
        <v>25</v>
      </c>
      <c r="H113" s="35" t="s">
        <v>18</v>
      </c>
      <c r="I113" s="37">
        <v>8</v>
      </c>
      <c r="J113" s="37">
        <v>6</v>
      </c>
      <c r="K113" s="35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113" s="37">
        <v>0</v>
      </c>
      <c r="M113" s="35" t="s">
        <v>291</v>
      </c>
      <c r="N113" s="35" t="s">
        <v>287</v>
      </c>
      <c r="O113" s="35" t="s">
        <v>415</v>
      </c>
      <c r="P113" s="38" t="s">
        <v>631</v>
      </c>
      <c r="Q113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114" spans="1:17" s="39" customFormat="1" ht="30" hidden="1" customHeight="1" x14ac:dyDescent="0.35">
      <c r="A114" s="35" t="s">
        <v>533</v>
      </c>
      <c r="B114" s="35" t="s">
        <v>565</v>
      </c>
      <c r="C114" s="36">
        <f>IF(tbQCEvents[[#This Row],[Sub-event]]&lt;&gt;"",VLOOKUP(tbQCEvents[[#This Row],[Sub-event]],tbSubEvent[],2,FALSE),"")</f>
        <v>43716</v>
      </c>
      <c r="D114" s="37"/>
      <c r="E114" s="35" t="s">
        <v>548</v>
      </c>
      <c r="F114" s="35" t="s">
        <v>573</v>
      </c>
      <c r="G114" s="35" t="s">
        <v>25</v>
      </c>
      <c r="H114" s="35" t="s">
        <v>18</v>
      </c>
      <c r="I114" s="37">
        <v>12</v>
      </c>
      <c r="J114" s="37">
        <v>5</v>
      </c>
      <c r="K114" s="35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114" s="37">
        <v>0</v>
      </c>
      <c r="M114" s="35" t="s">
        <v>290</v>
      </c>
      <c r="N114" s="35" t="s">
        <v>289</v>
      </c>
      <c r="O114" s="35" t="s">
        <v>49</v>
      </c>
      <c r="P114" s="38" t="s">
        <v>631</v>
      </c>
      <c r="Q114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115" spans="1:17" s="39" customFormat="1" ht="30" hidden="1" customHeight="1" x14ac:dyDescent="0.35">
      <c r="A115" s="35" t="s">
        <v>533</v>
      </c>
      <c r="B115" s="35" t="s">
        <v>565</v>
      </c>
      <c r="C115" s="36">
        <f>IF(tbQCEvents[[#This Row],[Sub-event]]&lt;&gt;"",VLOOKUP(tbQCEvents[[#This Row],[Sub-event]],tbSubEvent[],2,FALSE),"")</f>
        <v>43716</v>
      </c>
      <c r="D115" s="37"/>
      <c r="E115" s="35" t="s">
        <v>548</v>
      </c>
      <c r="F115" s="35" t="s">
        <v>573</v>
      </c>
      <c r="G115" s="35" t="s">
        <v>25</v>
      </c>
      <c r="H115" s="35" t="s">
        <v>18</v>
      </c>
      <c r="I115" s="37">
        <v>12</v>
      </c>
      <c r="J115" s="37">
        <v>6</v>
      </c>
      <c r="K115" s="35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115" s="37">
        <v>0</v>
      </c>
      <c r="M115" s="35" t="s">
        <v>279</v>
      </c>
      <c r="N115" s="35" t="s">
        <v>274</v>
      </c>
      <c r="O115" s="35" t="s">
        <v>594</v>
      </c>
      <c r="P115" s="38" t="s">
        <v>631</v>
      </c>
      <c r="Q115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116" spans="1:17" s="39" customFormat="1" ht="30" hidden="1" customHeight="1" x14ac:dyDescent="0.35">
      <c r="A116" s="35" t="s">
        <v>533</v>
      </c>
      <c r="B116" s="35" t="s">
        <v>565</v>
      </c>
      <c r="C116" s="36">
        <f>IF(tbQCEvents[[#This Row],[Sub-event]]&lt;&gt;"",VLOOKUP(tbQCEvents[[#This Row],[Sub-event]],tbSubEvent[],2,FALSE),"")</f>
        <v>43716</v>
      </c>
      <c r="D116" s="37"/>
      <c r="E116" s="35" t="s">
        <v>548</v>
      </c>
      <c r="F116" s="35" t="s">
        <v>573</v>
      </c>
      <c r="G116" s="35" t="s">
        <v>16</v>
      </c>
      <c r="H116" s="35" t="s">
        <v>19</v>
      </c>
      <c r="I116" s="37">
        <v>6</v>
      </c>
      <c r="J116" s="37">
        <v>4</v>
      </c>
      <c r="K116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116" s="37">
        <v>0</v>
      </c>
      <c r="M116" s="35" t="s">
        <v>280</v>
      </c>
      <c r="N116" s="35" t="s">
        <v>287</v>
      </c>
      <c r="O116" s="35" t="s">
        <v>53</v>
      </c>
      <c r="P116" s="38" t="s">
        <v>631</v>
      </c>
      <c r="Q116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117" spans="1:17" s="39" customFormat="1" ht="30" hidden="1" customHeight="1" x14ac:dyDescent="0.35">
      <c r="A117" s="35" t="s">
        <v>533</v>
      </c>
      <c r="B117" s="35" t="s">
        <v>565</v>
      </c>
      <c r="C117" s="36">
        <f>IF(tbQCEvents[[#This Row],[Sub-event]]&lt;&gt;"",VLOOKUP(tbQCEvents[[#This Row],[Sub-event]],tbSubEvent[],2,FALSE),"")</f>
        <v>43716</v>
      </c>
      <c r="D117" s="37"/>
      <c r="E117" s="35" t="s">
        <v>548</v>
      </c>
      <c r="F117" s="35" t="s">
        <v>573</v>
      </c>
      <c r="G117" s="35" t="s">
        <v>16</v>
      </c>
      <c r="H117" s="35" t="s">
        <v>19</v>
      </c>
      <c r="I117" s="37">
        <v>11</v>
      </c>
      <c r="J117" s="37">
        <v>2</v>
      </c>
      <c r="K117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117" s="37">
        <v>0</v>
      </c>
      <c r="M117" s="35" t="s">
        <v>281</v>
      </c>
      <c r="N117" s="35" t="s">
        <v>290</v>
      </c>
      <c r="O117" s="35" t="s">
        <v>52</v>
      </c>
      <c r="P117" s="38" t="s">
        <v>631</v>
      </c>
      <c r="Q117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118" spans="1:17" s="39" customFormat="1" ht="30" hidden="1" customHeight="1" x14ac:dyDescent="0.35">
      <c r="A118" s="35" t="s">
        <v>533</v>
      </c>
      <c r="B118" s="35" t="s">
        <v>565</v>
      </c>
      <c r="C118" s="36">
        <f>IF(tbQCEvents[[#This Row],[Sub-event]]&lt;&gt;"",VLOOKUP(tbQCEvents[[#This Row],[Sub-event]],tbSubEvent[],2,FALSE),"")</f>
        <v>43716</v>
      </c>
      <c r="D118" s="37"/>
      <c r="E118" s="35" t="s">
        <v>548</v>
      </c>
      <c r="F118" s="35" t="s">
        <v>573</v>
      </c>
      <c r="G118" s="35" t="s">
        <v>16</v>
      </c>
      <c r="H118" s="35" t="s">
        <v>19</v>
      </c>
      <c r="I118" s="37">
        <v>3</v>
      </c>
      <c r="J118" s="37">
        <v>4</v>
      </c>
      <c r="K118" s="35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118" s="37">
        <v>1</v>
      </c>
      <c r="M118" s="35" t="s">
        <v>291</v>
      </c>
      <c r="N118" s="35" t="s">
        <v>275</v>
      </c>
      <c r="O118" s="35" t="s">
        <v>415</v>
      </c>
      <c r="P118" s="38" t="s">
        <v>631</v>
      </c>
      <c r="Q118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119" spans="1:17" s="39" customFormat="1" ht="30" hidden="1" customHeight="1" x14ac:dyDescent="0.35">
      <c r="A119" s="35" t="s">
        <v>533</v>
      </c>
      <c r="B119" s="35" t="s">
        <v>565</v>
      </c>
      <c r="C119" s="36">
        <f>IF(tbQCEvents[[#This Row],[Sub-event]]&lt;&gt;"",VLOOKUP(tbQCEvents[[#This Row],[Sub-event]],tbSubEvent[],2,FALSE),"")</f>
        <v>43716</v>
      </c>
      <c r="D119" s="37"/>
      <c r="E119" s="35" t="s">
        <v>548</v>
      </c>
      <c r="F119" s="35" t="s">
        <v>573</v>
      </c>
      <c r="G119" s="35" t="s">
        <v>15</v>
      </c>
      <c r="H119" s="35" t="s">
        <v>17</v>
      </c>
      <c r="I119" s="37">
        <v>3</v>
      </c>
      <c r="J119" s="37">
        <v>5</v>
      </c>
      <c r="K119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119" s="37">
        <v>0</v>
      </c>
      <c r="M119" s="35" t="s">
        <v>291</v>
      </c>
      <c r="N119" s="35" t="s">
        <v>274</v>
      </c>
      <c r="O119" s="35" t="s">
        <v>415</v>
      </c>
      <c r="P119" s="38" t="s">
        <v>631</v>
      </c>
      <c r="Q119" s="35" t="str">
        <f>IF(ISNUMBER(tbQCEvents[[#This Row],[Player1 Score]]),IF(tbQCEvents[[#This Row],[Player1 Score]]&lt;tbQCEvents[[#This Row],[Player2 Score]],tbQCEvents[[#This Row],[Player1]],tbQCEvents[[#This Row],[Player2]]),"")</f>
        <v>K1llsen</v>
      </c>
    </row>
    <row r="120" spans="1:17" s="39" customFormat="1" ht="30" hidden="1" customHeight="1" x14ac:dyDescent="0.35">
      <c r="A120" s="35" t="s">
        <v>533</v>
      </c>
      <c r="B120" s="35" t="s">
        <v>565</v>
      </c>
      <c r="C120" s="36">
        <f>IF(tbQCEvents[[#This Row],[Sub-event]]&lt;&gt;"",VLOOKUP(tbQCEvents[[#This Row],[Sub-event]],tbSubEvent[],2,FALSE),"")</f>
        <v>43716</v>
      </c>
      <c r="D120" s="37"/>
      <c r="E120" s="35" t="s">
        <v>548</v>
      </c>
      <c r="F120" s="35" t="s">
        <v>573</v>
      </c>
      <c r="G120" s="35" t="s">
        <v>15</v>
      </c>
      <c r="H120" s="35" t="s">
        <v>17</v>
      </c>
      <c r="I120" s="37">
        <v>6</v>
      </c>
      <c r="J120" s="37">
        <v>4</v>
      </c>
      <c r="K120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120" s="37">
        <v>0</v>
      </c>
      <c r="M120" s="35" t="s">
        <v>289</v>
      </c>
      <c r="N120" s="35" t="s">
        <v>287</v>
      </c>
      <c r="O120" s="35" t="s">
        <v>53</v>
      </c>
      <c r="P120" s="38" t="s">
        <v>631</v>
      </c>
      <c r="Q120" s="35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121" spans="1:17" s="39" customFormat="1" ht="30" hidden="1" customHeight="1" x14ac:dyDescent="0.35">
      <c r="A121" s="35" t="s">
        <v>533</v>
      </c>
      <c r="B121" s="35" t="s">
        <v>565</v>
      </c>
      <c r="C121" s="36">
        <f>IF(tbQCEvents[[#This Row],[Sub-event]]&lt;&gt;"",VLOOKUP(tbQCEvents[[#This Row],[Sub-event]],tbSubEvent[],2,FALSE),"")</f>
        <v>43716</v>
      </c>
      <c r="D121" s="37"/>
      <c r="E121" s="35" t="s">
        <v>548</v>
      </c>
      <c r="F121" s="35" t="s">
        <v>573</v>
      </c>
      <c r="G121" s="35" t="s">
        <v>15</v>
      </c>
      <c r="H121" s="35" t="s">
        <v>17</v>
      </c>
      <c r="I121" s="37">
        <v>2</v>
      </c>
      <c r="J121" s="37">
        <v>6</v>
      </c>
      <c r="K121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121" s="37">
        <v>0</v>
      </c>
      <c r="M121" s="35" t="s">
        <v>290</v>
      </c>
      <c r="N121" s="35" t="s">
        <v>286</v>
      </c>
      <c r="O121" s="35" t="s">
        <v>52</v>
      </c>
      <c r="P121" s="38" t="s">
        <v>631</v>
      </c>
      <c r="Q121" s="35" t="str">
        <f>IF(ISNUMBER(tbQCEvents[[#This Row],[Player1 Score]]),IF(tbQCEvents[[#This Row],[Player1 Score]]&lt;tbQCEvents[[#This Row],[Player2 Score]],tbQCEvents[[#This Row],[Player1]],tbQCEvents[[#This Row],[Player2]]),"")</f>
        <v>K1llsen</v>
      </c>
    </row>
    <row r="122" spans="1:17" s="39" customFormat="1" ht="30" hidden="1" customHeight="1" x14ac:dyDescent="0.35">
      <c r="A122" s="35" t="s">
        <v>533</v>
      </c>
      <c r="B122" s="35" t="s">
        <v>565</v>
      </c>
      <c r="C122" s="36">
        <f>IF(tbQCEvents[[#This Row],[Sub-event]]&lt;&gt;"",VLOOKUP(tbQCEvents[[#This Row],[Sub-event]],tbSubEvent[],2,FALSE),"")</f>
        <v>43716</v>
      </c>
      <c r="D122" s="37"/>
      <c r="E122" s="35" t="s">
        <v>548</v>
      </c>
      <c r="F122" s="35" t="s">
        <v>573</v>
      </c>
      <c r="G122" s="35" t="s">
        <v>26</v>
      </c>
      <c r="H122" s="35" t="s">
        <v>607</v>
      </c>
      <c r="I122" s="37">
        <v>9</v>
      </c>
      <c r="J122" s="37">
        <v>5</v>
      </c>
      <c r="K122" s="35" t="str">
        <f>IF(ISNUMBER(tbQCEvents[[#This Row],[Player1 Score]]),IF(tbQCEvents[[#This Row],[Player1 Score]]&gt;tbQCEvents[[#This Row],[Player2 Score]],tbQCEvents[[#This Row],[Player1]],tbQCEvents[[#This Row],[Player2]]),"")</f>
        <v>Dramis</v>
      </c>
      <c r="L122" s="37">
        <v>0</v>
      </c>
      <c r="M122" s="35" t="s">
        <v>276</v>
      </c>
      <c r="N122" s="35" t="s">
        <v>289</v>
      </c>
      <c r="O122" s="35" t="s">
        <v>49</v>
      </c>
      <c r="P122" s="38" t="s">
        <v>631</v>
      </c>
      <c r="Q122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123" spans="1:17" s="39" customFormat="1" ht="30" hidden="1" customHeight="1" x14ac:dyDescent="0.35">
      <c r="A123" s="35" t="s">
        <v>533</v>
      </c>
      <c r="B123" s="35" t="s">
        <v>565</v>
      </c>
      <c r="C123" s="36">
        <f>IF(tbQCEvents[[#This Row],[Sub-event]]&lt;&gt;"",VLOOKUP(tbQCEvents[[#This Row],[Sub-event]],tbSubEvent[],2,FALSE),"")</f>
        <v>43716</v>
      </c>
      <c r="D123" s="37"/>
      <c r="E123" s="35" t="s">
        <v>548</v>
      </c>
      <c r="F123" s="35" t="s">
        <v>573</v>
      </c>
      <c r="G123" s="35" t="s">
        <v>26</v>
      </c>
      <c r="H123" s="35" t="s">
        <v>607</v>
      </c>
      <c r="I123" s="37">
        <v>5</v>
      </c>
      <c r="J123" s="37">
        <v>1</v>
      </c>
      <c r="K123" s="35" t="str">
        <f>IF(ISNUMBER(tbQCEvents[[#This Row],[Player1 Score]]),IF(tbQCEvents[[#This Row],[Player1 Score]]&gt;tbQCEvents[[#This Row],[Player2 Score]],tbQCEvents[[#This Row],[Player1]],tbQCEvents[[#This Row],[Player2]]),"")</f>
        <v>Dramis</v>
      </c>
      <c r="L123" s="37">
        <v>0</v>
      </c>
      <c r="M123" s="35" t="s">
        <v>291</v>
      </c>
      <c r="N123" s="35" t="s">
        <v>275</v>
      </c>
      <c r="O123" s="35" t="s">
        <v>48</v>
      </c>
      <c r="P123" s="38" t="s">
        <v>631</v>
      </c>
      <c r="Q123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124" spans="1:17" s="39" customFormat="1" ht="30" hidden="1" customHeight="1" x14ac:dyDescent="0.35">
      <c r="A124" s="35" t="s">
        <v>533</v>
      </c>
      <c r="B124" s="35" t="s">
        <v>565</v>
      </c>
      <c r="C124" s="36">
        <f>IF(tbQCEvents[[#This Row],[Sub-event]]&lt;&gt;"",VLOOKUP(tbQCEvents[[#This Row],[Sub-event]],tbSubEvent[],2,FALSE),"")</f>
        <v>43716</v>
      </c>
      <c r="D124" s="37"/>
      <c r="E124" s="35" t="s">
        <v>548</v>
      </c>
      <c r="F124" s="35" t="s">
        <v>573</v>
      </c>
      <c r="G124" s="35" t="s">
        <v>26</v>
      </c>
      <c r="H124" s="35" t="s">
        <v>607</v>
      </c>
      <c r="I124" s="37">
        <v>3</v>
      </c>
      <c r="J124" s="37">
        <v>14</v>
      </c>
      <c r="K124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124" s="37">
        <v>0</v>
      </c>
      <c r="M124" s="35" t="s">
        <v>281</v>
      </c>
      <c r="N124" s="35" t="s">
        <v>287</v>
      </c>
      <c r="O124" s="35" t="s">
        <v>51</v>
      </c>
      <c r="P124" s="38" t="s">
        <v>631</v>
      </c>
      <c r="Q124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125" spans="1:17" s="39" customFormat="1" ht="30" hidden="1" customHeight="1" x14ac:dyDescent="0.35">
      <c r="A125" s="35" t="s">
        <v>533</v>
      </c>
      <c r="B125" s="35" t="s">
        <v>565</v>
      </c>
      <c r="C125" s="36">
        <f>IF(tbQCEvents[[#This Row],[Sub-event]]&lt;&gt;"",VLOOKUP(tbQCEvents[[#This Row],[Sub-event]],tbSubEvent[],2,FALSE),"")</f>
        <v>43716</v>
      </c>
      <c r="D125" s="37"/>
      <c r="E125" s="35" t="s">
        <v>548</v>
      </c>
      <c r="F125" s="35" t="s">
        <v>573</v>
      </c>
      <c r="G125" s="35" t="s">
        <v>20</v>
      </c>
      <c r="H125" s="35" t="s">
        <v>606</v>
      </c>
      <c r="I125" s="37">
        <v>12</v>
      </c>
      <c r="J125" s="37">
        <v>5</v>
      </c>
      <c r="K125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125" s="37">
        <v>0</v>
      </c>
      <c r="M125" s="35" t="s">
        <v>286</v>
      </c>
      <c r="N125" s="35" t="s">
        <v>287</v>
      </c>
      <c r="O125" s="35" t="s">
        <v>52</v>
      </c>
      <c r="P125" s="38" t="s">
        <v>631</v>
      </c>
      <c r="Q125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126" spans="1:17" s="39" customFormat="1" ht="30" hidden="1" customHeight="1" x14ac:dyDescent="0.35">
      <c r="A126" s="35" t="s">
        <v>533</v>
      </c>
      <c r="B126" s="35" t="s">
        <v>565</v>
      </c>
      <c r="C126" s="36">
        <f>IF(tbQCEvents[[#This Row],[Sub-event]]&lt;&gt;"",VLOOKUP(tbQCEvents[[#This Row],[Sub-event]],tbSubEvent[],2,FALSE),"")</f>
        <v>43716</v>
      </c>
      <c r="D126" s="37"/>
      <c r="E126" s="35" t="s">
        <v>548</v>
      </c>
      <c r="F126" s="35" t="s">
        <v>573</v>
      </c>
      <c r="G126" s="35" t="s">
        <v>20</v>
      </c>
      <c r="H126" s="35" t="s">
        <v>606</v>
      </c>
      <c r="I126" s="37">
        <v>12</v>
      </c>
      <c r="J126" s="37">
        <v>2</v>
      </c>
      <c r="K126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126" s="37">
        <v>0</v>
      </c>
      <c r="M126" s="35" t="s">
        <v>289</v>
      </c>
      <c r="N126" s="35" t="s">
        <v>275</v>
      </c>
      <c r="O126" s="35" t="s">
        <v>594</v>
      </c>
      <c r="P126" s="38" t="s">
        <v>631</v>
      </c>
      <c r="Q126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127" spans="1:17" s="39" customFormat="1" ht="30" hidden="1" customHeight="1" x14ac:dyDescent="0.35">
      <c r="A127" s="35" t="s">
        <v>533</v>
      </c>
      <c r="B127" s="35" t="s">
        <v>565</v>
      </c>
      <c r="C127" s="36">
        <f>IF(tbQCEvents[[#This Row],[Sub-event]]&lt;&gt;"",VLOOKUP(tbQCEvents[[#This Row],[Sub-event]],tbSubEvent[],2,FALSE),"")</f>
        <v>43716</v>
      </c>
      <c r="D127" s="37"/>
      <c r="E127" s="35" t="s">
        <v>548</v>
      </c>
      <c r="F127" s="35" t="s">
        <v>573</v>
      </c>
      <c r="G127" s="35" t="s">
        <v>20</v>
      </c>
      <c r="H127" s="35" t="s">
        <v>606</v>
      </c>
      <c r="I127" s="37">
        <v>13</v>
      </c>
      <c r="J127" s="37">
        <v>1</v>
      </c>
      <c r="K127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127" s="37">
        <v>0</v>
      </c>
      <c r="M127" s="35" t="s">
        <v>290</v>
      </c>
      <c r="N127" s="35" t="s">
        <v>292</v>
      </c>
      <c r="O127" s="35" t="s">
        <v>415</v>
      </c>
      <c r="P127" s="38" t="s">
        <v>631</v>
      </c>
      <c r="Q127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128" spans="1:17" s="39" customFormat="1" ht="30" hidden="1" customHeight="1" x14ac:dyDescent="0.35">
      <c r="A128" s="35" t="s">
        <v>533</v>
      </c>
      <c r="B128" s="35" t="s">
        <v>565</v>
      </c>
      <c r="C128" s="36">
        <f>IF(tbQCEvents[[#This Row],[Sub-event]]&lt;&gt;"",VLOOKUP(tbQCEvents[[#This Row],[Sub-event]],tbSubEvent[],2,FALSE),"")</f>
        <v>43716</v>
      </c>
      <c r="D128" s="37"/>
      <c r="E128" s="35" t="s">
        <v>548</v>
      </c>
      <c r="F128" s="35" t="s">
        <v>573</v>
      </c>
      <c r="G128" s="35" t="s">
        <v>615</v>
      </c>
      <c r="H128" s="35" t="s">
        <v>24</v>
      </c>
      <c r="I128" s="37">
        <v>14</v>
      </c>
      <c r="J128" s="37">
        <v>5</v>
      </c>
      <c r="K128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128" s="37">
        <v>0</v>
      </c>
      <c r="M128" s="35" t="s">
        <v>281</v>
      </c>
      <c r="N128" s="35" t="s">
        <v>287</v>
      </c>
      <c r="O128" s="35" t="s">
        <v>52</v>
      </c>
      <c r="P128" s="38" t="s">
        <v>631</v>
      </c>
      <c r="Q128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129" spans="1:17" s="39" customFormat="1" ht="30" hidden="1" customHeight="1" x14ac:dyDescent="0.35">
      <c r="A129" s="35" t="s">
        <v>533</v>
      </c>
      <c r="B129" s="35" t="s">
        <v>565</v>
      </c>
      <c r="C129" s="36">
        <f>IF(tbQCEvents[[#This Row],[Sub-event]]&lt;&gt;"",VLOOKUP(tbQCEvents[[#This Row],[Sub-event]],tbSubEvent[],2,FALSE),"")</f>
        <v>43716</v>
      </c>
      <c r="D129" s="37"/>
      <c r="E129" s="35" t="s">
        <v>548</v>
      </c>
      <c r="F129" s="35" t="s">
        <v>573</v>
      </c>
      <c r="G129" s="35" t="s">
        <v>615</v>
      </c>
      <c r="H129" s="35" t="s">
        <v>24</v>
      </c>
      <c r="I129" s="37">
        <v>0</v>
      </c>
      <c r="J129" s="37">
        <v>2</v>
      </c>
      <c r="K129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129" s="37">
        <v>0</v>
      </c>
      <c r="M129" s="35" t="s">
        <v>275</v>
      </c>
      <c r="N129" s="35" t="s">
        <v>289</v>
      </c>
      <c r="O129" s="35" t="s">
        <v>51</v>
      </c>
      <c r="P129" s="38" t="s">
        <v>631</v>
      </c>
      <c r="Q129" s="35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130" spans="1:17" s="39" customFormat="1" ht="30" hidden="1" customHeight="1" x14ac:dyDescent="0.35">
      <c r="A130" s="35" t="s">
        <v>533</v>
      </c>
      <c r="B130" s="35" t="s">
        <v>565</v>
      </c>
      <c r="C130" s="36">
        <f>IF(tbQCEvents[[#This Row],[Sub-event]]&lt;&gt;"",VLOOKUP(tbQCEvents[[#This Row],[Sub-event]],tbSubEvent[],2,FALSE),"")</f>
        <v>43716</v>
      </c>
      <c r="D130" s="37"/>
      <c r="E130" s="35" t="s">
        <v>548</v>
      </c>
      <c r="F130" s="35" t="s">
        <v>573</v>
      </c>
      <c r="G130" s="35" t="s">
        <v>615</v>
      </c>
      <c r="H130" s="35" t="s">
        <v>24</v>
      </c>
      <c r="I130" s="37">
        <v>4</v>
      </c>
      <c r="J130" s="37">
        <v>3</v>
      </c>
      <c r="K130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130" s="37">
        <v>0</v>
      </c>
      <c r="M130" s="35" t="s">
        <v>285</v>
      </c>
      <c r="N130" s="35" t="s">
        <v>291</v>
      </c>
      <c r="O130" s="35" t="s">
        <v>48</v>
      </c>
      <c r="P130" s="38" t="s">
        <v>631</v>
      </c>
      <c r="Q130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131" spans="1:17" s="39" customFormat="1" ht="30" hidden="1" customHeight="1" x14ac:dyDescent="0.35">
      <c r="A131" s="35" t="s">
        <v>533</v>
      </c>
      <c r="B131" s="35" t="s">
        <v>565</v>
      </c>
      <c r="C131" s="36">
        <f>IF(tbQCEvents[[#This Row],[Sub-event]]&lt;&gt;"",VLOOKUP(tbQCEvents[[#This Row],[Sub-event]],tbSubEvent[],2,FALSE),"")</f>
        <v>43716</v>
      </c>
      <c r="D131" s="37"/>
      <c r="E131" s="35" t="s">
        <v>548</v>
      </c>
      <c r="F131" s="35" t="s">
        <v>573</v>
      </c>
      <c r="G131" s="35" t="s">
        <v>6</v>
      </c>
      <c r="H131" s="35" t="s">
        <v>614</v>
      </c>
      <c r="I131" s="37">
        <v>11</v>
      </c>
      <c r="J131" s="37">
        <v>5</v>
      </c>
      <c r="K131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131" s="37">
        <v>0</v>
      </c>
      <c r="M131" s="35" t="s">
        <v>276</v>
      </c>
      <c r="N131" s="35" t="s">
        <v>281</v>
      </c>
      <c r="O131" s="35" t="s">
        <v>48</v>
      </c>
      <c r="P131" s="38" t="s">
        <v>631</v>
      </c>
      <c r="Q131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132" spans="1:17" s="39" customFormat="1" ht="30" hidden="1" customHeight="1" x14ac:dyDescent="0.35">
      <c r="A132" s="35" t="s">
        <v>533</v>
      </c>
      <c r="B132" s="35" t="s">
        <v>565</v>
      </c>
      <c r="C132" s="36">
        <f>IF(tbQCEvents[[#This Row],[Sub-event]]&lt;&gt;"",VLOOKUP(tbQCEvents[[#This Row],[Sub-event]],tbSubEvent[],2,FALSE),"")</f>
        <v>43716</v>
      </c>
      <c r="D132" s="37"/>
      <c r="E132" s="35" t="s">
        <v>548</v>
      </c>
      <c r="F132" s="35" t="s">
        <v>573</v>
      </c>
      <c r="G132" s="35" t="s">
        <v>6</v>
      </c>
      <c r="H132" s="35" t="s">
        <v>614</v>
      </c>
      <c r="I132" s="37">
        <v>15</v>
      </c>
      <c r="J132" s="37">
        <v>4</v>
      </c>
      <c r="K132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132" s="37">
        <v>0</v>
      </c>
      <c r="M132" s="35" t="s">
        <v>289</v>
      </c>
      <c r="N132" s="35" t="s">
        <v>287</v>
      </c>
      <c r="O132" s="35" t="s">
        <v>594</v>
      </c>
      <c r="P132" s="38" t="s">
        <v>631</v>
      </c>
      <c r="Q132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133" spans="1:17" s="39" customFormat="1" ht="30" hidden="1" customHeight="1" x14ac:dyDescent="0.35">
      <c r="A133" s="35" t="s">
        <v>533</v>
      </c>
      <c r="B133" s="35" t="s">
        <v>565</v>
      </c>
      <c r="C133" s="36">
        <f>IF(tbQCEvents[[#This Row],[Sub-event]]&lt;&gt;"",VLOOKUP(tbQCEvents[[#This Row],[Sub-event]],tbSubEvent[],2,FALSE),"")</f>
        <v>43716</v>
      </c>
      <c r="D133" s="37"/>
      <c r="E133" s="35" t="s">
        <v>548</v>
      </c>
      <c r="F133" s="35" t="s">
        <v>573</v>
      </c>
      <c r="G133" s="35" t="s">
        <v>6</v>
      </c>
      <c r="H133" s="35" t="s">
        <v>614</v>
      </c>
      <c r="I133" s="37">
        <v>9</v>
      </c>
      <c r="J133" s="37">
        <v>4</v>
      </c>
      <c r="K133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133" s="37">
        <v>0</v>
      </c>
      <c r="M133" s="35" t="s">
        <v>280</v>
      </c>
      <c r="N133" s="35" t="s">
        <v>275</v>
      </c>
      <c r="O133" s="35" t="s">
        <v>415</v>
      </c>
      <c r="P133" s="38" t="s">
        <v>631</v>
      </c>
      <c r="Q133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134" spans="1:17" s="39" customFormat="1" ht="30" hidden="1" customHeight="1" x14ac:dyDescent="0.35">
      <c r="A134" s="35" t="s">
        <v>533</v>
      </c>
      <c r="B134" s="35" t="s">
        <v>566</v>
      </c>
      <c r="C134" s="36">
        <f>IF(tbQCEvents[[#This Row],[Sub-event]]&lt;&gt;"",VLOOKUP(tbQCEvents[[#This Row],[Sub-event]],tbSubEvent[],2,FALSE),"")</f>
        <v>43723</v>
      </c>
      <c r="D134" s="37"/>
      <c r="E134" s="35" t="s">
        <v>548</v>
      </c>
      <c r="F134" s="35" t="s">
        <v>573</v>
      </c>
      <c r="G134" s="35" t="s">
        <v>117</v>
      </c>
      <c r="H134" s="35" t="s">
        <v>602</v>
      </c>
      <c r="I134" s="37">
        <v>12</v>
      </c>
      <c r="J134" s="37">
        <v>8</v>
      </c>
      <c r="K134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134" s="37">
        <v>0</v>
      </c>
      <c r="M134" s="35" t="s">
        <v>287</v>
      </c>
      <c r="N134" s="35" t="s">
        <v>274</v>
      </c>
      <c r="O134" s="35" t="s">
        <v>51</v>
      </c>
      <c r="P134" s="38" t="s">
        <v>630</v>
      </c>
      <c r="Q134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135" spans="1:17" s="39" customFormat="1" ht="30" hidden="1" customHeight="1" x14ac:dyDescent="0.35">
      <c r="A135" s="35" t="s">
        <v>533</v>
      </c>
      <c r="B135" s="35" t="s">
        <v>566</v>
      </c>
      <c r="C135" s="36">
        <f>IF(tbQCEvents[[#This Row],[Sub-event]]&lt;&gt;"",VLOOKUP(tbQCEvents[[#This Row],[Sub-event]],tbSubEvent[],2,FALSE),"")</f>
        <v>43723</v>
      </c>
      <c r="D135" s="37"/>
      <c r="E135" s="35" t="s">
        <v>548</v>
      </c>
      <c r="F135" s="35" t="s">
        <v>573</v>
      </c>
      <c r="G135" s="35" t="s">
        <v>117</v>
      </c>
      <c r="H135" s="35" t="s">
        <v>602</v>
      </c>
      <c r="I135" s="37">
        <v>14</v>
      </c>
      <c r="J135" s="37">
        <v>2</v>
      </c>
      <c r="K135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135" s="37">
        <v>0</v>
      </c>
      <c r="M135" s="35" t="s">
        <v>277</v>
      </c>
      <c r="N135" s="35" t="s">
        <v>289</v>
      </c>
      <c r="O135" s="35" t="s">
        <v>48</v>
      </c>
      <c r="P135" s="38" t="s">
        <v>630</v>
      </c>
      <c r="Q135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136" spans="1:17" s="39" customFormat="1" ht="30" hidden="1" customHeight="1" x14ac:dyDescent="0.35">
      <c r="A136" s="35" t="s">
        <v>533</v>
      </c>
      <c r="B136" s="35" t="s">
        <v>566</v>
      </c>
      <c r="C136" s="36">
        <f>IF(tbQCEvents[[#This Row],[Sub-event]]&lt;&gt;"",VLOOKUP(tbQCEvents[[#This Row],[Sub-event]],tbSubEvent[],2,FALSE),"")</f>
        <v>43723</v>
      </c>
      <c r="D136" s="37"/>
      <c r="E136" s="35" t="s">
        <v>548</v>
      </c>
      <c r="F136" s="35" t="s">
        <v>573</v>
      </c>
      <c r="G136" s="35" t="s">
        <v>117</v>
      </c>
      <c r="H136" s="35" t="s">
        <v>602</v>
      </c>
      <c r="I136" s="37">
        <v>13</v>
      </c>
      <c r="J136" s="37">
        <v>10</v>
      </c>
      <c r="K136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136" s="37">
        <v>0</v>
      </c>
      <c r="M136" s="35" t="s">
        <v>291</v>
      </c>
      <c r="N136" s="35" t="s">
        <v>275</v>
      </c>
      <c r="O136" s="35" t="s">
        <v>415</v>
      </c>
      <c r="P136" s="38" t="s">
        <v>630</v>
      </c>
      <c r="Q136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137" spans="1:17" s="39" customFormat="1" ht="30" hidden="1" customHeight="1" x14ac:dyDescent="0.35">
      <c r="A137" s="35" t="s">
        <v>533</v>
      </c>
      <c r="B137" s="35" t="s">
        <v>566</v>
      </c>
      <c r="C137" s="36">
        <f>IF(tbQCEvents[[#This Row],[Sub-event]]&lt;&gt;"",VLOOKUP(tbQCEvents[[#This Row],[Sub-event]],tbSubEvent[],2,FALSE),"")</f>
        <v>43723</v>
      </c>
      <c r="D137" s="37"/>
      <c r="E137" s="35" t="s">
        <v>548</v>
      </c>
      <c r="F137" s="35" t="s">
        <v>573</v>
      </c>
      <c r="G137" s="35" t="s">
        <v>16</v>
      </c>
      <c r="H137" s="35" t="s">
        <v>9</v>
      </c>
      <c r="I137" s="37">
        <v>5</v>
      </c>
      <c r="J137" s="37">
        <v>10</v>
      </c>
      <c r="K137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137" s="37">
        <v>0</v>
      </c>
      <c r="M137" s="35" t="s">
        <v>281</v>
      </c>
      <c r="N137" s="35" t="s">
        <v>287</v>
      </c>
      <c r="O137" s="35" t="s">
        <v>52</v>
      </c>
      <c r="P137" s="38" t="s">
        <v>630</v>
      </c>
      <c r="Q137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138" spans="1:17" s="39" customFormat="1" ht="30" hidden="1" customHeight="1" x14ac:dyDescent="0.35">
      <c r="A138" s="35" t="s">
        <v>533</v>
      </c>
      <c r="B138" s="35" t="s">
        <v>566</v>
      </c>
      <c r="C138" s="36">
        <f>IF(tbQCEvents[[#This Row],[Sub-event]]&lt;&gt;"",VLOOKUP(tbQCEvents[[#This Row],[Sub-event]],tbSubEvent[],2,FALSE),"")</f>
        <v>43723</v>
      </c>
      <c r="D138" s="37"/>
      <c r="E138" s="35" t="s">
        <v>548</v>
      </c>
      <c r="F138" s="35" t="s">
        <v>573</v>
      </c>
      <c r="G138" s="35" t="s">
        <v>16</v>
      </c>
      <c r="H138" s="35" t="s">
        <v>9</v>
      </c>
      <c r="I138" s="37">
        <v>5</v>
      </c>
      <c r="J138" s="37">
        <v>7</v>
      </c>
      <c r="K138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138" s="37">
        <v>0</v>
      </c>
      <c r="M138" s="35" t="s">
        <v>280</v>
      </c>
      <c r="N138" s="35" t="s">
        <v>275</v>
      </c>
      <c r="O138" s="35" t="s">
        <v>48</v>
      </c>
      <c r="P138" s="38" t="s">
        <v>630</v>
      </c>
      <c r="Q138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139" spans="1:17" s="39" customFormat="1" ht="30" hidden="1" customHeight="1" x14ac:dyDescent="0.35">
      <c r="A139" s="35" t="s">
        <v>533</v>
      </c>
      <c r="B139" s="35" t="s">
        <v>566</v>
      </c>
      <c r="C139" s="36">
        <f>IF(tbQCEvents[[#This Row],[Sub-event]]&lt;&gt;"",VLOOKUP(tbQCEvents[[#This Row],[Sub-event]],tbSubEvent[],2,FALSE),"")</f>
        <v>43723</v>
      </c>
      <c r="D139" s="37"/>
      <c r="E139" s="35" t="s">
        <v>548</v>
      </c>
      <c r="F139" s="35" t="s">
        <v>573</v>
      </c>
      <c r="G139" s="35" t="s">
        <v>16</v>
      </c>
      <c r="H139" s="35" t="s">
        <v>9</v>
      </c>
      <c r="I139" s="37">
        <v>3</v>
      </c>
      <c r="J139" s="37">
        <v>14</v>
      </c>
      <c r="K139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139" s="37">
        <v>0</v>
      </c>
      <c r="M139" s="35" t="s">
        <v>290</v>
      </c>
      <c r="N139" s="35" t="s">
        <v>292</v>
      </c>
      <c r="O139" s="35" t="s">
        <v>594</v>
      </c>
      <c r="P139" s="38" t="s">
        <v>630</v>
      </c>
      <c r="Q139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140" spans="1:17" s="39" customFormat="1" ht="30" hidden="1" customHeight="1" x14ac:dyDescent="0.35">
      <c r="A140" s="35" t="s">
        <v>533</v>
      </c>
      <c r="B140" s="35" t="s">
        <v>566</v>
      </c>
      <c r="C140" s="36">
        <f>IF(tbQCEvents[[#This Row],[Sub-event]]&lt;&gt;"",VLOOKUP(tbQCEvents[[#This Row],[Sub-event]],tbSubEvent[],2,FALSE),"")</f>
        <v>43723</v>
      </c>
      <c r="D140" s="37"/>
      <c r="E140" s="35" t="s">
        <v>548</v>
      </c>
      <c r="F140" s="35" t="s">
        <v>573</v>
      </c>
      <c r="G140" s="35" t="s">
        <v>25</v>
      </c>
      <c r="H140" s="35" t="s">
        <v>15</v>
      </c>
      <c r="I140" s="37">
        <v>3</v>
      </c>
      <c r="J140" s="37">
        <v>6</v>
      </c>
      <c r="K140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140" s="37">
        <v>0</v>
      </c>
      <c r="M140" s="35" t="s">
        <v>280</v>
      </c>
      <c r="N140" s="35" t="s">
        <v>289</v>
      </c>
      <c r="O140" s="35" t="s">
        <v>53</v>
      </c>
      <c r="P140" s="38" t="s">
        <v>630</v>
      </c>
      <c r="Q140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141" spans="1:17" s="39" customFormat="1" ht="30" hidden="1" customHeight="1" x14ac:dyDescent="0.35">
      <c r="A141" s="35" t="s">
        <v>533</v>
      </c>
      <c r="B141" s="35" t="s">
        <v>566</v>
      </c>
      <c r="C141" s="36">
        <f>IF(tbQCEvents[[#This Row],[Sub-event]]&lt;&gt;"",VLOOKUP(tbQCEvents[[#This Row],[Sub-event]],tbSubEvent[],2,FALSE),"")</f>
        <v>43723</v>
      </c>
      <c r="D141" s="37"/>
      <c r="E141" s="35" t="s">
        <v>548</v>
      </c>
      <c r="F141" s="35" t="s">
        <v>573</v>
      </c>
      <c r="G141" s="35" t="s">
        <v>25</v>
      </c>
      <c r="H141" s="35" t="s">
        <v>15</v>
      </c>
      <c r="I141" s="37">
        <v>4</v>
      </c>
      <c r="J141" s="37">
        <v>10</v>
      </c>
      <c r="K141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141" s="37">
        <v>0</v>
      </c>
      <c r="M141" s="35" t="s">
        <v>279</v>
      </c>
      <c r="N141" s="35" t="s">
        <v>275</v>
      </c>
      <c r="O141" s="35" t="s">
        <v>49</v>
      </c>
      <c r="P141" s="38" t="s">
        <v>630</v>
      </c>
      <c r="Q141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142" spans="1:17" s="39" customFormat="1" ht="30" hidden="1" customHeight="1" x14ac:dyDescent="0.35">
      <c r="A142" s="35" t="s">
        <v>533</v>
      </c>
      <c r="B142" s="35" t="s">
        <v>566</v>
      </c>
      <c r="C142" s="36">
        <f>IF(tbQCEvents[[#This Row],[Sub-event]]&lt;&gt;"",VLOOKUP(tbQCEvents[[#This Row],[Sub-event]],tbSubEvent[],2,FALSE),"")</f>
        <v>43723</v>
      </c>
      <c r="D142" s="37"/>
      <c r="E142" s="35" t="s">
        <v>548</v>
      </c>
      <c r="F142" s="35" t="s">
        <v>573</v>
      </c>
      <c r="G142" s="35" t="s">
        <v>25</v>
      </c>
      <c r="H142" s="35" t="s">
        <v>15</v>
      </c>
      <c r="I142" s="37">
        <v>3</v>
      </c>
      <c r="J142" s="37">
        <v>17</v>
      </c>
      <c r="K142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142" s="37">
        <v>0</v>
      </c>
      <c r="M142" s="35" t="s">
        <v>277</v>
      </c>
      <c r="N142" s="35" t="s">
        <v>276</v>
      </c>
      <c r="O142" s="35" t="s">
        <v>48</v>
      </c>
      <c r="P142" s="38" t="s">
        <v>630</v>
      </c>
      <c r="Q142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143" spans="1:17" s="39" customFormat="1" ht="30" hidden="1" customHeight="1" x14ac:dyDescent="0.35">
      <c r="A143" s="35" t="s">
        <v>533</v>
      </c>
      <c r="B143" s="35" t="s">
        <v>566</v>
      </c>
      <c r="C143" s="36">
        <f>IF(tbQCEvents[[#This Row],[Sub-event]]&lt;&gt;"",VLOOKUP(tbQCEvents[[#This Row],[Sub-event]],tbSubEvent[],2,FALSE),"")</f>
        <v>43723</v>
      </c>
      <c r="D143" s="37"/>
      <c r="E143" s="35" t="s">
        <v>548</v>
      </c>
      <c r="F143" s="35" t="s">
        <v>573</v>
      </c>
      <c r="G143" s="35" t="s">
        <v>173</v>
      </c>
      <c r="H143" s="35" t="s">
        <v>17</v>
      </c>
      <c r="I143" s="37">
        <v>6</v>
      </c>
      <c r="J143" s="37">
        <v>10</v>
      </c>
      <c r="K143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143" s="37">
        <v>0</v>
      </c>
      <c r="M143" s="35" t="s">
        <v>275</v>
      </c>
      <c r="N143" s="35" t="s">
        <v>274</v>
      </c>
      <c r="O143" s="35" t="s">
        <v>415</v>
      </c>
      <c r="P143" s="38" t="s">
        <v>630</v>
      </c>
      <c r="Q143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144" spans="1:17" s="39" customFormat="1" ht="30" hidden="1" customHeight="1" x14ac:dyDescent="0.35">
      <c r="A144" s="35" t="s">
        <v>533</v>
      </c>
      <c r="B144" s="35" t="s">
        <v>566</v>
      </c>
      <c r="C144" s="36">
        <f>IF(tbQCEvents[[#This Row],[Sub-event]]&lt;&gt;"",VLOOKUP(tbQCEvents[[#This Row],[Sub-event]],tbSubEvent[],2,FALSE),"")</f>
        <v>43723</v>
      </c>
      <c r="D144" s="37"/>
      <c r="E144" s="35" t="s">
        <v>548</v>
      </c>
      <c r="F144" s="35" t="s">
        <v>573</v>
      </c>
      <c r="G144" s="35" t="s">
        <v>173</v>
      </c>
      <c r="H144" s="35" t="s">
        <v>17</v>
      </c>
      <c r="I144" s="37">
        <v>6</v>
      </c>
      <c r="J144" s="37">
        <v>7</v>
      </c>
      <c r="K144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144" s="37">
        <v>0</v>
      </c>
      <c r="M144" s="35" t="s">
        <v>286</v>
      </c>
      <c r="N144" s="35" t="s">
        <v>280</v>
      </c>
      <c r="O144" s="35" t="s">
        <v>53</v>
      </c>
      <c r="P144" s="38" t="s">
        <v>630</v>
      </c>
      <c r="Q144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145" spans="1:17" s="39" customFormat="1" ht="30" hidden="1" customHeight="1" x14ac:dyDescent="0.35">
      <c r="A145" s="35" t="s">
        <v>533</v>
      </c>
      <c r="B145" s="35" t="s">
        <v>566</v>
      </c>
      <c r="C145" s="36">
        <f>IF(tbQCEvents[[#This Row],[Sub-event]]&lt;&gt;"",VLOOKUP(tbQCEvents[[#This Row],[Sub-event]],tbSubEvent[],2,FALSE),"")</f>
        <v>43723</v>
      </c>
      <c r="D145" s="37"/>
      <c r="E145" s="35" t="s">
        <v>548</v>
      </c>
      <c r="F145" s="35" t="s">
        <v>573</v>
      </c>
      <c r="G145" s="35" t="s">
        <v>173</v>
      </c>
      <c r="H145" s="35" t="s">
        <v>17</v>
      </c>
      <c r="I145" s="37">
        <v>6</v>
      </c>
      <c r="J145" s="37">
        <v>7</v>
      </c>
      <c r="K145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145" s="37">
        <v>0</v>
      </c>
      <c r="M145" s="35" t="s">
        <v>290</v>
      </c>
      <c r="N145" s="35" t="s">
        <v>291</v>
      </c>
      <c r="O145" s="35" t="s">
        <v>594</v>
      </c>
      <c r="P145" s="38" t="s">
        <v>630</v>
      </c>
      <c r="Q145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146" spans="1:17" s="39" customFormat="1" ht="30" hidden="1" customHeight="1" x14ac:dyDescent="0.35">
      <c r="A146" s="35" t="s">
        <v>533</v>
      </c>
      <c r="B146" s="35" t="s">
        <v>566</v>
      </c>
      <c r="C146" s="36">
        <f>IF(tbQCEvents[[#This Row],[Sub-event]]&lt;&gt;"",VLOOKUP(tbQCEvents[[#This Row],[Sub-event]],tbSubEvent[],2,FALSE),"")</f>
        <v>43723</v>
      </c>
      <c r="D146" s="37"/>
      <c r="E146" s="35" t="s">
        <v>548</v>
      </c>
      <c r="F146" s="35" t="s">
        <v>573</v>
      </c>
      <c r="G146" s="35" t="s">
        <v>23</v>
      </c>
      <c r="H146" s="35" t="s">
        <v>607</v>
      </c>
      <c r="I146" s="37">
        <v>7</v>
      </c>
      <c r="J146" s="37">
        <v>8</v>
      </c>
      <c r="K146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146" s="37">
        <v>1</v>
      </c>
      <c r="M146" s="35" t="s">
        <v>275</v>
      </c>
      <c r="N146" s="35" t="s">
        <v>280</v>
      </c>
      <c r="O146" s="35" t="s">
        <v>49</v>
      </c>
      <c r="P146" s="38" t="s">
        <v>630</v>
      </c>
      <c r="Q146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147" spans="1:17" s="39" customFormat="1" ht="30" hidden="1" customHeight="1" x14ac:dyDescent="0.35">
      <c r="A147" s="35" t="s">
        <v>533</v>
      </c>
      <c r="B147" s="35" t="s">
        <v>566</v>
      </c>
      <c r="C147" s="36">
        <f>IF(tbQCEvents[[#This Row],[Sub-event]]&lt;&gt;"",VLOOKUP(tbQCEvents[[#This Row],[Sub-event]],tbSubEvent[],2,FALSE),"")</f>
        <v>43723</v>
      </c>
      <c r="D147" s="37"/>
      <c r="E147" s="35" t="s">
        <v>548</v>
      </c>
      <c r="F147" s="35" t="s">
        <v>573</v>
      </c>
      <c r="G147" s="35" t="s">
        <v>23</v>
      </c>
      <c r="H147" s="35" t="s">
        <v>607</v>
      </c>
      <c r="I147" s="37">
        <v>2</v>
      </c>
      <c r="J147" s="37">
        <v>18</v>
      </c>
      <c r="K147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147" s="37">
        <v>0</v>
      </c>
      <c r="M147" s="35" t="s">
        <v>287</v>
      </c>
      <c r="N147" s="35" t="s">
        <v>276</v>
      </c>
      <c r="O147" s="35" t="s">
        <v>51</v>
      </c>
      <c r="P147" s="38" t="s">
        <v>630</v>
      </c>
      <c r="Q147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148" spans="1:17" s="39" customFormat="1" ht="30" hidden="1" customHeight="1" x14ac:dyDescent="0.35">
      <c r="A148" s="35" t="s">
        <v>533</v>
      </c>
      <c r="B148" s="35" t="s">
        <v>566</v>
      </c>
      <c r="C148" s="36">
        <f>IF(tbQCEvents[[#This Row],[Sub-event]]&lt;&gt;"",VLOOKUP(tbQCEvents[[#This Row],[Sub-event]],tbSubEvent[],2,FALSE),"")</f>
        <v>43723</v>
      </c>
      <c r="D148" s="37"/>
      <c r="E148" s="35" t="s">
        <v>548</v>
      </c>
      <c r="F148" s="35" t="s">
        <v>573</v>
      </c>
      <c r="G148" s="35" t="s">
        <v>23</v>
      </c>
      <c r="H148" s="35" t="s">
        <v>607</v>
      </c>
      <c r="I148" s="37">
        <v>6</v>
      </c>
      <c r="J148" s="37">
        <v>15</v>
      </c>
      <c r="K148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148" s="37">
        <v>0</v>
      </c>
      <c r="M148" s="35" t="s">
        <v>291</v>
      </c>
      <c r="N148" s="35" t="s">
        <v>286</v>
      </c>
      <c r="O148" s="35" t="s">
        <v>52</v>
      </c>
      <c r="P148" s="38" t="s">
        <v>630</v>
      </c>
      <c r="Q148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149" spans="1:17" s="39" customFormat="1" ht="30" hidden="1" customHeight="1" x14ac:dyDescent="0.35">
      <c r="A149" s="35" t="s">
        <v>533</v>
      </c>
      <c r="B149" s="35" t="s">
        <v>566</v>
      </c>
      <c r="C149" s="36">
        <f>IF(tbQCEvents[[#This Row],[Sub-event]]&lt;&gt;"",VLOOKUP(tbQCEvents[[#This Row],[Sub-event]],tbSubEvent[],2,FALSE),"")</f>
        <v>43723</v>
      </c>
      <c r="D149" s="37"/>
      <c r="E149" s="35" t="s">
        <v>548</v>
      </c>
      <c r="F149" s="35" t="s">
        <v>573</v>
      </c>
      <c r="G149" s="35" t="s">
        <v>10</v>
      </c>
      <c r="H149" s="35" t="s">
        <v>606</v>
      </c>
      <c r="I149" s="37">
        <v>7</v>
      </c>
      <c r="J149" s="37">
        <v>9</v>
      </c>
      <c r="K149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149" s="37">
        <v>0</v>
      </c>
      <c r="M149" s="35" t="s">
        <v>274</v>
      </c>
      <c r="N149" s="35" t="s">
        <v>291</v>
      </c>
      <c r="O149" s="35" t="s">
        <v>415</v>
      </c>
      <c r="P149" s="38" t="s">
        <v>630</v>
      </c>
      <c r="Q149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50" spans="1:17" s="39" customFormat="1" ht="30" hidden="1" customHeight="1" x14ac:dyDescent="0.35">
      <c r="A150" s="35" t="s">
        <v>533</v>
      </c>
      <c r="B150" s="35" t="s">
        <v>566</v>
      </c>
      <c r="C150" s="36">
        <f>IF(tbQCEvents[[#This Row],[Sub-event]]&lt;&gt;"",VLOOKUP(tbQCEvents[[#This Row],[Sub-event]],tbSubEvent[],2,FALSE),"")</f>
        <v>43723</v>
      </c>
      <c r="D150" s="37"/>
      <c r="E150" s="35" t="s">
        <v>548</v>
      </c>
      <c r="F150" s="35" t="s">
        <v>573</v>
      </c>
      <c r="G150" s="35" t="s">
        <v>10</v>
      </c>
      <c r="H150" s="35" t="s">
        <v>606</v>
      </c>
      <c r="I150" s="37">
        <v>1</v>
      </c>
      <c r="J150" s="37">
        <v>20</v>
      </c>
      <c r="K150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150" s="37">
        <v>0</v>
      </c>
      <c r="M150" s="35" t="s">
        <v>281</v>
      </c>
      <c r="N150" s="35" t="s">
        <v>287</v>
      </c>
      <c r="O150" s="35" t="s">
        <v>49</v>
      </c>
      <c r="P150" s="38" t="s">
        <v>630</v>
      </c>
      <c r="Q150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51" spans="1:17" s="39" customFormat="1" ht="30" hidden="1" customHeight="1" x14ac:dyDescent="0.35">
      <c r="A151" s="35" t="s">
        <v>533</v>
      </c>
      <c r="B151" s="35" t="s">
        <v>566</v>
      </c>
      <c r="C151" s="36">
        <f>IF(tbQCEvents[[#This Row],[Sub-event]]&lt;&gt;"",VLOOKUP(tbQCEvents[[#This Row],[Sub-event]],tbSubEvent[],2,FALSE),"")</f>
        <v>43723</v>
      </c>
      <c r="D151" s="37"/>
      <c r="E151" s="35" t="s">
        <v>548</v>
      </c>
      <c r="F151" s="35" t="s">
        <v>573</v>
      </c>
      <c r="G151" s="35" t="s">
        <v>10</v>
      </c>
      <c r="H151" s="35" t="s">
        <v>606</v>
      </c>
      <c r="I151" s="37">
        <v>0</v>
      </c>
      <c r="J151" s="37">
        <v>32</v>
      </c>
      <c r="K151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151" s="37">
        <v>0</v>
      </c>
      <c r="M151" s="35" t="s">
        <v>285</v>
      </c>
      <c r="N151" s="35" t="s">
        <v>277</v>
      </c>
      <c r="O151" s="35" t="s">
        <v>51</v>
      </c>
      <c r="P151" s="38" t="s">
        <v>630</v>
      </c>
      <c r="Q151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52" spans="1:17" s="39" customFormat="1" ht="30" hidden="1" customHeight="1" x14ac:dyDescent="0.35">
      <c r="A152" s="35" t="s">
        <v>533</v>
      </c>
      <c r="B152" s="35" t="s">
        <v>566</v>
      </c>
      <c r="C152" s="36">
        <f>IF(tbQCEvents[[#This Row],[Sub-event]]&lt;&gt;"",VLOOKUP(tbQCEvents[[#This Row],[Sub-event]],tbSubEvent[],2,FALSE),"")</f>
        <v>43723</v>
      </c>
      <c r="D152" s="37"/>
      <c r="E152" s="35" t="s">
        <v>548</v>
      </c>
      <c r="F152" s="35" t="s">
        <v>573</v>
      </c>
      <c r="G152" s="35" t="s">
        <v>26</v>
      </c>
      <c r="H152" s="35" t="s">
        <v>24</v>
      </c>
      <c r="I152" s="37">
        <v>4</v>
      </c>
      <c r="J152" s="37">
        <v>12</v>
      </c>
      <c r="K152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152" s="37">
        <v>0</v>
      </c>
      <c r="M152" s="35" t="s">
        <v>289</v>
      </c>
      <c r="N152" s="35" t="s">
        <v>291</v>
      </c>
      <c r="O152" s="35" t="s">
        <v>415</v>
      </c>
      <c r="P152" s="38" t="s">
        <v>630</v>
      </c>
      <c r="Q152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153" spans="1:17" s="39" customFormat="1" ht="30" hidden="1" customHeight="1" x14ac:dyDescent="0.35">
      <c r="A153" s="35" t="s">
        <v>533</v>
      </c>
      <c r="B153" s="35" t="s">
        <v>566</v>
      </c>
      <c r="C153" s="36">
        <f>IF(tbQCEvents[[#This Row],[Sub-event]]&lt;&gt;"",VLOOKUP(tbQCEvents[[#This Row],[Sub-event]],tbSubEvent[],2,FALSE),"")</f>
        <v>43723</v>
      </c>
      <c r="D153" s="37"/>
      <c r="E153" s="35" t="s">
        <v>548</v>
      </c>
      <c r="F153" s="35" t="s">
        <v>573</v>
      </c>
      <c r="G153" s="35" t="s">
        <v>26</v>
      </c>
      <c r="H153" s="35" t="s">
        <v>24</v>
      </c>
      <c r="I153" s="37">
        <v>9</v>
      </c>
      <c r="J153" s="37">
        <v>6</v>
      </c>
      <c r="K153" s="35" t="str">
        <f>IF(ISNUMBER(tbQCEvents[[#This Row],[Player1 Score]]),IF(tbQCEvents[[#This Row],[Player1 Score]]&gt;tbQCEvents[[#This Row],[Player2 Score]],tbQCEvents[[#This Row],[Player1]],tbQCEvents[[#This Row],[Player2]]),"")</f>
        <v>Dramis</v>
      </c>
      <c r="L153" s="37">
        <v>0</v>
      </c>
      <c r="M153" s="35" t="s">
        <v>275</v>
      </c>
      <c r="N153" s="35" t="s">
        <v>285</v>
      </c>
      <c r="O153" s="35" t="s">
        <v>49</v>
      </c>
      <c r="P153" s="38" t="s">
        <v>630</v>
      </c>
      <c r="Q153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154" spans="1:17" s="39" customFormat="1" ht="30" hidden="1" customHeight="1" x14ac:dyDescent="0.35">
      <c r="A154" s="35" t="s">
        <v>533</v>
      </c>
      <c r="B154" s="35" t="s">
        <v>566</v>
      </c>
      <c r="C154" s="36">
        <f>IF(tbQCEvents[[#This Row],[Sub-event]]&lt;&gt;"",VLOOKUP(tbQCEvents[[#This Row],[Sub-event]],tbSubEvent[],2,FALSE),"")</f>
        <v>43723</v>
      </c>
      <c r="D154" s="37"/>
      <c r="E154" s="35" t="s">
        <v>548</v>
      </c>
      <c r="F154" s="35" t="s">
        <v>573</v>
      </c>
      <c r="G154" s="35" t="s">
        <v>26</v>
      </c>
      <c r="H154" s="35" t="s">
        <v>24</v>
      </c>
      <c r="I154" s="37">
        <v>5</v>
      </c>
      <c r="J154" s="37">
        <v>16</v>
      </c>
      <c r="K154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154" s="37">
        <v>0</v>
      </c>
      <c r="M154" s="35" t="s">
        <v>287</v>
      </c>
      <c r="N154" s="35" t="s">
        <v>286</v>
      </c>
      <c r="O154" s="35" t="s">
        <v>594</v>
      </c>
      <c r="P154" s="38" t="s">
        <v>630</v>
      </c>
      <c r="Q154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155" spans="1:17" s="39" customFormat="1" ht="30" hidden="1" customHeight="1" x14ac:dyDescent="0.35">
      <c r="A155" s="35" t="s">
        <v>533</v>
      </c>
      <c r="B155" s="35" t="s">
        <v>566</v>
      </c>
      <c r="C155" s="36">
        <f>IF(tbQCEvents[[#This Row],[Sub-event]]&lt;&gt;"",VLOOKUP(tbQCEvents[[#This Row],[Sub-event]],tbSubEvent[],2,FALSE),"")</f>
        <v>43723</v>
      </c>
      <c r="D155" s="37"/>
      <c r="E155" s="35" t="s">
        <v>548</v>
      </c>
      <c r="F155" s="35" t="s">
        <v>573</v>
      </c>
      <c r="G155" s="35" t="s">
        <v>6</v>
      </c>
      <c r="H155" s="35" t="s">
        <v>615</v>
      </c>
      <c r="I155" s="37">
        <v>11</v>
      </c>
      <c r="J155" s="37">
        <v>4</v>
      </c>
      <c r="K155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155" s="37">
        <v>0</v>
      </c>
      <c r="M155" s="35" t="s">
        <v>275</v>
      </c>
      <c r="N155" s="35" t="s">
        <v>289</v>
      </c>
      <c r="O155" s="35" t="s">
        <v>49</v>
      </c>
      <c r="P155" s="38" t="s">
        <v>630</v>
      </c>
      <c r="Q155" s="35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156" spans="1:17" s="39" customFormat="1" ht="30" hidden="1" customHeight="1" x14ac:dyDescent="0.35">
      <c r="A156" s="35" t="s">
        <v>533</v>
      </c>
      <c r="B156" s="35" t="s">
        <v>566</v>
      </c>
      <c r="C156" s="36">
        <f>IF(tbQCEvents[[#This Row],[Sub-event]]&lt;&gt;"",VLOOKUP(tbQCEvents[[#This Row],[Sub-event]],tbSubEvent[],2,FALSE),"")</f>
        <v>43723</v>
      </c>
      <c r="D156" s="37"/>
      <c r="E156" s="35" t="s">
        <v>548</v>
      </c>
      <c r="F156" s="35" t="s">
        <v>573</v>
      </c>
      <c r="G156" s="35" t="s">
        <v>6</v>
      </c>
      <c r="H156" s="35" t="s">
        <v>615</v>
      </c>
      <c r="I156" s="37">
        <v>12</v>
      </c>
      <c r="J156" s="37">
        <v>3</v>
      </c>
      <c r="K156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156" s="37">
        <v>0</v>
      </c>
      <c r="M156" s="35" t="s">
        <v>290</v>
      </c>
      <c r="N156" s="35" t="s">
        <v>287</v>
      </c>
      <c r="O156" s="35" t="s">
        <v>52</v>
      </c>
      <c r="P156" s="38" t="s">
        <v>630</v>
      </c>
      <c r="Q156" s="35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157" spans="1:17" s="39" customFormat="1" ht="30" hidden="1" customHeight="1" x14ac:dyDescent="0.35">
      <c r="A157" s="35" t="s">
        <v>533</v>
      </c>
      <c r="B157" s="35" t="s">
        <v>566</v>
      </c>
      <c r="C157" s="36">
        <f>IF(tbQCEvents[[#This Row],[Sub-event]]&lt;&gt;"",VLOOKUP(tbQCEvents[[#This Row],[Sub-event]],tbSubEvent[],2,FALSE),"")</f>
        <v>43723</v>
      </c>
      <c r="D157" s="37"/>
      <c r="E157" s="35" t="s">
        <v>548</v>
      </c>
      <c r="F157" s="35" t="s">
        <v>573</v>
      </c>
      <c r="G157" s="35" t="s">
        <v>6</v>
      </c>
      <c r="H157" s="35" t="s">
        <v>615</v>
      </c>
      <c r="I157" s="37">
        <v>11</v>
      </c>
      <c r="J157" s="37">
        <v>1</v>
      </c>
      <c r="K157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157" s="37">
        <v>0</v>
      </c>
      <c r="M157" s="35" t="s">
        <v>281</v>
      </c>
      <c r="N157" s="35" t="s">
        <v>285</v>
      </c>
      <c r="O157" s="35" t="s">
        <v>48</v>
      </c>
      <c r="P157" s="38" t="s">
        <v>630</v>
      </c>
      <c r="Q157" s="35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158" spans="1:17" s="39" customFormat="1" ht="30" hidden="1" customHeight="1" x14ac:dyDescent="0.35">
      <c r="A158" s="35" t="s">
        <v>533</v>
      </c>
      <c r="B158" s="35" t="s">
        <v>567</v>
      </c>
      <c r="C158" s="36">
        <f>IF(tbQCEvents[[#This Row],[Sub-event]]&lt;&gt;"",VLOOKUP(tbQCEvents[[#This Row],[Sub-event]],tbSubEvent[],2,FALSE),"")</f>
        <v>43730</v>
      </c>
      <c r="D158" s="37"/>
      <c r="E158" s="35" t="s">
        <v>548</v>
      </c>
      <c r="F158" s="35" t="s">
        <v>573</v>
      </c>
      <c r="G158" s="35" t="s">
        <v>18</v>
      </c>
      <c r="H158" s="35" t="s">
        <v>602</v>
      </c>
      <c r="I158" s="37">
        <v>4</v>
      </c>
      <c r="J158" s="37">
        <v>5</v>
      </c>
      <c r="K158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158" s="37">
        <v>0</v>
      </c>
      <c r="M158" s="35" t="s">
        <v>291</v>
      </c>
      <c r="N158" s="35" t="s">
        <v>275</v>
      </c>
      <c r="O158" s="35" t="s">
        <v>48</v>
      </c>
      <c r="P158" s="38" t="s">
        <v>617</v>
      </c>
      <c r="Q158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159" spans="1:17" s="39" customFormat="1" ht="30" hidden="1" customHeight="1" x14ac:dyDescent="0.35">
      <c r="A159" s="35" t="s">
        <v>533</v>
      </c>
      <c r="B159" s="35" t="s">
        <v>567</v>
      </c>
      <c r="C159" s="36">
        <f>IF(tbQCEvents[[#This Row],[Sub-event]]&lt;&gt;"",VLOOKUP(tbQCEvents[[#This Row],[Sub-event]],tbSubEvent[],2,FALSE),"")</f>
        <v>43730</v>
      </c>
      <c r="D159" s="37"/>
      <c r="E159" s="35" t="s">
        <v>548</v>
      </c>
      <c r="F159" s="35" t="s">
        <v>573</v>
      </c>
      <c r="G159" s="35" t="s">
        <v>18</v>
      </c>
      <c r="H159" s="35" t="s">
        <v>602</v>
      </c>
      <c r="I159" s="37">
        <v>2</v>
      </c>
      <c r="J159" s="37">
        <v>3</v>
      </c>
      <c r="K159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159" s="37">
        <v>0</v>
      </c>
      <c r="M159" s="35" t="s">
        <v>290</v>
      </c>
      <c r="N159" s="35" t="s">
        <v>287</v>
      </c>
      <c r="O159" s="35" t="s">
        <v>49</v>
      </c>
      <c r="P159" s="38" t="s">
        <v>617</v>
      </c>
      <c r="Q159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160" spans="1:17" s="39" customFormat="1" ht="30" hidden="1" customHeight="1" x14ac:dyDescent="0.35">
      <c r="A160" s="35" t="s">
        <v>533</v>
      </c>
      <c r="B160" s="35" t="s">
        <v>567</v>
      </c>
      <c r="C160" s="36">
        <f>IF(tbQCEvents[[#This Row],[Sub-event]]&lt;&gt;"",VLOOKUP(tbQCEvents[[#This Row],[Sub-event]],tbSubEvent[],2,FALSE),"")</f>
        <v>43730</v>
      </c>
      <c r="D160" s="37"/>
      <c r="E160" s="35" t="s">
        <v>548</v>
      </c>
      <c r="F160" s="35" t="s">
        <v>573</v>
      </c>
      <c r="G160" s="35" t="s">
        <v>18</v>
      </c>
      <c r="H160" s="35" t="s">
        <v>602</v>
      </c>
      <c r="I160" s="37">
        <v>8</v>
      </c>
      <c r="J160" s="37">
        <v>7</v>
      </c>
      <c r="K160" s="35" t="str">
        <f>IF(ISNUMBER(tbQCEvents[[#This Row],[Player1 Score]]),IF(tbQCEvents[[#This Row],[Player1 Score]]&gt;tbQCEvents[[#This Row],[Player2 Score]],tbQCEvents[[#This Row],[Player1]],tbQCEvents[[#This Row],[Player2]]),"")</f>
        <v>Garpy</v>
      </c>
      <c r="L160" s="37">
        <v>0</v>
      </c>
      <c r="M160" s="35" t="s">
        <v>286</v>
      </c>
      <c r="N160" s="35" t="s">
        <v>289</v>
      </c>
      <c r="O160" s="35" t="s">
        <v>52</v>
      </c>
      <c r="P160" s="38" t="s">
        <v>617</v>
      </c>
      <c r="Q160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161" spans="1:17" s="39" customFormat="1" ht="30" hidden="1" customHeight="1" x14ac:dyDescent="0.35">
      <c r="A161" s="35" t="s">
        <v>533</v>
      </c>
      <c r="B161" s="35" t="s">
        <v>567</v>
      </c>
      <c r="C161" s="36">
        <f>IF(tbQCEvents[[#This Row],[Sub-event]]&lt;&gt;"",VLOOKUP(tbQCEvents[[#This Row],[Sub-event]],tbSubEvent[],2,FALSE),"")</f>
        <v>43730</v>
      </c>
      <c r="D161" s="37"/>
      <c r="E161" s="35" t="s">
        <v>548</v>
      </c>
      <c r="F161" s="35" t="s">
        <v>573</v>
      </c>
      <c r="G161" s="35" t="s">
        <v>16</v>
      </c>
      <c r="H161" s="35" t="s">
        <v>19</v>
      </c>
      <c r="I161" s="37">
        <v>18</v>
      </c>
      <c r="J161" s="37">
        <v>8</v>
      </c>
      <c r="K161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161" s="37">
        <v>0</v>
      </c>
      <c r="M161" s="35" t="s">
        <v>291</v>
      </c>
      <c r="N161" s="35" t="s">
        <v>287</v>
      </c>
      <c r="O161" s="35" t="s">
        <v>415</v>
      </c>
      <c r="P161" s="38" t="s">
        <v>617</v>
      </c>
      <c r="Q161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162" spans="1:17" s="39" customFormat="1" ht="30" hidden="1" customHeight="1" x14ac:dyDescent="0.35">
      <c r="A162" s="35" t="s">
        <v>533</v>
      </c>
      <c r="B162" s="35" t="s">
        <v>567</v>
      </c>
      <c r="C162" s="36">
        <f>IF(tbQCEvents[[#This Row],[Sub-event]]&lt;&gt;"",VLOOKUP(tbQCEvents[[#This Row],[Sub-event]],tbSubEvent[],2,FALSE),"")</f>
        <v>43730</v>
      </c>
      <c r="D162" s="37"/>
      <c r="E162" s="35" t="s">
        <v>548</v>
      </c>
      <c r="F162" s="35" t="s">
        <v>573</v>
      </c>
      <c r="G162" s="35" t="s">
        <v>16</v>
      </c>
      <c r="H162" s="35" t="s">
        <v>19</v>
      </c>
      <c r="I162" s="37">
        <v>20</v>
      </c>
      <c r="J162" s="37">
        <v>8</v>
      </c>
      <c r="K162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162" s="37">
        <v>0</v>
      </c>
      <c r="M162" s="35" t="s">
        <v>288</v>
      </c>
      <c r="N162" s="35" t="s">
        <v>281</v>
      </c>
      <c r="O162" s="35" t="s">
        <v>52</v>
      </c>
      <c r="P162" s="38" t="s">
        <v>617</v>
      </c>
      <c r="Q162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163" spans="1:17" s="39" customFormat="1" ht="30" hidden="1" customHeight="1" x14ac:dyDescent="0.35">
      <c r="A163" s="35" t="s">
        <v>533</v>
      </c>
      <c r="B163" s="35" t="s">
        <v>567</v>
      </c>
      <c r="C163" s="36">
        <f>IF(tbQCEvents[[#This Row],[Sub-event]]&lt;&gt;"",VLOOKUP(tbQCEvents[[#This Row],[Sub-event]],tbSubEvent[],2,FALSE),"")</f>
        <v>43730</v>
      </c>
      <c r="D163" s="37"/>
      <c r="E163" s="35" t="s">
        <v>548</v>
      </c>
      <c r="F163" s="35" t="s">
        <v>573</v>
      </c>
      <c r="G163" s="35" t="s">
        <v>16</v>
      </c>
      <c r="H163" s="35" t="s">
        <v>19</v>
      </c>
      <c r="I163" s="37">
        <v>4</v>
      </c>
      <c r="J163" s="37">
        <v>3</v>
      </c>
      <c r="K163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163" s="37">
        <v>1</v>
      </c>
      <c r="M163" s="35" t="s">
        <v>280</v>
      </c>
      <c r="N163" s="35" t="s">
        <v>275</v>
      </c>
      <c r="O163" s="35" t="s">
        <v>49</v>
      </c>
      <c r="P163" s="38" t="s">
        <v>617</v>
      </c>
      <c r="Q163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164" spans="1:17" s="39" customFormat="1" ht="30" hidden="1" customHeight="1" x14ac:dyDescent="0.35">
      <c r="A164" s="35" t="s">
        <v>533</v>
      </c>
      <c r="B164" s="35" t="s">
        <v>567</v>
      </c>
      <c r="C164" s="36">
        <f>IF(tbQCEvents[[#This Row],[Sub-event]]&lt;&gt;"",VLOOKUP(tbQCEvents[[#This Row],[Sub-event]],tbSubEvent[],2,FALSE),"")</f>
        <v>43730</v>
      </c>
      <c r="D164" s="37"/>
      <c r="E164" s="35" t="s">
        <v>548</v>
      </c>
      <c r="F164" s="35" t="s">
        <v>573</v>
      </c>
      <c r="G164" s="35" t="s">
        <v>25</v>
      </c>
      <c r="H164" s="35" t="s">
        <v>173</v>
      </c>
      <c r="I164" s="37">
        <v>1</v>
      </c>
      <c r="J164" s="37">
        <v>4</v>
      </c>
      <c r="K164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164" s="37">
        <v>0</v>
      </c>
      <c r="M164" s="35" t="s">
        <v>289</v>
      </c>
      <c r="N164" s="35" t="s">
        <v>288</v>
      </c>
      <c r="O164" s="35" t="s">
        <v>53</v>
      </c>
      <c r="P164" s="38" t="s">
        <v>617</v>
      </c>
      <c r="Q164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165" spans="1:17" s="39" customFormat="1" ht="30" hidden="1" customHeight="1" x14ac:dyDescent="0.35">
      <c r="A165" s="35" t="s">
        <v>533</v>
      </c>
      <c r="B165" s="35" t="s">
        <v>567</v>
      </c>
      <c r="C165" s="36">
        <f>IF(tbQCEvents[[#This Row],[Sub-event]]&lt;&gt;"",VLOOKUP(tbQCEvents[[#This Row],[Sub-event]],tbSubEvent[],2,FALSE),"")</f>
        <v>43730</v>
      </c>
      <c r="D165" s="37"/>
      <c r="E165" s="35" t="s">
        <v>548</v>
      </c>
      <c r="F165" s="35" t="s">
        <v>573</v>
      </c>
      <c r="G165" s="35" t="s">
        <v>25</v>
      </c>
      <c r="H165" s="35" t="s">
        <v>173</v>
      </c>
      <c r="I165" s="37">
        <v>4</v>
      </c>
      <c r="J165" s="37">
        <v>2</v>
      </c>
      <c r="K165" s="35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165" s="37">
        <v>0</v>
      </c>
      <c r="M165" s="35" t="s">
        <v>275</v>
      </c>
      <c r="N165" s="35" t="s">
        <v>278</v>
      </c>
      <c r="O165" s="35" t="s">
        <v>51</v>
      </c>
      <c r="P165" s="38" t="s">
        <v>617</v>
      </c>
      <c r="Q165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166" spans="1:17" s="39" customFormat="1" ht="30" hidden="1" customHeight="1" x14ac:dyDescent="0.35">
      <c r="A166" s="35" t="s">
        <v>533</v>
      </c>
      <c r="B166" s="35" t="s">
        <v>567</v>
      </c>
      <c r="C166" s="36">
        <f>IF(tbQCEvents[[#This Row],[Sub-event]]&lt;&gt;"",VLOOKUP(tbQCEvents[[#This Row],[Sub-event]],tbSubEvent[],2,FALSE),"")</f>
        <v>43730</v>
      </c>
      <c r="D166" s="37"/>
      <c r="E166" s="35" t="s">
        <v>548</v>
      </c>
      <c r="F166" s="35" t="s">
        <v>573</v>
      </c>
      <c r="G166" s="35" t="s">
        <v>25</v>
      </c>
      <c r="H166" s="35" t="s">
        <v>173</v>
      </c>
      <c r="I166" s="37">
        <v>18</v>
      </c>
      <c r="J166" s="37">
        <v>6</v>
      </c>
      <c r="K166" s="35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166" s="37">
        <v>0</v>
      </c>
      <c r="M166" s="35" t="s">
        <v>286</v>
      </c>
      <c r="N166" s="35" t="s">
        <v>290</v>
      </c>
      <c r="O166" s="35" t="s">
        <v>594</v>
      </c>
      <c r="P166" s="38" t="s">
        <v>617</v>
      </c>
      <c r="Q166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167" spans="1:17" s="39" customFormat="1" ht="30" hidden="1" customHeight="1" x14ac:dyDescent="0.35">
      <c r="A167" s="35" t="s">
        <v>533</v>
      </c>
      <c r="B167" s="35" t="s">
        <v>567</v>
      </c>
      <c r="C167" s="36">
        <f>IF(tbQCEvents[[#This Row],[Sub-event]]&lt;&gt;"",VLOOKUP(tbQCEvents[[#This Row],[Sub-event]],tbSubEvent[],2,FALSE),"")</f>
        <v>43730</v>
      </c>
      <c r="D167" s="37"/>
      <c r="E167" s="35" t="s">
        <v>548</v>
      </c>
      <c r="F167" s="35" t="s">
        <v>573</v>
      </c>
      <c r="G167" s="35" t="s">
        <v>15</v>
      </c>
      <c r="H167" s="35" t="s">
        <v>611</v>
      </c>
      <c r="I167" s="37">
        <v>15</v>
      </c>
      <c r="J167" s="37">
        <v>5</v>
      </c>
      <c r="K167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167" s="37">
        <v>0</v>
      </c>
      <c r="M167" s="35" t="s">
        <v>289</v>
      </c>
      <c r="N167" s="35" t="s">
        <v>280</v>
      </c>
      <c r="O167" s="35" t="s">
        <v>53</v>
      </c>
      <c r="P167" s="38" t="s">
        <v>617</v>
      </c>
      <c r="Q167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168" spans="1:17" s="39" customFormat="1" ht="30" hidden="1" customHeight="1" x14ac:dyDescent="0.35">
      <c r="A168" s="35" t="s">
        <v>533</v>
      </c>
      <c r="B168" s="35" t="s">
        <v>567</v>
      </c>
      <c r="C168" s="36">
        <f>IF(tbQCEvents[[#This Row],[Sub-event]]&lt;&gt;"",VLOOKUP(tbQCEvents[[#This Row],[Sub-event]],tbSubEvent[],2,FALSE),"")</f>
        <v>43730</v>
      </c>
      <c r="D168" s="37"/>
      <c r="E168" s="35" t="s">
        <v>548</v>
      </c>
      <c r="F168" s="35" t="s">
        <v>573</v>
      </c>
      <c r="G168" s="35" t="s">
        <v>15</v>
      </c>
      <c r="H168" s="35" t="s">
        <v>611</v>
      </c>
      <c r="I168" s="37">
        <v>10</v>
      </c>
      <c r="J168" s="37">
        <v>6</v>
      </c>
      <c r="K168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168" s="37">
        <v>0</v>
      </c>
      <c r="M168" s="35" t="s">
        <v>286</v>
      </c>
      <c r="N168" s="35" t="s">
        <v>290</v>
      </c>
      <c r="O168" s="35" t="s">
        <v>52</v>
      </c>
      <c r="P168" s="38" t="s">
        <v>617</v>
      </c>
      <c r="Q168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169" spans="1:17" s="39" customFormat="1" ht="30" hidden="1" customHeight="1" x14ac:dyDescent="0.35">
      <c r="A169" s="35" t="s">
        <v>533</v>
      </c>
      <c r="B169" s="35" t="s">
        <v>567</v>
      </c>
      <c r="C169" s="36">
        <f>IF(tbQCEvents[[#This Row],[Sub-event]]&lt;&gt;"",VLOOKUP(tbQCEvents[[#This Row],[Sub-event]],tbSubEvent[],2,FALSE),"")</f>
        <v>43730</v>
      </c>
      <c r="D169" s="37"/>
      <c r="E169" s="35" t="s">
        <v>548</v>
      </c>
      <c r="F169" s="35" t="s">
        <v>573</v>
      </c>
      <c r="G169" s="35" t="s">
        <v>15</v>
      </c>
      <c r="H169" s="35" t="s">
        <v>611</v>
      </c>
      <c r="I169" s="37">
        <v>4</v>
      </c>
      <c r="J169" s="37">
        <v>3</v>
      </c>
      <c r="K169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169" s="37">
        <v>0</v>
      </c>
      <c r="M169" s="35" t="s">
        <v>275</v>
      </c>
      <c r="N169" s="35" t="s">
        <v>274</v>
      </c>
      <c r="O169" s="35" t="s">
        <v>49</v>
      </c>
      <c r="P169" s="38" t="s">
        <v>617</v>
      </c>
      <c r="Q169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170" spans="1:17" s="39" customFormat="1" ht="30" hidden="1" customHeight="1" x14ac:dyDescent="0.35">
      <c r="A170" s="35" t="s">
        <v>533</v>
      </c>
      <c r="B170" s="35" t="s">
        <v>567</v>
      </c>
      <c r="C170" s="36">
        <f>IF(tbQCEvents[[#This Row],[Sub-event]]&lt;&gt;"",VLOOKUP(tbQCEvents[[#This Row],[Sub-event]],tbSubEvent[],2,FALSE),"")</f>
        <v>43730</v>
      </c>
      <c r="D170" s="37"/>
      <c r="E170" s="35" t="s">
        <v>548</v>
      </c>
      <c r="F170" s="35" t="s">
        <v>573</v>
      </c>
      <c r="G170" s="35" t="s">
        <v>23</v>
      </c>
      <c r="H170" s="35" t="s">
        <v>10</v>
      </c>
      <c r="I170" s="37">
        <v>9</v>
      </c>
      <c r="J170" s="37">
        <v>3</v>
      </c>
      <c r="K170" s="35" t="str">
        <f>IF(ISNUMBER(tbQCEvents[[#This Row],[Player1 Score]]),IF(tbQCEvents[[#This Row],[Player1 Score]]&gt;tbQCEvents[[#This Row],[Player2 Score]],tbQCEvents[[#This Row],[Player1]],tbQCEvents[[#This Row],[Player2]]),"")</f>
        <v>br1ck</v>
      </c>
      <c r="L170" s="37">
        <v>0</v>
      </c>
      <c r="M170" s="35" t="s">
        <v>291</v>
      </c>
      <c r="N170" s="35" t="s">
        <v>289</v>
      </c>
      <c r="O170" s="35" t="s">
        <v>52</v>
      </c>
      <c r="P170" s="38" t="s">
        <v>617</v>
      </c>
      <c r="Q170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71" spans="1:17" s="39" customFormat="1" ht="30" hidden="1" customHeight="1" x14ac:dyDescent="0.35">
      <c r="A171" s="35" t="s">
        <v>533</v>
      </c>
      <c r="B171" s="35" t="s">
        <v>567</v>
      </c>
      <c r="C171" s="36">
        <f>IF(tbQCEvents[[#This Row],[Sub-event]]&lt;&gt;"",VLOOKUP(tbQCEvents[[#This Row],[Sub-event]],tbSubEvent[],2,FALSE),"")</f>
        <v>43730</v>
      </c>
      <c r="D171" s="37"/>
      <c r="E171" s="35" t="s">
        <v>548</v>
      </c>
      <c r="F171" s="35" t="s">
        <v>573</v>
      </c>
      <c r="G171" s="35" t="s">
        <v>23</v>
      </c>
      <c r="H171" s="35" t="s">
        <v>10</v>
      </c>
      <c r="I171" s="37">
        <v>2</v>
      </c>
      <c r="J171" s="37">
        <v>9</v>
      </c>
      <c r="K171" s="35" t="str">
        <f>IF(ISNUMBER(tbQCEvents[[#This Row],[Player1 Score]]),IF(tbQCEvents[[#This Row],[Player1 Score]]&gt;tbQCEvents[[#This Row],[Player2 Score]],tbQCEvents[[#This Row],[Player1]],tbQCEvents[[#This Row],[Player2]]),"")</f>
        <v>sib</v>
      </c>
      <c r="L171" s="37">
        <v>0</v>
      </c>
      <c r="M171" s="35" t="s">
        <v>274</v>
      </c>
      <c r="N171" s="35" t="s">
        <v>288</v>
      </c>
      <c r="O171" s="35" t="s">
        <v>53</v>
      </c>
      <c r="P171" s="38" t="s">
        <v>617</v>
      </c>
      <c r="Q171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172" spans="1:17" s="39" customFormat="1" ht="30" hidden="1" customHeight="1" x14ac:dyDescent="0.35">
      <c r="A172" s="35" t="s">
        <v>533</v>
      </c>
      <c r="B172" s="35" t="s">
        <v>567</v>
      </c>
      <c r="C172" s="36">
        <f>IF(tbQCEvents[[#This Row],[Sub-event]]&lt;&gt;"",VLOOKUP(tbQCEvents[[#This Row],[Sub-event]],tbSubEvent[],2,FALSE),"")</f>
        <v>43730</v>
      </c>
      <c r="D172" s="37"/>
      <c r="E172" s="35" t="s">
        <v>548</v>
      </c>
      <c r="F172" s="35" t="s">
        <v>573</v>
      </c>
      <c r="G172" s="35" t="s">
        <v>23</v>
      </c>
      <c r="H172" s="35" t="s">
        <v>10</v>
      </c>
      <c r="I172" s="37">
        <v>11</v>
      </c>
      <c r="J172" s="37">
        <v>4</v>
      </c>
      <c r="K172" s="35" t="str">
        <f>IF(ISNUMBER(tbQCEvents[[#This Row],[Player1 Score]]),IF(tbQCEvents[[#This Row],[Player1 Score]]&gt;tbQCEvents[[#This Row],[Player2 Score]],tbQCEvents[[#This Row],[Player1]],tbQCEvents[[#This Row],[Player2]]),"")</f>
        <v>br1ck</v>
      </c>
      <c r="L172" s="37">
        <v>0</v>
      </c>
      <c r="M172" s="35" t="s">
        <v>281</v>
      </c>
      <c r="N172" s="35" t="s">
        <v>280</v>
      </c>
      <c r="O172" s="35" t="s">
        <v>49</v>
      </c>
      <c r="P172" s="38" t="s">
        <v>617</v>
      </c>
      <c r="Q172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73" spans="1:17" s="39" customFormat="1" ht="30" hidden="1" customHeight="1" x14ac:dyDescent="0.35">
      <c r="A173" s="35" t="s">
        <v>533</v>
      </c>
      <c r="B173" s="35" t="s">
        <v>567</v>
      </c>
      <c r="C173" s="36">
        <f>IF(tbQCEvents[[#This Row],[Sub-event]]&lt;&gt;"",VLOOKUP(tbQCEvents[[#This Row],[Sub-event]],tbSubEvent[],2,FALSE),"")</f>
        <v>43730</v>
      </c>
      <c r="D173" s="37"/>
      <c r="E173" s="35" t="s">
        <v>548</v>
      </c>
      <c r="F173" s="35" t="s">
        <v>573</v>
      </c>
      <c r="G173" s="35" t="s">
        <v>26</v>
      </c>
      <c r="H173" s="35" t="s">
        <v>614</v>
      </c>
      <c r="I173" s="37">
        <v>9</v>
      </c>
      <c r="J173" s="37">
        <v>10</v>
      </c>
      <c r="K173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173" s="37">
        <v>0</v>
      </c>
      <c r="M173" s="35" t="s">
        <v>289</v>
      </c>
      <c r="N173" s="35" t="s">
        <v>290</v>
      </c>
      <c r="O173" s="35" t="s">
        <v>415</v>
      </c>
      <c r="P173" s="38" t="s">
        <v>617</v>
      </c>
      <c r="Q173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174" spans="1:17" s="39" customFormat="1" ht="30" hidden="1" customHeight="1" x14ac:dyDescent="0.35">
      <c r="A174" s="35" t="s">
        <v>533</v>
      </c>
      <c r="B174" s="35" t="s">
        <v>567</v>
      </c>
      <c r="C174" s="36">
        <f>IF(tbQCEvents[[#This Row],[Sub-event]]&lt;&gt;"",VLOOKUP(tbQCEvents[[#This Row],[Sub-event]],tbSubEvent[],2,FALSE),"")</f>
        <v>43730</v>
      </c>
      <c r="D174" s="37"/>
      <c r="E174" s="35" t="s">
        <v>548</v>
      </c>
      <c r="F174" s="35" t="s">
        <v>573</v>
      </c>
      <c r="G174" s="35" t="s">
        <v>26</v>
      </c>
      <c r="H174" s="35" t="s">
        <v>614</v>
      </c>
      <c r="I174" s="37">
        <v>10</v>
      </c>
      <c r="J174" s="37">
        <v>7</v>
      </c>
      <c r="K174" s="35" t="str">
        <f>IF(ISNUMBER(tbQCEvents[[#This Row],[Player1 Score]]),IF(tbQCEvents[[#This Row],[Player1 Score]]&gt;tbQCEvents[[#This Row],[Player2 Score]],tbQCEvents[[#This Row],[Player1]],tbQCEvents[[#This Row],[Player2]]),"")</f>
        <v>Dramis</v>
      </c>
      <c r="L174" s="37">
        <v>0</v>
      </c>
      <c r="M174" s="35" t="s">
        <v>276</v>
      </c>
      <c r="N174" s="35" t="s">
        <v>275</v>
      </c>
      <c r="O174" s="35" t="s">
        <v>49</v>
      </c>
      <c r="P174" s="38" t="s">
        <v>617</v>
      </c>
      <c r="Q174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175" spans="1:17" s="39" customFormat="1" ht="30" hidden="1" customHeight="1" x14ac:dyDescent="0.35">
      <c r="A175" s="35" t="s">
        <v>533</v>
      </c>
      <c r="B175" s="35" t="s">
        <v>567</v>
      </c>
      <c r="C175" s="36">
        <f>IF(tbQCEvents[[#This Row],[Sub-event]]&lt;&gt;"",VLOOKUP(tbQCEvents[[#This Row],[Sub-event]],tbSubEvent[],2,FALSE),"")</f>
        <v>43730</v>
      </c>
      <c r="D175" s="37"/>
      <c r="E175" s="35" t="s">
        <v>548</v>
      </c>
      <c r="F175" s="35" t="s">
        <v>573</v>
      </c>
      <c r="G175" s="35" t="s">
        <v>26</v>
      </c>
      <c r="H175" s="35" t="s">
        <v>614</v>
      </c>
      <c r="I175" s="37">
        <v>11</v>
      </c>
      <c r="J175" s="37">
        <v>6</v>
      </c>
      <c r="K175" s="35" t="str">
        <f>IF(ISNUMBER(tbQCEvents[[#This Row],[Player1 Score]]),IF(tbQCEvents[[#This Row],[Player1 Score]]&gt;tbQCEvents[[#This Row],[Player2 Score]],tbQCEvents[[#This Row],[Player1]],tbQCEvents[[#This Row],[Player2]]),"")</f>
        <v>Dramis</v>
      </c>
      <c r="L175" s="37">
        <v>0</v>
      </c>
      <c r="M175" s="35" t="s">
        <v>277</v>
      </c>
      <c r="N175" s="35" t="s">
        <v>281</v>
      </c>
      <c r="O175" s="35" t="s">
        <v>48</v>
      </c>
      <c r="P175" s="38" t="s">
        <v>617</v>
      </c>
      <c r="Q175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176" spans="1:17" s="39" customFormat="1" ht="30" hidden="1" customHeight="1" x14ac:dyDescent="0.35">
      <c r="A176" s="35" t="s">
        <v>533</v>
      </c>
      <c r="B176" s="35" t="s">
        <v>567</v>
      </c>
      <c r="C176" s="36">
        <f>IF(tbQCEvents[[#This Row],[Sub-event]]&lt;&gt;"",VLOOKUP(tbQCEvents[[#This Row],[Sub-event]],tbSubEvent[],2,FALSE),"")</f>
        <v>43730</v>
      </c>
      <c r="D176" s="37"/>
      <c r="E176" s="35" t="s">
        <v>548</v>
      </c>
      <c r="F176" s="35" t="s">
        <v>573</v>
      </c>
      <c r="G176" s="35" t="s">
        <v>121</v>
      </c>
      <c r="H176" s="35" t="s">
        <v>606</v>
      </c>
      <c r="I176" s="37">
        <v>7</v>
      </c>
      <c r="J176" s="37">
        <v>3</v>
      </c>
      <c r="K176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176" s="37">
        <v>0</v>
      </c>
      <c r="M176" s="35" t="s">
        <v>280</v>
      </c>
      <c r="N176" s="35" t="s">
        <v>289</v>
      </c>
      <c r="O176" s="35" t="s">
        <v>48</v>
      </c>
      <c r="P176" s="38" t="s">
        <v>617</v>
      </c>
      <c r="Q176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177" spans="1:17" s="39" customFormat="1" ht="30" hidden="1" customHeight="1" x14ac:dyDescent="0.35">
      <c r="A177" s="35" t="s">
        <v>533</v>
      </c>
      <c r="B177" s="35" t="s">
        <v>567</v>
      </c>
      <c r="C177" s="36">
        <f>IF(tbQCEvents[[#This Row],[Sub-event]]&lt;&gt;"",VLOOKUP(tbQCEvents[[#This Row],[Sub-event]],tbSubEvent[],2,FALSE),"")</f>
        <v>43730</v>
      </c>
      <c r="D177" s="37"/>
      <c r="E177" s="35" t="s">
        <v>548</v>
      </c>
      <c r="F177" s="35" t="s">
        <v>573</v>
      </c>
      <c r="G177" s="35" t="s">
        <v>121</v>
      </c>
      <c r="H177" s="35" t="s">
        <v>606</v>
      </c>
      <c r="I177" s="37">
        <v>4</v>
      </c>
      <c r="J177" s="37">
        <v>2</v>
      </c>
      <c r="K177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177" s="37">
        <v>0</v>
      </c>
      <c r="M177" s="35" t="s">
        <v>274</v>
      </c>
      <c r="N177" s="35" t="s">
        <v>291</v>
      </c>
      <c r="O177" s="35" t="s">
        <v>415</v>
      </c>
      <c r="P177" s="38" t="s">
        <v>617</v>
      </c>
      <c r="Q177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178" spans="1:17" s="39" customFormat="1" ht="30" hidden="1" customHeight="1" x14ac:dyDescent="0.35">
      <c r="A178" s="35" t="s">
        <v>533</v>
      </c>
      <c r="B178" s="35" t="s">
        <v>567</v>
      </c>
      <c r="C178" s="36">
        <f>IF(tbQCEvents[[#This Row],[Sub-event]]&lt;&gt;"",VLOOKUP(tbQCEvents[[#This Row],[Sub-event]],tbSubEvent[],2,FALSE),"")</f>
        <v>43730</v>
      </c>
      <c r="D178" s="37"/>
      <c r="E178" s="35" t="s">
        <v>548</v>
      </c>
      <c r="F178" s="35" t="s">
        <v>573</v>
      </c>
      <c r="G178" s="35" t="s">
        <v>121</v>
      </c>
      <c r="H178" s="35" t="s">
        <v>606</v>
      </c>
      <c r="I178" s="37">
        <v>11</v>
      </c>
      <c r="J178" s="37">
        <v>12</v>
      </c>
      <c r="K178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178" s="37">
        <v>1</v>
      </c>
      <c r="M178" s="35" t="s">
        <v>290</v>
      </c>
      <c r="N178" s="35" t="s">
        <v>287</v>
      </c>
      <c r="O178" s="35" t="s">
        <v>52</v>
      </c>
      <c r="P178" s="38" t="s">
        <v>617</v>
      </c>
      <c r="Q178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179" spans="1:17" s="39" customFormat="1" ht="30" hidden="1" customHeight="1" x14ac:dyDescent="0.35">
      <c r="A179" s="35" t="s">
        <v>533</v>
      </c>
      <c r="B179" s="35" t="s">
        <v>567</v>
      </c>
      <c r="C179" s="36">
        <f>IF(tbQCEvents[[#This Row],[Sub-event]]&lt;&gt;"",VLOOKUP(tbQCEvents[[#This Row],[Sub-event]],tbSubEvent[],2,FALSE),"")</f>
        <v>43730</v>
      </c>
      <c r="D179" s="37"/>
      <c r="E179" s="35" t="s">
        <v>548</v>
      </c>
      <c r="F179" s="35" t="s">
        <v>573</v>
      </c>
      <c r="G179" s="35" t="s">
        <v>20</v>
      </c>
      <c r="H179" s="35" t="s">
        <v>24</v>
      </c>
      <c r="I179" s="37">
        <v>6</v>
      </c>
      <c r="J179" s="37">
        <v>1</v>
      </c>
      <c r="K179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179" s="37">
        <v>0</v>
      </c>
      <c r="M179" s="35" t="s">
        <v>280</v>
      </c>
      <c r="N179" s="35" t="s">
        <v>285</v>
      </c>
      <c r="O179" s="35" t="s">
        <v>48</v>
      </c>
      <c r="P179" s="38" t="s">
        <v>617</v>
      </c>
      <c r="Q179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180" spans="1:17" s="39" customFormat="1" ht="30" hidden="1" customHeight="1" x14ac:dyDescent="0.35">
      <c r="A180" s="35" t="s">
        <v>533</v>
      </c>
      <c r="B180" s="35" t="s">
        <v>567</v>
      </c>
      <c r="C180" s="36">
        <f>IF(tbQCEvents[[#This Row],[Sub-event]]&lt;&gt;"",VLOOKUP(tbQCEvents[[#This Row],[Sub-event]],tbSubEvent[],2,FALSE),"")</f>
        <v>43730</v>
      </c>
      <c r="D180" s="37"/>
      <c r="E180" s="35" t="s">
        <v>548</v>
      </c>
      <c r="F180" s="35" t="s">
        <v>573</v>
      </c>
      <c r="G180" s="35" t="s">
        <v>20</v>
      </c>
      <c r="H180" s="35" t="s">
        <v>24</v>
      </c>
      <c r="I180" s="37">
        <v>9</v>
      </c>
      <c r="J180" s="37">
        <v>4</v>
      </c>
      <c r="K180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180" s="37">
        <v>0</v>
      </c>
      <c r="M180" s="35" t="s">
        <v>277</v>
      </c>
      <c r="N180" s="35" t="s">
        <v>287</v>
      </c>
      <c r="O180" s="35" t="s">
        <v>51</v>
      </c>
      <c r="P180" s="38" t="s">
        <v>617</v>
      </c>
      <c r="Q180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181" spans="1:17" s="39" customFormat="1" ht="30" hidden="1" customHeight="1" x14ac:dyDescent="0.35">
      <c r="A181" s="35" t="s">
        <v>533</v>
      </c>
      <c r="B181" s="35" t="s">
        <v>567</v>
      </c>
      <c r="C181" s="36">
        <f>IF(tbQCEvents[[#This Row],[Sub-event]]&lt;&gt;"",VLOOKUP(tbQCEvents[[#This Row],[Sub-event]],tbSubEvent[],2,FALSE),"")</f>
        <v>43730</v>
      </c>
      <c r="D181" s="37"/>
      <c r="E181" s="35" t="s">
        <v>548</v>
      </c>
      <c r="F181" s="35" t="s">
        <v>573</v>
      </c>
      <c r="G181" s="35" t="s">
        <v>20</v>
      </c>
      <c r="H181" s="35" t="s">
        <v>24</v>
      </c>
      <c r="I181" s="37">
        <v>11</v>
      </c>
      <c r="J181" s="37">
        <v>3</v>
      </c>
      <c r="K181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181" s="37">
        <v>0</v>
      </c>
      <c r="M181" s="35" t="s">
        <v>286</v>
      </c>
      <c r="N181" s="35" t="s">
        <v>289</v>
      </c>
      <c r="O181" s="35" t="s">
        <v>594</v>
      </c>
      <c r="P181" s="38" t="s">
        <v>617</v>
      </c>
      <c r="Q181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182" spans="1:17" s="39" customFormat="1" ht="30" hidden="1" customHeight="1" x14ac:dyDescent="0.35">
      <c r="A182" s="35" t="s">
        <v>533</v>
      </c>
      <c r="B182" s="35" t="s">
        <v>568</v>
      </c>
      <c r="C182" s="36">
        <f>IF(tbQCEvents[[#This Row],[Sub-event]]&lt;&gt;"",VLOOKUP(tbQCEvents[[#This Row],[Sub-event]],tbSubEvent[],2,FALSE),"")</f>
        <v>43743</v>
      </c>
      <c r="D182" s="37"/>
      <c r="E182" s="35" t="s">
        <v>548</v>
      </c>
      <c r="F182" s="35" t="s">
        <v>573</v>
      </c>
      <c r="G182" s="35" t="s">
        <v>19</v>
      </c>
      <c r="H182" s="35" t="s">
        <v>602</v>
      </c>
      <c r="I182" s="37">
        <v>6</v>
      </c>
      <c r="J182" s="37">
        <v>5</v>
      </c>
      <c r="K182" s="35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182" s="37">
        <v>1</v>
      </c>
      <c r="M182" s="35" t="s">
        <v>275</v>
      </c>
      <c r="N182" s="35" t="s">
        <v>289</v>
      </c>
      <c r="O182" s="35" t="s">
        <v>48</v>
      </c>
      <c r="P182" s="38" t="s">
        <v>613</v>
      </c>
      <c r="Q182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183" spans="1:17" s="39" customFormat="1" ht="30" hidden="1" customHeight="1" x14ac:dyDescent="0.35">
      <c r="A183" s="35" t="s">
        <v>533</v>
      </c>
      <c r="B183" s="35" t="s">
        <v>568</v>
      </c>
      <c r="C183" s="36">
        <f>IF(tbQCEvents[[#This Row],[Sub-event]]&lt;&gt;"",VLOOKUP(tbQCEvents[[#This Row],[Sub-event]],tbSubEvent[],2,FALSE),"")</f>
        <v>43743</v>
      </c>
      <c r="D183" s="37"/>
      <c r="E183" s="35" t="s">
        <v>548</v>
      </c>
      <c r="F183" s="35" t="s">
        <v>573</v>
      </c>
      <c r="G183" s="35" t="s">
        <v>19</v>
      </c>
      <c r="H183" s="35" t="s">
        <v>602</v>
      </c>
      <c r="I183" s="37">
        <v>12</v>
      </c>
      <c r="J183" s="37">
        <v>3</v>
      </c>
      <c r="K183" s="35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183" s="37">
        <v>0</v>
      </c>
      <c r="M183" s="35" t="s">
        <v>290</v>
      </c>
      <c r="N183" s="35" t="s">
        <v>277</v>
      </c>
      <c r="O183" s="35" t="s">
        <v>52</v>
      </c>
      <c r="P183" s="38" t="s">
        <v>613</v>
      </c>
      <c r="Q183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184" spans="1:17" s="39" customFormat="1" ht="30" hidden="1" customHeight="1" x14ac:dyDescent="0.35">
      <c r="A184" s="35" t="s">
        <v>533</v>
      </c>
      <c r="B184" s="35" t="s">
        <v>568</v>
      </c>
      <c r="C184" s="36">
        <f>IF(tbQCEvents[[#This Row],[Sub-event]]&lt;&gt;"",VLOOKUP(tbQCEvents[[#This Row],[Sub-event]],tbSubEvent[],2,FALSE),"")</f>
        <v>43743</v>
      </c>
      <c r="D184" s="37"/>
      <c r="E184" s="35" t="s">
        <v>548</v>
      </c>
      <c r="F184" s="35" t="s">
        <v>573</v>
      </c>
      <c r="G184" s="35" t="s">
        <v>19</v>
      </c>
      <c r="H184" s="35" t="s">
        <v>602</v>
      </c>
      <c r="I184" s="37">
        <v>4</v>
      </c>
      <c r="J184" s="37">
        <v>13</v>
      </c>
      <c r="K184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184" s="37">
        <v>0</v>
      </c>
      <c r="M184" s="35" t="s">
        <v>291</v>
      </c>
      <c r="N184" s="35" t="s">
        <v>274</v>
      </c>
      <c r="O184" s="35" t="s">
        <v>49</v>
      </c>
      <c r="P184" s="38" t="s">
        <v>613</v>
      </c>
      <c r="Q184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185" spans="1:17" s="39" customFormat="1" ht="30" hidden="1" customHeight="1" x14ac:dyDescent="0.35">
      <c r="A185" s="35" t="s">
        <v>533</v>
      </c>
      <c r="B185" s="35" t="s">
        <v>568</v>
      </c>
      <c r="C185" s="36">
        <f>IF(tbQCEvents[[#This Row],[Sub-event]]&lt;&gt;"",VLOOKUP(tbQCEvents[[#This Row],[Sub-event]],tbSubEvent[],2,FALSE),"")</f>
        <v>43743</v>
      </c>
      <c r="D185" s="37"/>
      <c r="E185" s="35" t="s">
        <v>548</v>
      </c>
      <c r="F185" s="35" t="s">
        <v>573</v>
      </c>
      <c r="G185" s="35" t="s">
        <v>173</v>
      </c>
      <c r="H185" s="35" t="s">
        <v>117</v>
      </c>
      <c r="I185" s="37">
        <v>14</v>
      </c>
      <c r="J185" s="37">
        <v>5</v>
      </c>
      <c r="K185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185" s="37">
        <v>0</v>
      </c>
      <c r="M185" s="35" t="s">
        <v>287</v>
      </c>
      <c r="N185" s="35" t="s">
        <v>277</v>
      </c>
      <c r="O185" s="35" t="s">
        <v>51</v>
      </c>
      <c r="P185" s="38" t="s">
        <v>613</v>
      </c>
      <c r="Q185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186" spans="1:17" s="39" customFormat="1" ht="30" hidden="1" customHeight="1" x14ac:dyDescent="0.35">
      <c r="A186" s="35" t="s">
        <v>533</v>
      </c>
      <c r="B186" s="35" t="s">
        <v>568</v>
      </c>
      <c r="C186" s="36">
        <f>IF(tbQCEvents[[#This Row],[Sub-event]]&lt;&gt;"",VLOOKUP(tbQCEvents[[#This Row],[Sub-event]],tbSubEvent[],2,FALSE),"")</f>
        <v>43743</v>
      </c>
      <c r="D186" s="37"/>
      <c r="E186" s="35" t="s">
        <v>548</v>
      </c>
      <c r="F186" s="35" t="s">
        <v>573</v>
      </c>
      <c r="G186" s="35" t="s">
        <v>173</v>
      </c>
      <c r="H186" s="35" t="s">
        <v>117</v>
      </c>
      <c r="I186" s="37">
        <v>3</v>
      </c>
      <c r="J186" s="37">
        <v>4</v>
      </c>
      <c r="K186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186" s="37">
        <v>1</v>
      </c>
      <c r="M186" s="35" t="s">
        <v>286</v>
      </c>
      <c r="N186" s="35" t="s">
        <v>275</v>
      </c>
      <c r="O186" s="35" t="s">
        <v>53</v>
      </c>
      <c r="P186" s="38" t="s">
        <v>613</v>
      </c>
      <c r="Q186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187" spans="1:17" s="39" customFormat="1" ht="30" hidden="1" customHeight="1" x14ac:dyDescent="0.35">
      <c r="A187" s="35" t="s">
        <v>533</v>
      </c>
      <c r="B187" s="35" t="s">
        <v>568</v>
      </c>
      <c r="C187" s="36">
        <f>IF(tbQCEvents[[#This Row],[Sub-event]]&lt;&gt;"",VLOOKUP(tbQCEvents[[#This Row],[Sub-event]],tbSubEvent[],2,FALSE),"")</f>
        <v>43743</v>
      </c>
      <c r="D187" s="37"/>
      <c r="E187" s="35" t="s">
        <v>548</v>
      </c>
      <c r="F187" s="35" t="s">
        <v>573</v>
      </c>
      <c r="G187" s="35" t="s">
        <v>173</v>
      </c>
      <c r="H187" s="35" t="s">
        <v>117</v>
      </c>
      <c r="I187" s="37">
        <v>8</v>
      </c>
      <c r="J187" s="37">
        <v>7</v>
      </c>
      <c r="K187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187" s="37">
        <v>0</v>
      </c>
      <c r="M187" s="35" t="s">
        <v>289</v>
      </c>
      <c r="N187" s="35" t="s">
        <v>274</v>
      </c>
      <c r="O187" s="35" t="s">
        <v>51</v>
      </c>
      <c r="P187" s="38" t="s">
        <v>613</v>
      </c>
      <c r="Q187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188" spans="1:17" s="39" customFormat="1" ht="30" hidden="1" customHeight="1" x14ac:dyDescent="0.35">
      <c r="A188" s="35" t="s">
        <v>533</v>
      </c>
      <c r="B188" s="35" t="s">
        <v>568</v>
      </c>
      <c r="C188" s="36">
        <f>IF(tbQCEvents[[#This Row],[Sub-event]]&lt;&gt;"",VLOOKUP(tbQCEvents[[#This Row],[Sub-event]],tbSubEvent[],2,FALSE),"")</f>
        <v>43743</v>
      </c>
      <c r="D188" s="37"/>
      <c r="E188" s="35" t="s">
        <v>548</v>
      </c>
      <c r="F188" s="35" t="s">
        <v>573</v>
      </c>
      <c r="G188" s="35" t="s">
        <v>16</v>
      </c>
      <c r="H188" s="35" t="s">
        <v>611</v>
      </c>
      <c r="I188" s="37">
        <v>9</v>
      </c>
      <c r="J188" s="37">
        <v>16</v>
      </c>
      <c r="K188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188" s="37">
        <v>0</v>
      </c>
      <c r="M188" s="35" t="s">
        <v>277</v>
      </c>
      <c r="N188" s="35" t="s">
        <v>287</v>
      </c>
      <c r="O188" s="35" t="s">
        <v>49</v>
      </c>
      <c r="P188" s="38" t="s">
        <v>613</v>
      </c>
      <c r="Q188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189" spans="1:17" s="39" customFormat="1" ht="30" hidden="1" customHeight="1" x14ac:dyDescent="0.35">
      <c r="A189" s="35" t="s">
        <v>533</v>
      </c>
      <c r="B189" s="35" t="s">
        <v>568</v>
      </c>
      <c r="C189" s="36">
        <f>IF(tbQCEvents[[#This Row],[Sub-event]]&lt;&gt;"",VLOOKUP(tbQCEvents[[#This Row],[Sub-event]],tbSubEvent[],2,FALSE),"")</f>
        <v>43743</v>
      </c>
      <c r="D189" s="37"/>
      <c r="E189" s="35" t="s">
        <v>548</v>
      </c>
      <c r="F189" s="35" t="s">
        <v>573</v>
      </c>
      <c r="G189" s="35" t="s">
        <v>16</v>
      </c>
      <c r="H189" s="35" t="s">
        <v>611</v>
      </c>
      <c r="I189" s="37">
        <v>7</v>
      </c>
      <c r="J189" s="37">
        <v>11</v>
      </c>
      <c r="K189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189" s="37">
        <v>0</v>
      </c>
      <c r="M189" s="35" t="s">
        <v>280</v>
      </c>
      <c r="N189" s="35" t="s">
        <v>286</v>
      </c>
      <c r="O189" s="35" t="s">
        <v>48</v>
      </c>
      <c r="P189" s="38" t="s">
        <v>613</v>
      </c>
      <c r="Q189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190" spans="1:17" s="39" customFormat="1" ht="30" hidden="1" customHeight="1" x14ac:dyDescent="0.35">
      <c r="A190" s="35" t="s">
        <v>533</v>
      </c>
      <c r="B190" s="35" t="s">
        <v>568</v>
      </c>
      <c r="C190" s="36">
        <f>IF(tbQCEvents[[#This Row],[Sub-event]]&lt;&gt;"",VLOOKUP(tbQCEvents[[#This Row],[Sub-event]],tbSubEvent[],2,FALSE),"")</f>
        <v>43743</v>
      </c>
      <c r="D190" s="37"/>
      <c r="E190" s="35" t="s">
        <v>548</v>
      </c>
      <c r="F190" s="35" t="s">
        <v>573</v>
      </c>
      <c r="G190" s="35" t="s">
        <v>16</v>
      </c>
      <c r="H190" s="35" t="s">
        <v>611</v>
      </c>
      <c r="I190" s="37">
        <v>10</v>
      </c>
      <c r="J190" s="37">
        <v>2</v>
      </c>
      <c r="K190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190" s="37">
        <v>0</v>
      </c>
      <c r="M190" s="35" t="s">
        <v>289</v>
      </c>
      <c r="N190" s="35" t="s">
        <v>290</v>
      </c>
      <c r="O190" s="35" t="s">
        <v>49</v>
      </c>
      <c r="P190" s="38" t="s">
        <v>613</v>
      </c>
      <c r="Q190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191" spans="1:17" s="39" customFormat="1" ht="30" hidden="1" customHeight="1" x14ac:dyDescent="0.35">
      <c r="A191" s="35" t="s">
        <v>533</v>
      </c>
      <c r="B191" s="35" t="s">
        <v>568</v>
      </c>
      <c r="C191" s="36">
        <f>IF(tbQCEvents[[#This Row],[Sub-event]]&lt;&gt;"",VLOOKUP(tbQCEvents[[#This Row],[Sub-event]],tbSubEvent[],2,FALSE),"")</f>
        <v>43743</v>
      </c>
      <c r="D191" s="37"/>
      <c r="E191" s="35" t="s">
        <v>548</v>
      </c>
      <c r="F191" s="35" t="s">
        <v>573</v>
      </c>
      <c r="G191" s="35" t="s">
        <v>612</v>
      </c>
      <c r="H191" s="35" t="s">
        <v>17</v>
      </c>
      <c r="I191" s="37">
        <v>5</v>
      </c>
      <c r="J191" s="37">
        <v>3</v>
      </c>
      <c r="K191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191" s="37">
        <v>0</v>
      </c>
      <c r="M191" s="35" t="s">
        <v>291</v>
      </c>
      <c r="N191" s="35" t="s">
        <v>274</v>
      </c>
      <c r="O191" s="35" t="s">
        <v>415</v>
      </c>
      <c r="P191" s="38" t="s">
        <v>613</v>
      </c>
      <c r="Q191" s="35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192" spans="1:17" s="39" customFormat="1" ht="30" hidden="1" customHeight="1" x14ac:dyDescent="0.35">
      <c r="A192" s="35" t="s">
        <v>533</v>
      </c>
      <c r="B192" s="35" t="s">
        <v>568</v>
      </c>
      <c r="C192" s="36">
        <f>IF(tbQCEvents[[#This Row],[Sub-event]]&lt;&gt;"",VLOOKUP(tbQCEvents[[#This Row],[Sub-event]],tbSubEvent[],2,FALSE),"")</f>
        <v>43743</v>
      </c>
      <c r="D192" s="37"/>
      <c r="E192" s="35" t="s">
        <v>548</v>
      </c>
      <c r="F192" s="35" t="s">
        <v>573</v>
      </c>
      <c r="G192" s="35" t="s">
        <v>612</v>
      </c>
      <c r="H192" s="35" t="s">
        <v>17</v>
      </c>
      <c r="I192" s="37">
        <v>1</v>
      </c>
      <c r="J192" s="37">
        <v>4</v>
      </c>
      <c r="K192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192" s="37">
        <v>0</v>
      </c>
      <c r="M192" s="35" t="s">
        <v>287</v>
      </c>
      <c r="N192" s="35" t="s">
        <v>289</v>
      </c>
      <c r="O192" s="35" t="s">
        <v>53</v>
      </c>
      <c r="P192" s="38" t="s">
        <v>613</v>
      </c>
      <c r="Q192" s="35" t="str">
        <f>IF(ISNUMBER(tbQCEvents[[#This Row],[Player1 Score]]),IF(tbQCEvents[[#This Row],[Player1 Score]]&lt;tbQCEvents[[#This Row],[Player2 Score]],tbQCEvents[[#This Row],[Player1]],tbQCEvents[[#This Row],[Player2]]),"")</f>
        <v>k1llsen</v>
      </c>
    </row>
    <row r="193" spans="1:17" s="39" customFormat="1" ht="30" hidden="1" customHeight="1" x14ac:dyDescent="0.35">
      <c r="A193" s="35" t="s">
        <v>533</v>
      </c>
      <c r="B193" s="35" t="s">
        <v>568</v>
      </c>
      <c r="C193" s="36">
        <f>IF(tbQCEvents[[#This Row],[Sub-event]]&lt;&gt;"",VLOOKUP(tbQCEvents[[#This Row],[Sub-event]],tbSubEvent[],2,FALSE),"")</f>
        <v>43743</v>
      </c>
      <c r="D193" s="37"/>
      <c r="E193" s="35" t="s">
        <v>548</v>
      </c>
      <c r="F193" s="35" t="s">
        <v>573</v>
      </c>
      <c r="G193" s="35" t="s">
        <v>612</v>
      </c>
      <c r="H193" s="35" t="s">
        <v>17</v>
      </c>
      <c r="I193" s="37">
        <v>2</v>
      </c>
      <c r="J193" s="37">
        <v>5</v>
      </c>
      <c r="K193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193" s="37">
        <v>0</v>
      </c>
      <c r="M193" s="35" t="s">
        <v>286</v>
      </c>
      <c r="N193" s="35" t="s">
        <v>275</v>
      </c>
      <c r="O193" s="35" t="s">
        <v>52</v>
      </c>
      <c r="P193" s="38" t="s">
        <v>613</v>
      </c>
      <c r="Q193" s="35" t="str">
        <f>IF(ISNUMBER(tbQCEvents[[#This Row],[Player1 Score]]),IF(tbQCEvents[[#This Row],[Player1 Score]]&lt;tbQCEvents[[#This Row],[Player2 Score]],tbQCEvents[[#This Row],[Player1]],tbQCEvents[[#This Row],[Player2]]),"")</f>
        <v>k1llsen</v>
      </c>
    </row>
    <row r="194" spans="1:17" s="39" customFormat="1" ht="30" hidden="1" customHeight="1" x14ac:dyDescent="0.35">
      <c r="A194" s="35" t="s">
        <v>533</v>
      </c>
      <c r="B194" s="35" t="s">
        <v>568</v>
      </c>
      <c r="C194" s="36">
        <f>IF(tbQCEvents[[#This Row],[Sub-event]]&lt;&gt;"",VLOOKUP(tbQCEvents[[#This Row],[Sub-event]],tbSubEvent[],2,FALSE),"")</f>
        <v>43743</v>
      </c>
      <c r="D194" s="37"/>
      <c r="E194" s="35" t="s">
        <v>548</v>
      </c>
      <c r="F194" s="35" t="s">
        <v>573</v>
      </c>
      <c r="G194" s="35" t="s">
        <v>614</v>
      </c>
      <c r="H194" s="35" t="s">
        <v>10</v>
      </c>
      <c r="I194" s="37">
        <v>7</v>
      </c>
      <c r="J194" s="37">
        <v>1</v>
      </c>
      <c r="K194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194" s="37">
        <v>0</v>
      </c>
      <c r="M194" s="35" t="s">
        <v>286</v>
      </c>
      <c r="N194" s="35" t="s">
        <v>291</v>
      </c>
      <c r="O194" s="35" t="s">
        <v>415</v>
      </c>
      <c r="P194" s="38" t="s">
        <v>613</v>
      </c>
      <c r="Q194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95" spans="1:17" s="39" customFormat="1" ht="30" hidden="1" customHeight="1" x14ac:dyDescent="0.35">
      <c r="A195" s="35" t="s">
        <v>533</v>
      </c>
      <c r="B195" s="35" t="s">
        <v>568</v>
      </c>
      <c r="C195" s="36">
        <f>IF(tbQCEvents[[#This Row],[Sub-event]]&lt;&gt;"",VLOOKUP(tbQCEvents[[#This Row],[Sub-event]],tbSubEvent[],2,FALSE),"")</f>
        <v>43743</v>
      </c>
      <c r="D195" s="37"/>
      <c r="E195" s="35" t="s">
        <v>548</v>
      </c>
      <c r="F195" s="35" t="s">
        <v>573</v>
      </c>
      <c r="G195" s="35" t="s">
        <v>614</v>
      </c>
      <c r="H195" s="35" t="s">
        <v>10</v>
      </c>
      <c r="I195" s="37">
        <v>7</v>
      </c>
      <c r="J195" s="37">
        <v>3</v>
      </c>
      <c r="K195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195" s="37">
        <v>0</v>
      </c>
      <c r="M195" s="35" t="s">
        <v>275</v>
      </c>
      <c r="N195" s="35" t="s">
        <v>287</v>
      </c>
      <c r="O195" s="35" t="s">
        <v>52</v>
      </c>
      <c r="P195" s="38" t="s">
        <v>613</v>
      </c>
      <c r="Q195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96" spans="1:17" s="39" customFormat="1" ht="30" hidden="1" customHeight="1" x14ac:dyDescent="0.35">
      <c r="A196" s="35" t="s">
        <v>533</v>
      </c>
      <c r="B196" s="35" t="s">
        <v>568</v>
      </c>
      <c r="C196" s="36">
        <f>IF(tbQCEvents[[#This Row],[Sub-event]]&lt;&gt;"",VLOOKUP(tbQCEvents[[#This Row],[Sub-event]],tbSubEvent[],2,FALSE),"")</f>
        <v>43743</v>
      </c>
      <c r="D196" s="37"/>
      <c r="E196" s="35" t="s">
        <v>548</v>
      </c>
      <c r="F196" s="35" t="s">
        <v>573</v>
      </c>
      <c r="G196" s="35" t="s">
        <v>614</v>
      </c>
      <c r="H196" s="35" t="s">
        <v>10</v>
      </c>
      <c r="I196" s="37">
        <v>10</v>
      </c>
      <c r="J196" s="37">
        <v>7</v>
      </c>
      <c r="K196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196" s="37">
        <v>0</v>
      </c>
      <c r="M196" s="35" t="s">
        <v>280</v>
      </c>
      <c r="N196" s="35" t="s">
        <v>281</v>
      </c>
      <c r="O196" s="35" t="s">
        <v>51</v>
      </c>
      <c r="P196" s="38" t="s">
        <v>613</v>
      </c>
      <c r="Q196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197" spans="1:17" s="39" customFormat="1" ht="30" hidden="1" customHeight="1" x14ac:dyDescent="0.35">
      <c r="A197" s="35" t="s">
        <v>533</v>
      </c>
      <c r="B197" s="35" t="s">
        <v>568</v>
      </c>
      <c r="C197" s="36">
        <f>IF(tbQCEvents[[#This Row],[Sub-event]]&lt;&gt;"",VLOOKUP(tbQCEvents[[#This Row],[Sub-event]],tbSubEvent[],2,FALSE),"")</f>
        <v>43743</v>
      </c>
      <c r="D197" s="37"/>
      <c r="E197" s="35" t="s">
        <v>548</v>
      </c>
      <c r="F197" s="35" t="s">
        <v>573</v>
      </c>
      <c r="G197" s="35" t="s">
        <v>26</v>
      </c>
      <c r="H197" s="35" t="s">
        <v>615</v>
      </c>
      <c r="I197" s="37">
        <v>5</v>
      </c>
      <c r="J197" s="37">
        <v>12</v>
      </c>
      <c r="K197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197" s="37">
        <v>0</v>
      </c>
      <c r="M197" s="35" t="s">
        <v>285</v>
      </c>
      <c r="N197" s="35" t="s">
        <v>280</v>
      </c>
      <c r="O197" s="35" t="s">
        <v>48</v>
      </c>
      <c r="P197" s="38" t="s">
        <v>613</v>
      </c>
      <c r="Q197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198" spans="1:17" s="39" customFormat="1" ht="30" hidden="1" customHeight="1" x14ac:dyDescent="0.35">
      <c r="A198" s="35" t="s">
        <v>533</v>
      </c>
      <c r="B198" s="35" t="s">
        <v>568</v>
      </c>
      <c r="C198" s="36">
        <f>IF(tbQCEvents[[#This Row],[Sub-event]]&lt;&gt;"",VLOOKUP(tbQCEvents[[#This Row],[Sub-event]],tbSubEvent[],2,FALSE),"")</f>
        <v>43743</v>
      </c>
      <c r="D198" s="37"/>
      <c r="E198" s="35" t="s">
        <v>548</v>
      </c>
      <c r="F198" s="35" t="s">
        <v>573</v>
      </c>
      <c r="G198" s="35" t="s">
        <v>26</v>
      </c>
      <c r="H198" s="35" t="s">
        <v>615</v>
      </c>
      <c r="I198" s="37">
        <v>9</v>
      </c>
      <c r="J198" s="37">
        <v>2</v>
      </c>
      <c r="K198" s="35" t="str">
        <f>IF(ISNUMBER(tbQCEvents[[#This Row],[Player1 Score]]),IF(tbQCEvents[[#This Row],[Player1 Score]]&gt;tbQCEvents[[#This Row],[Player2 Score]],tbQCEvents[[#This Row],[Player1]],tbQCEvents[[#This Row],[Player2]]),"")</f>
        <v>Dramis</v>
      </c>
      <c r="L198" s="37">
        <v>0</v>
      </c>
      <c r="M198" s="35" t="s">
        <v>277</v>
      </c>
      <c r="N198" s="35" t="s">
        <v>275</v>
      </c>
      <c r="O198" s="35" t="s">
        <v>49</v>
      </c>
      <c r="P198" s="38" t="s">
        <v>613</v>
      </c>
      <c r="Q198" s="35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199" spans="1:17" s="39" customFormat="1" ht="30" hidden="1" customHeight="1" x14ac:dyDescent="0.35">
      <c r="A199" s="35" t="s">
        <v>533</v>
      </c>
      <c r="B199" s="35" t="s">
        <v>568</v>
      </c>
      <c r="C199" s="36">
        <f>IF(tbQCEvents[[#This Row],[Sub-event]]&lt;&gt;"",VLOOKUP(tbQCEvents[[#This Row],[Sub-event]],tbSubEvent[],2,FALSE),"")</f>
        <v>43743</v>
      </c>
      <c r="D199" s="37"/>
      <c r="E199" s="35" t="s">
        <v>548</v>
      </c>
      <c r="F199" s="35" t="s">
        <v>573</v>
      </c>
      <c r="G199" s="35" t="s">
        <v>26</v>
      </c>
      <c r="H199" s="35" t="s">
        <v>615</v>
      </c>
      <c r="I199" s="37">
        <v>5</v>
      </c>
      <c r="J199" s="37">
        <v>6</v>
      </c>
      <c r="K199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199" s="37">
        <v>0</v>
      </c>
      <c r="M199" s="35" t="s">
        <v>274</v>
      </c>
      <c r="N199" s="35" t="s">
        <v>281</v>
      </c>
      <c r="O199" s="35" t="s">
        <v>51</v>
      </c>
      <c r="P199" s="38" t="s">
        <v>613</v>
      </c>
      <c r="Q199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200" spans="1:17" s="39" customFormat="1" ht="30" hidden="1" customHeight="1" x14ac:dyDescent="0.35">
      <c r="A200" s="35" t="s">
        <v>533</v>
      </c>
      <c r="B200" s="35" t="s">
        <v>568</v>
      </c>
      <c r="C200" s="36">
        <f>IF(tbQCEvents[[#This Row],[Sub-event]]&lt;&gt;"",VLOOKUP(tbQCEvents[[#This Row],[Sub-event]],tbSubEvent[],2,FALSE),"")</f>
        <v>43743</v>
      </c>
      <c r="D200" s="37"/>
      <c r="E200" s="35" t="s">
        <v>548</v>
      </c>
      <c r="F200" s="35" t="s">
        <v>573</v>
      </c>
      <c r="G200" s="35" t="s">
        <v>24</v>
      </c>
      <c r="H200" s="35" t="s">
        <v>121</v>
      </c>
      <c r="I200" s="37">
        <v>8</v>
      </c>
      <c r="J200" s="37">
        <v>9</v>
      </c>
      <c r="K200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200" s="37">
        <v>0</v>
      </c>
      <c r="M200" s="35" t="s">
        <v>275</v>
      </c>
      <c r="N200" s="35" t="s">
        <v>276</v>
      </c>
      <c r="O200" s="35" t="s">
        <v>51</v>
      </c>
      <c r="P200" s="38" t="s">
        <v>613</v>
      </c>
      <c r="Q200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201" spans="1:17" s="39" customFormat="1" ht="30" hidden="1" customHeight="1" x14ac:dyDescent="0.35">
      <c r="A201" s="35" t="s">
        <v>533</v>
      </c>
      <c r="B201" s="35" t="s">
        <v>568</v>
      </c>
      <c r="C201" s="36">
        <f>IF(tbQCEvents[[#This Row],[Sub-event]]&lt;&gt;"",VLOOKUP(tbQCEvents[[#This Row],[Sub-event]],tbSubEvent[],2,FALSE),"")</f>
        <v>43743</v>
      </c>
      <c r="D201" s="37"/>
      <c r="E201" s="35" t="s">
        <v>548</v>
      </c>
      <c r="F201" s="35" t="s">
        <v>573</v>
      </c>
      <c r="G201" s="35" t="s">
        <v>24</v>
      </c>
      <c r="H201" s="35" t="s">
        <v>121</v>
      </c>
      <c r="I201" s="37">
        <v>4</v>
      </c>
      <c r="J201" s="37">
        <v>5</v>
      </c>
      <c r="K201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201" s="37">
        <v>0</v>
      </c>
      <c r="M201" s="35" t="s">
        <v>280</v>
      </c>
      <c r="N201" s="35" t="s">
        <v>291</v>
      </c>
      <c r="O201" s="35" t="s">
        <v>415</v>
      </c>
      <c r="P201" s="38" t="s">
        <v>613</v>
      </c>
      <c r="Q201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202" spans="1:17" s="39" customFormat="1" ht="30" hidden="1" customHeight="1" x14ac:dyDescent="0.35">
      <c r="A202" s="35" t="s">
        <v>533</v>
      </c>
      <c r="B202" s="35" t="s">
        <v>568</v>
      </c>
      <c r="C202" s="36">
        <f>IF(tbQCEvents[[#This Row],[Sub-event]]&lt;&gt;"",VLOOKUP(tbQCEvents[[#This Row],[Sub-event]],tbSubEvent[],2,FALSE),"")</f>
        <v>43743</v>
      </c>
      <c r="D202" s="37"/>
      <c r="E202" s="35" t="s">
        <v>548</v>
      </c>
      <c r="F202" s="35" t="s">
        <v>573</v>
      </c>
      <c r="G202" s="35" t="s">
        <v>24</v>
      </c>
      <c r="H202" s="35" t="s">
        <v>121</v>
      </c>
      <c r="I202" s="37">
        <v>4</v>
      </c>
      <c r="J202" s="37">
        <v>5</v>
      </c>
      <c r="K202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202" s="37">
        <v>0</v>
      </c>
      <c r="M202" s="35" t="s">
        <v>289</v>
      </c>
      <c r="N202" s="35" t="s">
        <v>277</v>
      </c>
      <c r="O202" s="35" t="s">
        <v>49</v>
      </c>
      <c r="P202" s="38" t="s">
        <v>613</v>
      </c>
      <c r="Q202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203" spans="1:17" s="39" customFormat="1" ht="30" hidden="1" customHeight="1" x14ac:dyDescent="0.35">
      <c r="A203" s="35" t="s">
        <v>533</v>
      </c>
      <c r="B203" s="35" t="s">
        <v>568</v>
      </c>
      <c r="C203" s="36">
        <f>IF(tbQCEvents[[#This Row],[Sub-event]]&lt;&gt;"",VLOOKUP(tbQCEvents[[#This Row],[Sub-event]],tbSubEvent[],2,FALSE),"")</f>
        <v>43743</v>
      </c>
      <c r="D203" s="37"/>
      <c r="E203" s="35" t="s">
        <v>548</v>
      </c>
      <c r="F203" s="35" t="s">
        <v>573</v>
      </c>
      <c r="G203" s="35" t="s">
        <v>6</v>
      </c>
      <c r="H203" s="35" t="s">
        <v>20</v>
      </c>
      <c r="I203" s="37">
        <v>17</v>
      </c>
      <c r="J203" s="37">
        <v>3</v>
      </c>
      <c r="K203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203" s="37">
        <v>0</v>
      </c>
      <c r="M203" s="35" t="s">
        <v>289</v>
      </c>
      <c r="N203" s="35" t="s">
        <v>286</v>
      </c>
      <c r="O203" s="35" t="s">
        <v>594</v>
      </c>
      <c r="P203" s="38" t="s">
        <v>613</v>
      </c>
      <c r="Q203" s="35" t="str">
        <f>IF(ISNUMBER(tbQCEvents[[#This Row],[Player1 Score]]),IF(tbQCEvents[[#This Row],[Player1 Score]]&lt;tbQCEvents[[#This Row],[Player2 Score]],tbQCEvents[[#This Row],[Player1]],tbQCEvents[[#This Row],[Player2]]),"")</f>
        <v>DaHang</v>
      </c>
    </row>
    <row r="204" spans="1:17" s="39" customFormat="1" ht="30" hidden="1" customHeight="1" x14ac:dyDescent="0.35">
      <c r="A204" s="35" t="s">
        <v>533</v>
      </c>
      <c r="B204" s="35" t="s">
        <v>568</v>
      </c>
      <c r="C204" s="36">
        <f>IF(tbQCEvents[[#This Row],[Sub-event]]&lt;&gt;"",VLOOKUP(tbQCEvents[[#This Row],[Sub-event]],tbSubEvent[],2,FALSE),"")</f>
        <v>43743</v>
      </c>
      <c r="D204" s="37"/>
      <c r="E204" s="35" t="s">
        <v>548</v>
      </c>
      <c r="F204" s="35" t="s">
        <v>573</v>
      </c>
      <c r="G204" s="35" t="s">
        <v>6</v>
      </c>
      <c r="H204" s="35" t="s">
        <v>20</v>
      </c>
      <c r="I204" s="37">
        <v>11</v>
      </c>
      <c r="J204" s="37">
        <v>1</v>
      </c>
      <c r="K204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204" s="37">
        <v>0</v>
      </c>
      <c r="M204" s="35" t="s">
        <v>285</v>
      </c>
      <c r="N204" s="35" t="s">
        <v>280</v>
      </c>
      <c r="O204" s="35" t="s">
        <v>415</v>
      </c>
      <c r="P204" s="38" t="s">
        <v>613</v>
      </c>
      <c r="Q204" s="35" t="str">
        <f>IF(ISNUMBER(tbQCEvents[[#This Row],[Player1 Score]]),IF(tbQCEvents[[#This Row],[Player1 Score]]&lt;tbQCEvents[[#This Row],[Player2 Score]],tbQCEvents[[#This Row],[Player1]],tbQCEvents[[#This Row],[Player2]]),"")</f>
        <v>DaHang</v>
      </c>
    </row>
    <row r="205" spans="1:17" s="39" customFormat="1" ht="30" hidden="1" customHeight="1" x14ac:dyDescent="0.35">
      <c r="A205" s="35" t="s">
        <v>533</v>
      </c>
      <c r="B205" s="35" t="s">
        <v>568</v>
      </c>
      <c r="C205" s="36">
        <f>IF(tbQCEvents[[#This Row],[Sub-event]]&lt;&gt;"",VLOOKUP(tbQCEvents[[#This Row],[Sub-event]],tbSubEvent[],2,FALSE),"")</f>
        <v>43743</v>
      </c>
      <c r="D205" s="37"/>
      <c r="E205" s="35" t="s">
        <v>548</v>
      </c>
      <c r="F205" s="35" t="s">
        <v>573</v>
      </c>
      <c r="G205" s="35" t="s">
        <v>6</v>
      </c>
      <c r="H205" s="35" t="s">
        <v>20</v>
      </c>
      <c r="I205" s="37">
        <v>6</v>
      </c>
      <c r="J205" s="37">
        <v>7</v>
      </c>
      <c r="K205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205" s="37">
        <v>0</v>
      </c>
      <c r="M205" s="35" t="s">
        <v>287</v>
      </c>
      <c r="N205" s="35" t="s">
        <v>277</v>
      </c>
      <c r="O205" s="35" t="s">
        <v>52</v>
      </c>
      <c r="P205" s="38" t="s">
        <v>613</v>
      </c>
      <c r="Q205" s="35" t="str">
        <f>IF(ISNUMBER(tbQCEvents[[#This Row],[Player1 Score]]),IF(tbQCEvents[[#This Row],[Player1 Score]]&lt;tbQCEvents[[#This Row],[Player2 Score]],tbQCEvents[[#This Row],[Player1]],tbQCEvents[[#This Row],[Player2]]),"")</f>
        <v>Rapha</v>
      </c>
    </row>
    <row r="206" spans="1:17" s="39" customFormat="1" ht="30" hidden="1" customHeight="1" x14ac:dyDescent="0.35">
      <c r="A206" s="35" t="s">
        <v>533</v>
      </c>
      <c r="B206" s="35" t="s">
        <v>569</v>
      </c>
      <c r="C206" s="36">
        <f>IF(tbQCEvents[[#This Row],[Sub-event]]&lt;&gt;"",VLOOKUP(tbQCEvents[[#This Row],[Sub-event]],tbSubEvent[],2,FALSE),"")</f>
        <v>43744</v>
      </c>
      <c r="D206" s="37"/>
      <c r="E206" s="35" t="s">
        <v>548</v>
      </c>
      <c r="F206" s="35" t="s">
        <v>573</v>
      </c>
      <c r="G206" s="35" t="s">
        <v>602</v>
      </c>
      <c r="H206" s="35" t="s">
        <v>18</v>
      </c>
      <c r="I206" s="37">
        <v>8</v>
      </c>
      <c r="J206" s="37">
        <v>3</v>
      </c>
      <c r="K206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206" s="37">
        <v>0</v>
      </c>
      <c r="M206" s="35" t="s">
        <v>287</v>
      </c>
      <c r="N206" s="35" t="s">
        <v>286</v>
      </c>
      <c r="O206" s="35" t="s">
        <v>53</v>
      </c>
      <c r="P206" s="38" t="s">
        <v>603</v>
      </c>
      <c r="Q206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207" spans="1:17" s="39" customFormat="1" ht="30" hidden="1" customHeight="1" x14ac:dyDescent="0.35">
      <c r="A207" s="35" t="s">
        <v>533</v>
      </c>
      <c r="B207" s="35" t="s">
        <v>569</v>
      </c>
      <c r="C207" s="36">
        <f>IF(tbQCEvents[[#This Row],[Sub-event]]&lt;&gt;"",VLOOKUP(tbQCEvents[[#This Row],[Sub-event]],tbSubEvent[],2,FALSE),"")</f>
        <v>43744</v>
      </c>
      <c r="D207" s="37"/>
      <c r="E207" s="35" t="s">
        <v>548</v>
      </c>
      <c r="F207" s="35" t="s">
        <v>573</v>
      </c>
      <c r="G207" s="35" t="s">
        <v>602</v>
      </c>
      <c r="H207" s="35" t="s">
        <v>18</v>
      </c>
      <c r="I207" s="37">
        <v>6</v>
      </c>
      <c r="J207" s="37">
        <v>8</v>
      </c>
      <c r="K207" s="35" t="str">
        <f>IF(ISNUMBER(tbQCEvents[[#This Row],[Player1 Score]]),IF(tbQCEvents[[#This Row],[Player1 Score]]&gt;tbQCEvents[[#This Row],[Player2 Score]],tbQCEvents[[#This Row],[Player1]],tbQCEvents[[#This Row],[Player2]]),"")</f>
        <v>Garpy</v>
      </c>
      <c r="L207" s="37">
        <v>0</v>
      </c>
      <c r="M207" s="35" t="s">
        <v>280</v>
      </c>
      <c r="N207" s="35" t="s">
        <v>275</v>
      </c>
      <c r="O207" s="35" t="s">
        <v>49</v>
      </c>
      <c r="P207" s="38" t="s">
        <v>603</v>
      </c>
      <c r="Q207" s="35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208" spans="1:17" s="39" customFormat="1" ht="30" hidden="1" customHeight="1" x14ac:dyDescent="0.35">
      <c r="A208" s="35" t="s">
        <v>533</v>
      </c>
      <c r="B208" s="35" t="s">
        <v>569</v>
      </c>
      <c r="C208" s="36">
        <f>IF(tbQCEvents[[#This Row],[Sub-event]]&lt;&gt;"",VLOOKUP(tbQCEvents[[#This Row],[Sub-event]],tbSubEvent[],2,FALSE),"")</f>
        <v>43744</v>
      </c>
      <c r="D208" s="37"/>
      <c r="E208" s="35" t="s">
        <v>548</v>
      </c>
      <c r="F208" s="35" t="s">
        <v>573</v>
      </c>
      <c r="G208" s="35" t="s">
        <v>602</v>
      </c>
      <c r="H208" s="35" t="s">
        <v>18</v>
      </c>
      <c r="I208" s="37">
        <v>9</v>
      </c>
      <c r="J208" s="37">
        <v>5</v>
      </c>
      <c r="K208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208" s="37">
        <v>0</v>
      </c>
      <c r="M208" s="35" t="s">
        <v>277</v>
      </c>
      <c r="N208" s="35" t="s">
        <v>290</v>
      </c>
      <c r="O208" s="35" t="s">
        <v>51</v>
      </c>
      <c r="P208" s="38" t="s">
        <v>603</v>
      </c>
      <c r="Q208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209" spans="1:17" s="39" customFormat="1" ht="30" hidden="1" customHeight="1" x14ac:dyDescent="0.35">
      <c r="A209" s="35" t="s">
        <v>533</v>
      </c>
      <c r="B209" s="35" t="s">
        <v>569</v>
      </c>
      <c r="C209" s="36">
        <f>IF(tbQCEvents[[#This Row],[Sub-event]]&lt;&gt;"",VLOOKUP(tbQCEvents[[#This Row],[Sub-event]],tbSubEvent[],2,FALSE),"")</f>
        <v>43744</v>
      </c>
      <c r="D209" s="37"/>
      <c r="E209" s="35" t="s">
        <v>548</v>
      </c>
      <c r="F209" s="35" t="s">
        <v>573</v>
      </c>
      <c r="G209" s="35" t="s">
        <v>117</v>
      </c>
      <c r="H209" s="35" t="s">
        <v>19</v>
      </c>
      <c r="I209" s="37">
        <v>10</v>
      </c>
      <c r="J209" s="37">
        <v>8</v>
      </c>
      <c r="K209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209" s="37">
        <v>0</v>
      </c>
      <c r="M209" s="35" t="s">
        <v>276</v>
      </c>
      <c r="N209" s="35" t="s">
        <v>291</v>
      </c>
      <c r="O209" s="35" t="s">
        <v>415</v>
      </c>
      <c r="P209" s="38" t="s">
        <v>603</v>
      </c>
      <c r="Q209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210" spans="1:17" s="39" customFormat="1" ht="30" hidden="1" customHeight="1" x14ac:dyDescent="0.35">
      <c r="A210" s="35" t="s">
        <v>533</v>
      </c>
      <c r="B210" s="35" t="s">
        <v>569</v>
      </c>
      <c r="C210" s="36">
        <f>IF(tbQCEvents[[#This Row],[Sub-event]]&lt;&gt;"",VLOOKUP(tbQCEvents[[#This Row],[Sub-event]],tbSubEvent[],2,FALSE),"")</f>
        <v>43744</v>
      </c>
      <c r="D210" s="37"/>
      <c r="E210" s="35" t="s">
        <v>548</v>
      </c>
      <c r="F210" s="35" t="s">
        <v>573</v>
      </c>
      <c r="G210" s="35" t="s">
        <v>117</v>
      </c>
      <c r="H210" s="35" t="s">
        <v>19</v>
      </c>
      <c r="I210" s="37">
        <v>5</v>
      </c>
      <c r="J210" s="37">
        <v>2</v>
      </c>
      <c r="K210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210" s="37">
        <v>0</v>
      </c>
      <c r="M210" s="35" t="s">
        <v>277</v>
      </c>
      <c r="N210" s="35" t="s">
        <v>289</v>
      </c>
      <c r="O210" s="35" t="s">
        <v>53</v>
      </c>
      <c r="P210" s="38" t="s">
        <v>603</v>
      </c>
      <c r="Q210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211" spans="1:17" s="39" customFormat="1" ht="30" hidden="1" customHeight="1" x14ac:dyDescent="0.35">
      <c r="A211" s="35" t="s">
        <v>533</v>
      </c>
      <c r="B211" s="35" t="s">
        <v>569</v>
      </c>
      <c r="C211" s="36">
        <f>IF(tbQCEvents[[#This Row],[Sub-event]]&lt;&gt;"",VLOOKUP(tbQCEvents[[#This Row],[Sub-event]],tbSubEvent[],2,FALSE),"")</f>
        <v>43744</v>
      </c>
      <c r="D211" s="37"/>
      <c r="E211" s="35" t="s">
        <v>548</v>
      </c>
      <c r="F211" s="35" t="s">
        <v>573</v>
      </c>
      <c r="G211" s="35" t="s">
        <v>117</v>
      </c>
      <c r="H211" s="35" t="s">
        <v>19</v>
      </c>
      <c r="I211" s="37">
        <v>10</v>
      </c>
      <c r="J211" s="37">
        <v>0</v>
      </c>
      <c r="K211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211" s="37">
        <v>0</v>
      </c>
      <c r="M211" s="35" t="s">
        <v>274</v>
      </c>
      <c r="N211" s="35" t="s">
        <v>286</v>
      </c>
      <c r="O211" s="35" t="s">
        <v>49</v>
      </c>
      <c r="P211" s="38" t="s">
        <v>603</v>
      </c>
      <c r="Q211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212" spans="1:17" s="39" customFormat="1" ht="30" hidden="1" customHeight="1" x14ac:dyDescent="0.35">
      <c r="A212" s="35" t="s">
        <v>533</v>
      </c>
      <c r="B212" s="35" t="s">
        <v>569</v>
      </c>
      <c r="C212" s="36">
        <f>IF(tbQCEvents[[#This Row],[Sub-event]]&lt;&gt;"",VLOOKUP(tbQCEvents[[#This Row],[Sub-event]],tbSubEvent[],2,FALSE),"")</f>
        <v>43744</v>
      </c>
      <c r="D212" s="37"/>
      <c r="E212" s="35" t="s">
        <v>548</v>
      </c>
      <c r="F212" s="35" t="s">
        <v>573</v>
      </c>
      <c r="G212" s="35" t="s">
        <v>173</v>
      </c>
      <c r="H212" s="35" t="s">
        <v>25</v>
      </c>
      <c r="I212" s="37">
        <v>8</v>
      </c>
      <c r="J212" s="37">
        <v>3</v>
      </c>
      <c r="K212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212" s="37">
        <v>0</v>
      </c>
      <c r="M212" s="35" t="s">
        <v>287</v>
      </c>
      <c r="N212" s="35" t="s">
        <v>289</v>
      </c>
      <c r="O212" s="35" t="s">
        <v>53</v>
      </c>
      <c r="P212" s="38" t="s">
        <v>603</v>
      </c>
      <c r="Q212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213" spans="1:17" s="39" customFormat="1" ht="30" hidden="1" customHeight="1" x14ac:dyDescent="0.35">
      <c r="A213" s="35" t="s">
        <v>533</v>
      </c>
      <c r="B213" s="35" t="s">
        <v>569</v>
      </c>
      <c r="C213" s="36">
        <f>IF(tbQCEvents[[#This Row],[Sub-event]]&lt;&gt;"",VLOOKUP(tbQCEvents[[#This Row],[Sub-event]],tbSubEvent[],2,FALSE),"")</f>
        <v>43744</v>
      </c>
      <c r="D213" s="37"/>
      <c r="E213" s="35" t="s">
        <v>548</v>
      </c>
      <c r="F213" s="35" t="s">
        <v>573</v>
      </c>
      <c r="G213" s="35" t="s">
        <v>173</v>
      </c>
      <c r="H213" s="35" t="s">
        <v>25</v>
      </c>
      <c r="I213" s="37">
        <v>11</v>
      </c>
      <c r="J213" s="37">
        <v>3</v>
      </c>
      <c r="K213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213" s="37">
        <v>0</v>
      </c>
      <c r="M213" s="35" t="s">
        <v>286</v>
      </c>
      <c r="N213" s="35" t="s">
        <v>290</v>
      </c>
      <c r="O213" s="35" t="s">
        <v>51</v>
      </c>
      <c r="P213" s="38" t="s">
        <v>603</v>
      </c>
      <c r="Q213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214" spans="1:17" s="39" customFormat="1" ht="30" hidden="1" customHeight="1" x14ac:dyDescent="0.35">
      <c r="A214" s="35" t="s">
        <v>533</v>
      </c>
      <c r="B214" s="35" t="s">
        <v>569</v>
      </c>
      <c r="C214" s="36">
        <f>IF(tbQCEvents[[#This Row],[Sub-event]]&lt;&gt;"",VLOOKUP(tbQCEvents[[#This Row],[Sub-event]],tbSubEvent[],2,FALSE),"")</f>
        <v>43744</v>
      </c>
      <c r="D214" s="37"/>
      <c r="E214" s="35" t="s">
        <v>548</v>
      </c>
      <c r="F214" s="35" t="s">
        <v>573</v>
      </c>
      <c r="G214" s="35" t="s">
        <v>173</v>
      </c>
      <c r="H214" s="35" t="s">
        <v>25</v>
      </c>
      <c r="I214" s="37">
        <v>5</v>
      </c>
      <c r="J214" s="37">
        <v>9</v>
      </c>
      <c r="K214" s="35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214" s="37">
        <v>0</v>
      </c>
      <c r="M214" s="35" t="s">
        <v>277</v>
      </c>
      <c r="N214" s="35" t="s">
        <v>276</v>
      </c>
      <c r="O214" s="35" t="s">
        <v>48</v>
      </c>
      <c r="P214" s="38" t="s">
        <v>603</v>
      </c>
      <c r="Q214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215" spans="1:17" s="39" customFormat="1" ht="30" hidden="1" customHeight="1" x14ac:dyDescent="0.35">
      <c r="A215" s="35" t="s">
        <v>533</v>
      </c>
      <c r="B215" s="35" t="s">
        <v>569</v>
      </c>
      <c r="C215" s="36">
        <f>IF(tbQCEvents[[#This Row],[Sub-event]]&lt;&gt;"",VLOOKUP(tbQCEvents[[#This Row],[Sub-event]],tbSubEvent[],2,FALSE),"")</f>
        <v>43744</v>
      </c>
      <c r="D215" s="37"/>
      <c r="E215" s="35" t="s">
        <v>548</v>
      </c>
      <c r="F215" s="35" t="s">
        <v>573</v>
      </c>
      <c r="G215" s="35" t="s">
        <v>15</v>
      </c>
      <c r="H215" s="35" t="s">
        <v>16</v>
      </c>
      <c r="I215" s="37">
        <v>4</v>
      </c>
      <c r="J215" s="37">
        <v>5</v>
      </c>
      <c r="K215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215" s="37">
        <v>1</v>
      </c>
      <c r="M215" s="35" t="s">
        <v>286</v>
      </c>
      <c r="N215" s="35" t="s">
        <v>287</v>
      </c>
      <c r="O215" s="35" t="s">
        <v>52</v>
      </c>
      <c r="P215" s="38" t="s">
        <v>603</v>
      </c>
      <c r="Q215" s="35" t="str">
        <f>IF(ISNUMBER(tbQCEvents[[#This Row],[Player1 Score]]),IF(tbQCEvents[[#This Row],[Player1 Score]]&lt;tbQCEvents[[#This Row],[Player2 Score]],tbQCEvents[[#This Row],[Player1]],tbQCEvents[[#This Row],[Player2]]),"")</f>
        <v>K1llsen</v>
      </c>
    </row>
    <row r="216" spans="1:17" s="39" customFormat="1" ht="30" hidden="1" customHeight="1" x14ac:dyDescent="0.35">
      <c r="A216" s="35" t="s">
        <v>533</v>
      </c>
      <c r="B216" s="35" t="s">
        <v>569</v>
      </c>
      <c r="C216" s="36">
        <f>IF(tbQCEvents[[#This Row],[Sub-event]]&lt;&gt;"",VLOOKUP(tbQCEvents[[#This Row],[Sub-event]],tbSubEvent[],2,FALSE),"")</f>
        <v>43744</v>
      </c>
      <c r="D216" s="37"/>
      <c r="E216" s="35" t="s">
        <v>548</v>
      </c>
      <c r="F216" s="35" t="s">
        <v>573</v>
      </c>
      <c r="G216" s="35" t="s">
        <v>15</v>
      </c>
      <c r="H216" s="35" t="s">
        <v>16</v>
      </c>
      <c r="I216" s="37">
        <v>13</v>
      </c>
      <c r="J216" s="37">
        <v>3</v>
      </c>
      <c r="K216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216" s="37">
        <v>0</v>
      </c>
      <c r="M216" s="35" t="s">
        <v>280</v>
      </c>
      <c r="N216" s="35" t="s">
        <v>291</v>
      </c>
      <c r="O216" s="35" t="s">
        <v>415</v>
      </c>
      <c r="P216" s="38" t="s">
        <v>603</v>
      </c>
      <c r="Q216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217" spans="1:17" s="39" customFormat="1" ht="30" hidden="1" customHeight="1" x14ac:dyDescent="0.35">
      <c r="A217" s="35" t="s">
        <v>533</v>
      </c>
      <c r="B217" s="35" t="s">
        <v>569</v>
      </c>
      <c r="C217" s="36">
        <f>IF(tbQCEvents[[#This Row],[Sub-event]]&lt;&gt;"",VLOOKUP(tbQCEvents[[#This Row],[Sub-event]],tbSubEvent[],2,FALSE),"")</f>
        <v>43744</v>
      </c>
      <c r="D217" s="37"/>
      <c r="E217" s="35" t="s">
        <v>548</v>
      </c>
      <c r="F217" s="35" t="s">
        <v>573</v>
      </c>
      <c r="G217" s="35" t="s">
        <v>15</v>
      </c>
      <c r="H217" s="35" t="s">
        <v>16</v>
      </c>
      <c r="I217" s="37">
        <v>6</v>
      </c>
      <c r="J217" s="37">
        <v>4</v>
      </c>
      <c r="K217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217" s="37">
        <v>0</v>
      </c>
      <c r="M217" s="35" t="s">
        <v>274</v>
      </c>
      <c r="N217" s="35" t="s">
        <v>290</v>
      </c>
      <c r="O217" s="35" t="s">
        <v>53</v>
      </c>
      <c r="P217" s="38" t="s">
        <v>603</v>
      </c>
      <c r="Q217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218" spans="1:17" s="39" customFormat="1" ht="30" hidden="1" customHeight="1" x14ac:dyDescent="0.35">
      <c r="A218" s="35" t="s">
        <v>533</v>
      </c>
      <c r="B218" s="35" t="s">
        <v>569</v>
      </c>
      <c r="C218" s="36">
        <f>IF(tbQCEvents[[#This Row],[Sub-event]]&lt;&gt;"",VLOOKUP(tbQCEvents[[#This Row],[Sub-event]],tbSubEvent[],2,FALSE),"")</f>
        <v>43744</v>
      </c>
      <c r="D218" s="37"/>
      <c r="E218" s="35" t="s">
        <v>548</v>
      </c>
      <c r="F218" s="35" t="s">
        <v>573</v>
      </c>
      <c r="G218" s="35" t="s">
        <v>23</v>
      </c>
      <c r="H218" s="35" t="s">
        <v>10</v>
      </c>
      <c r="I218" s="37">
        <v>3</v>
      </c>
      <c r="J218" s="37">
        <v>13</v>
      </c>
      <c r="K218" s="35" t="str">
        <f>IF(ISNUMBER(tbQCEvents[[#This Row],[Player1 Score]]),IF(tbQCEvents[[#This Row],[Player1 Score]]&gt;tbQCEvents[[#This Row],[Player2 Score]],tbQCEvents[[#This Row],[Player1]],tbQCEvents[[#This Row],[Player2]]),"")</f>
        <v>sib</v>
      </c>
      <c r="L218" s="37">
        <v>0</v>
      </c>
      <c r="M218" s="35" t="s">
        <v>291</v>
      </c>
      <c r="N218" s="35" t="s">
        <v>287</v>
      </c>
      <c r="O218" s="35" t="s">
        <v>52</v>
      </c>
      <c r="P218" s="38" t="s">
        <v>603</v>
      </c>
      <c r="Q218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19" spans="1:17" s="39" customFormat="1" ht="30" hidden="1" customHeight="1" x14ac:dyDescent="0.35">
      <c r="A219" s="35" t="s">
        <v>533</v>
      </c>
      <c r="B219" s="35" t="s">
        <v>569</v>
      </c>
      <c r="C219" s="36">
        <f>IF(tbQCEvents[[#This Row],[Sub-event]]&lt;&gt;"",VLOOKUP(tbQCEvents[[#This Row],[Sub-event]],tbSubEvent[],2,FALSE),"")</f>
        <v>43744</v>
      </c>
      <c r="D219" s="37"/>
      <c r="E219" s="35" t="s">
        <v>548</v>
      </c>
      <c r="F219" s="35" t="s">
        <v>573</v>
      </c>
      <c r="G219" s="35" t="s">
        <v>23</v>
      </c>
      <c r="H219" s="35" t="s">
        <v>10</v>
      </c>
      <c r="I219" s="37">
        <v>5</v>
      </c>
      <c r="J219" s="37">
        <v>9</v>
      </c>
      <c r="K219" s="35" t="str">
        <f>IF(ISNUMBER(tbQCEvents[[#This Row],[Player1 Score]]),IF(tbQCEvents[[#This Row],[Player1 Score]]&gt;tbQCEvents[[#This Row],[Player2 Score]],tbQCEvents[[#This Row],[Player1]],tbQCEvents[[#This Row],[Player2]]),"")</f>
        <v>sib</v>
      </c>
      <c r="L219" s="37">
        <v>0</v>
      </c>
      <c r="M219" s="35" t="s">
        <v>286</v>
      </c>
      <c r="N219" s="35" t="s">
        <v>289</v>
      </c>
      <c r="O219" s="35" t="s">
        <v>594</v>
      </c>
      <c r="P219" s="38" t="s">
        <v>603</v>
      </c>
      <c r="Q219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20" spans="1:17" s="39" customFormat="1" ht="30" hidden="1" customHeight="1" x14ac:dyDescent="0.35">
      <c r="A220" s="35" t="s">
        <v>533</v>
      </c>
      <c r="B220" s="35" t="s">
        <v>569</v>
      </c>
      <c r="C220" s="36">
        <f>IF(tbQCEvents[[#This Row],[Sub-event]]&lt;&gt;"",VLOOKUP(tbQCEvents[[#This Row],[Sub-event]],tbSubEvent[],2,FALSE),"")</f>
        <v>43744</v>
      </c>
      <c r="D220" s="37"/>
      <c r="E220" s="35" t="s">
        <v>548</v>
      </c>
      <c r="F220" s="35" t="s">
        <v>573</v>
      </c>
      <c r="G220" s="35" t="s">
        <v>23</v>
      </c>
      <c r="H220" s="35" t="s">
        <v>10</v>
      </c>
      <c r="I220" s="37">
        <v>11</v>
      </c>
      <c r="J220" s="37">
        <v>5</v>
      </c>
      <c r="K220" s="35" t="str">
        <f>IF(ISNUMBER(tbQCEvents[[#This Row],[Player1 Score]]),IF(tbQCEvents[[#This Row],[Player1 Score]]&gt;tbQCEvents[[#This Row],[Player2 Score]],tbQCEvents[[#This Row],[Player1]],tbQCEvents[[#This Row],[Player2]]),"")</f>
        <v>br1ck</v>
      </c>
      <c r="L220" s="37">
        <v>0</v>
      </c>
      <c r="M220" s="35" t="s">
        <v>281</v>
      </c>
      <c r="N220" s="35" t="s">
        <v>277</v>
      </c>
      <c r="O220" s="35" t="s">
        <v>49</v>
      </c>
      <c r="P220" s="38" t="s">
        <v>603</v>
      </c>
      <c r="Q220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221" spans="1:17" s="39" customFormat="1" ht="30" hidden="1" customHeight="1" x14ac:dyDescent="0.35">
      <c r="A221" s="35" t="s">
        <v>533</v>
      </c>
      <c r="B221" s="35" t="s">
        <v>569</v>
      </c>
      <c r="C221" s="36">
        <f>IF(tbQCEvents[[#This Row],[Sub-event]]&lt;&gt;"",VLOOKUP(tbQCEvents[[#This Row],[Sub-event]],tbSubEvent[],2,FALSE),"")</f>
        <v>43744</v>
      </c>
      <c r="D221" s="37"/>
      <c r="E221" s="35" t="s">
        <v>548</v>
      </c>
      <c r="F221" s="35" t="s">
        <v>573</v>
      </c>
      <c r="G221" s="35" t="s">
        <v>24</v>
      </c>
      <c r="H221" s="35" t="s">
        <v>26</v>
      </c>
      <c r="I221" s="37">
        <v>8</v>
      </c>
      <c r="J221" s="37">
        <v>6</v>
      </c>
      <c r="K221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221" s="37">
        <v>0</v>
      </c>
      <c r="M221" s="35" t="s">
        <v>276</v>
      </c>
      <c r="N221" s="35" t="s">
        <v>277</v>
      </c>
      <c r="O221" s="35" t="s">
        <v>51</v>
      </c>
      <c r="P221" s="38" t="s">
        <v>603</v>
      </c>
      <c r="Q221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222" spans="1:17" s="39" customFormat="1" ht="30" hidden="1" customHeight="1" x14ac:dyDescent="0.35">
      <c r="A222" s="35" t="s">
        <v>533</v>
      </c>
      <c r="B222" s="35" t="s">
        <v>569</v>
      </c>
      <c r="C222" s="36">
        <f>IF(tbQCEvents[[#This Row],[Sub-event]]&lt;&gt;"",VLOOKUP(tbQCEvents[[#This Row],[Sub-event]],tbSubEvent[],2,FALSE),"")</f>
        <v>43744</v>
      </c>
      <c r="D222" s="37"/>
      <c r="E222" s="35" t="s">
        <v>548</v>
      </c>
      <c r="F222" s="35" t="s">
        <v>573</v>
      </c>
      <c r="G222" s="35" t="s">
        <v>24</v>
      </c>
      <c r="H222" s="35" t="s">
        <v>26</v>
      </c>
      <c r="I222" s="37">
        <v>5</v>
      </c>
      <c r="J222" s="37">
        <v>4</v>
      </c>
      <c r="K222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222" s="37">
        <v>0</v>
      </c>
      <c r="M222" s="35" t="s">
        <v>280</v>
      </c>
      <c r="N222" s="35" t="s">
        <v>289</v>
      </c>
      <c r="O222" s="35" t="s">
        <v>48</v>
      </c>
      <c r="P222" s="38" t="s">
        <v>603</v>
      </c>
      <c r="Q222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223" spans="1:17" s="39" customFormat="1" ht="30" hidden="1" customHeight="1" x14ac:dyDescent="0.35">
      <c r="A223" s="35" t="s">
        <v>533</v>
      </c>
      <c r="B223" s="35" t="s">
        <v>569</v>
      </c>
      <c r="C223" s="36">
        <f>IF(tbQCEvents[[#This Row],[Sub-event]]&lt;&gt;"",VLOOKUP(tbQCEvents[[#This Row],[Sub-event]],tbSubEvent[],2,FALSE),"")</f>
        <v>43744</v>
      </c>
      <c r="D223" s="37"/>
      <c r="E223" s="35" t="s">
        <v>548</v>
      </c>
      <c r="F223" s="35" t="s">
        <v>573</v>
      </c>
      <c r="G223" s="35" t="s">
        <v>24</v>
      </c>
      <c r="H223" s="35" t="s">
        <v>26</v>
      </c>
      <c r="I223" s="37">
        <v>14</v>
      </c>
      <c r="J223" s="37">
        <v>5</v>
      </c>
      <c r="K223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223" s="37">
        <v>0</v>
      </c>
      <c r="M223" s="35" t="s">
        <v>289</v>
      </c>
      <c r="N223" s="35" t="s">
        <v>281</v>
      </c>
      <c r="O223" s="35" t="s">
        <v>52</v>
      </c>
      <c r="P223" s="38" t="s">
        <v>603</v>
      </c>
      <c r="Q223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224" spans="1:17" s="39" customFormat="1" ht="30" hidden="1" customHeight="1" x14ac:dyDescent="0.35">
      <c r="A224" s="35" t="s">
        <v>533</v>
      </c>
      <c r="B224" s="35" t="s">
        <v>569</v>
      </c>
      <c r="C224" s="36">
        <f>IF(tbQCEvents[[#This Row],[Sub-event]]&lt;&gt;"",VLOOKUP(tbQCEvents[[#This Row],[Sub-event]],tbSubEvent[],2,FALSE),"")</f>
        <v>43744</v>
      </c>
      <c r="D224" s="37"/>
      <c r="E224" s="35" t="s">
        <v>548</v>
      </c>
      <c r="F224" s="35" t="s">
        <v>573</v>
      </c>
      <c r="G224" s="35" t="s">
        <v>20</v>
      </c>
      <c r="H224" s="35" t="s">
        <v>606</v>
      </c>
      <c r="I224" s="37">
        <v>14</v>
      </c>
      <c r="J224" s="37">
        <v>3</v>
      </c>
      <c r="K224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224" s="37">
        <v>0</v>
      </c>
      <c r="M224" s="35" t="s">
        <v>277</v>
      </c>
      <c r="N224" s="35" t="s">
        <v>287</v>
      </c>
      <c r="O224" s="35" t="s">
        <v>52</v>
      </c>
      <c r="P224" s="38" t="s">
        <v>603</v>
      </c>
      <c r="Q224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225" spans="1:17" s="39" customFormat="1" ht="30" hidden="1" customHeight="1" x14ac:dyDescent="0.35">
      <c r="A225" s="35" t="s">
        <v>533</v>
      </c>
      <c r="B225" s="35" t="s">
        <v>569</v>
      </c>
      <c r="C225" s="36">
        <f>IF(tbQCEvents[[#This Row],[Sub-event]]&lt;&gt;"",VLOOKUP(tbQCEvents[[#This Row],[Sub-event]],tbSubEvent[],2,FALSE),"")</f>
        <v>43744</v>
      </c>
      <c r="D225" s="37"/>
      <c r="E225" s="35" t="s">
        <v>548</v>
      </c>
      <c r="F225" s="35" t="s">
        <v>573</v>
      </c>
      <c r="G225" s="35" t="s">
        <v>20</v>
      </c>
      <c r="H225" s="35" t="s">
        <v>606</v>
      </c>
      <c r="I225" s="37">
        <v>8</v>
      </c>
      <c r="J225" s="37">
        <v>10</v>
      </c>
      <c r="K225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225" s="37">
        <v>0</v>
      </c>
      <c r="M225" s="35" t="s">
        <v>289</v>
      </c>
      <c r="N225" s="35" t="s">
        <v>276</v>
      </c>
      <c r="O225" s="35" t="s">
        <v>49</v>
      </c>
      <c r="P225" s="38" t="s">
        <v>603</v>
      </c>
      <c r="Q225" s="35" t="str">
        <f>IF(ISNUMBER(tbQCEvents[[#This Row],[Player1 Score]]),IF(tbQCEvents[[#This Row],[Player1 Score]]&lt;tbQCEvents[[#This Row],[Player2 Score]],tbQCEvents[[#This Row],[Player1]],tbQCEvents[[#This Row],[Player2]]),"")</f>
        <v>DaHang</v>
      </c>
    </row>
    <row r="226" spans="1:17" s="39" customFormat="1" ht="30" hidden="1" customHeight="1" x14ac:dyDescent="0.35">
      <c r="A226" s="35" t="s">
        <v>533</v>
      </c>
      <c r="B226" s="35" t="s">
        <v>569</v>
      </c>
      <c r="C226" s="36">
        <f>IF(tbQCEvents[[#This Row],[Sub-event]]&lt;&gt;"",VLOOKUP(tbQCEvents[[#This Row],[Sub-event]],tbSubEvent[],2,FALSE),"")</f>
        <v>43744</v>
      </c>
      <c r="D226" s="37"/>
      <c r="E226" s="35" t="s">
        <v>548</v>
      </c>
      <c r="F226" s="35" t="s">
        <v>573</v>
      </c>
      <c r="G226" s="35" t="s">
        <v>20</v>
      </c>
      <c r="H226" s="35" t="s">
        <v>606</v>
      </c>
      <c r="I226" s="37">
        <v>7</v>
      </c>
      <c r="J226" s="37">
        <v>2</v>
      </c>
      <c r="K226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226" s="37">
        <v>0</v>
      </c>
      <c r="M226" s="35" t="s">
        <v>290</v>
      </c>
      <c r="N226" s="35" t="s">
        <v>286</v>
      </c>
      <c r="O226" s="35" t="s">
        <v>415</v>
      </c>
      <c r="P226" s="38" t="s">
        <v>603</v>
      </c>
      <c r="Q226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227" spans="1:17" s="39" customFormat="1" ht="30" hidden="1" customHeight="1" x14ac:dyDescent="0.35">
      <c r="A227" s="35" t="s">
        <v>533</v>
      </c>
      <c r="B227" s="35" t="s">
        <v>569</v>
      </c>
      <c r="C227" s="36">
        <f>IF(tbQCEvents[[#This Row],[Sub-event]]&lt;&gt;"",VLOOKUP(tbQCEvents[[#This Row],[Sub-event]],tbSubEvent[],2,FALSE),"")</f>
        <v>43744</v>
      </c>
      <c r="D227" s="37"/>
      <c r="E227" s="35" t="s">
        <v>548</v>
      </c>
      <c r="F227" s="35" t="s">
        <v>573</v>
      </c>
      <c r="G227" s="35" t="s">
        <v>6</v>
      </c>
      <c r="H227" s="35" t="s">
        <v>607</v>
      </c>
      <c r="I227" s="37">
        <v>11</v>
      </c>
      <c r="J227" s="37">
        <v>4</v>
      </c>
      <c r="K227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227" s="37">
        <v>0</v>
      </c>
      <c r="M227" s="35" t="s">
        <v>275</v>
      </c>
      <c r="N227" s="35" t="s">
        <v>289</v>
      </c>
      <c r="O227" s="35" t="s">
        <v>48</v>
      </c>
      <c r="P227" s="38" t="s">
        <v>603</v>
      </c>
      <c r="Q227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228" spans="1:17" s="39" customFormat="1" ht="30" hidden="1" customHeight="1" x14ac:dyDescent="0.35">
      <c r="A228" s="35" t="s">
        <v>533</v>
      </c>
      <c r="B228" s="35" t="s">
        <v>569</v>
      </c>
      <c r="C228" s="36">
        <f>IF(tbQCEvents[[#This Row],[Sub-event]]&lt;&gt;"",VLOOKUP(tbQCEvents[[#This Row],[Sub-event]],tbSubEvent[],2,FALSE),"")</f>
        <v>43744</v>
      </c>
      <c r="D228" s="37"/>
      <c r="E228" s="35" t="s">
        <v>548</v>
      </c>
      <c r="F228" s="35" t="s">
        <v>573</v>
      </c>
      <c r="G228" s="35" t="s">
        <v>6</v>
      </c>
      <c r="H228" s="35" t="s">
        <v>607</v>
      </c>
      <c r="I228" s="37">
        <v>22</v>
      </c>
      <c r="J228" s="37">
        <v>2</v>
      </c>
      <c r="K228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228" s="37">
        <v>0</v>
      </c>
      <c r="M228" s="35" t="s">
        <v>292</v>
      </c>
      <c r="N228" s="35" t="s">
        <v>281</v>
      </c>
      <c r="O228" s="35" t="s">
        <v>52</v>
      </c>
      <c r="P228" s="38" t="s">
        <v>603</v>
      </c>
      <c r="Q228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229" spans="1:17" s="39" customFormat="1" ht="30" hidden="1" customHeight="1" x14ac:dyDescent="0.35">
      <c r="A229" s="35" t="s">
        <v>533</v>
      </c>
      <c r="B229" s="35" t="s">
        <v>569</v>
      </c>
      <c r="C229" s="36">
        <f>IF(tbQCEvents[[#This Row],[Sub-event]]&lt;&gt;"",VLOOKUP(tbQCEvents[[#This Row],[Sub-event]],tbSubEvent[],2,FALSE),"")</f>
        <v>43744</v>
      </c>
      <c r="D229" s="37"/>
      <c r="E229" s="35" t="s">
        <v>548</v>
      </c>
      <c r="F229" s="35" t="s">
        <v>573</v>
      </c>
      <c r="G229" s="35" t="s">
        <v>6</v>
      </c>
      <c r="H229" s="35" t="s">
        <v>607</v>
      </c>
      <c r="I229" s="37">
        <v>7</v>
      </c>
      <c r="J229" s="37">
        <v>6</v>
      </c>
      <c r="K229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229" s="37">
        <v>0</v>
      </c>
      <c r="M229" s="35" t="s">
        <v>274</v>
      </c>
      <c r="N229" s="35" t="s">
        <v>290</v>
      </c>
      <c r="O229" s="35" t="s">
        <v>415</v>
      </c>
      <c r="P229" s="38" t="s">
        <v>603</v>
      </c>
      <c r="Q229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230" spans="1:17" s="39" customFormat="1" ht="30" hidden="1" customHeight="1" x14ac:dyDescent="0.35">
      <c r="A230" s="35" t="s">
        <v>533</v>
      </c>
      <c r="B230" s="35" t="s">
        <v>570</v>
      </c>
      <c r="C230" s="36">
        <f>IF(tbQCEvents[[#This Row],[Sub-event]]&lt;&gt;"",VLOOKUP(tbQCEvents[[#This Row],[Sub-event]],tbSubEvent[],2,FALSE),"")</f>
        <v>43751</v>
      </c>
      <c r="D230" s="37"/>
      <c r="E230" s="35" t="s">
        <v>548</v>
      </c>
      <c r="F230" s="35" t="s">
        <v>573</v>
      </c>
      <c r="G230" s="35" t="s">
        <v>19</v>
      </c>
      <c r="H230" s="35" t="s">
        <v>18</v>
      </c>
      <c r="I230" s="37">
        <v>6</v>
      </c>
      <c r="J230" s="37">
        <v>5</v>
      </c>
      <c r="K230" s="35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230" s="37">
        <v>0</v>
      </c>
      <c r="M230" s="35" t="s">
        <v>286</v>
      </c>
      <c r="N230" s="35" t="s">
        <v>287</v>
      </c>
      <c r="O230" s="35" t="s">
        <v>594</v>
      </c>
      <c r="P230" s="38" t="s">
        <v>629</v>
      </c>
      <c r="Q230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231" spans="1:17" s="39" customFormat="1" ht="30" hidden="1" customHeight="1" x14ac:dyDescent="0.35">
      <c r="A231" s="35" t="s">
        <v>533</v>
      </c>
      <c r="B231" s="35" t="s">
        <v>570</v>
      </c>
      <c r="C231" s="36">
        <f>IF(tbQCEvents[[#This Row],[Sub-event]]&lt;&gt;"",VLOOKUP(tbQCEvents[[#This Row],[Sub-event]],tbSubEvent[],2,FALSE),"")</f>
        <v>43751</v>
      </c>
      <c r="D231" s="37"/>
      <c r="E231" s="35" t="s">
        <v>548</v>
      </c>
      <c r="F231" s="35" t="s">
        <v>573</v>
      </c>
      <c r="G231" s="35" t="s">
        <v>19</v>
      </c>
      <c r="H231" s="35" t="s">
        <v>18</v>
      </c>
      <c r="I231" s="37">
        <v>0</v>
      </c>
      <c r="J231" s="37">
        <v>2</v>
      </c>
      <c r="K231" s="35" t="str">
        <f>IF(ISNUMBER(tbQCEvents[[#This Row],[Player1 Score]]),IF(tbQCEvents[[#This Row],[Player1 Score]]&gt;tbQCEvents[[#This Row],[Player2 Score]],tbQCEvents[[#This Row],[Player1]],tbQCEvents[[#This Row],[Player2]]),"")</f>
        <v>Garpy</v>
      </c>
      <c r="L231" s="37">
        <v>0</v>
      </c>
      <c r="M231" s="35" t="s">
        <v>275</v>
      </c>
      <c r="N231" s="35" t="s">
        <v>291</v>
      </c>
      <c r="O231" s="35" t="s">
        <v>48</v>
      </c>
      <c r="P231" s="38" t="s">
        <v>629</v>
      </c>
      <c r="Q231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232" spans="1:17" s="39" customFormat="1" ht="30" hidden="1" customHeight="1" x14ac:dyDescent="0.35">
      <c r="A232" s="35" t="s">
        <v>533</v>
      </c>
      <c r="B232" s="35" t="s">
        <v>570</v>
      </c>
      <c r="C232" s="36">
        <f>IF(tbQCEvents[[#This Row],[Sub-event]]&lt;&gt;"",VLOOKUP(tbQCEvents[[#This Row],[Sub-event]],tbSubEvent[],2,FALSE),"")</f>
        <v>43751</v>
      </c>
      <c r="D232" s="37"/>
      <c r="E232" s="35" t="s">
        <v>548</v>
      </c>
      <c r="F232" s="35" t="s">
        <v>573</v>
      </c>
      <c r="G232" s="35" t="s">
        <v>19</v>
      </c>
      <c r="H232" s="35" t="s">
        <v>18</v>
      </c>
      <c r="I232" s="37">
        <v>3</v>
      </c>
      <c r="J232" s="37">
        <v>2</v>
      </c>
      <c r="K232" s="35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232" s="37">
        <v>0</v>
      </c>
      <c r="M232" s="35" t="s">
        <v>290</v>
      </c>
      <c r="N232" s="35" t="s">
        <v>279</v>
      </c>
      <c r="O232" s="35" t="s">
        <v>53</v>
      </c>
      <c r="P232" s="38" t="s">
        <v>629</v>
      </c>
      <c r="Q232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233" spans="1:17" s="39" customFormat="1" ht="30" hidden="1" customHeight="1" x14ac:dyDescent="0.35">
      <c r="A233" s="35" t="s">
        <v>533</v>
      </c>
      <c r="B233" s="35" t="s">
        <v>570</v>
      </c>
      <c r="C233" s="36">
        <f>IF(tbQCEvents[[#This Row],[Sub-event]]&lt;&gt;"",VLOOKUP(tbQCEvents[[#This Row],[Sub-event]],tbSubEvent[],2,FALSE),"")</f>
        <v>43751</v>
      </c>
      <c r="D233" s="37"/>
      <c r="E233" s="35" t="s">
        <v>548</v>
      </c>
      <c r="F233" s="35" t="s">
        <v>573</v>
      </c>
      <c r="G233" s="35" t="s">
        <v>24</v>
      </c>
      <c r="H233" s="35" t="s">
        <v>614</v>
      </c>
      <c r="I233" s="37">
        <v>5</v>
      </c>
      <c r="J233" s="37">
        <v>4</v>
      </c>
      <c r="K233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233" s="37">
        <v>0</v>
      </c>
      <c r="M233" s="35" t="s">
        <v>287</v>
      </c>
      <c r="N233" s="35" t="s">
        <v>275</v>
      </c>
      <c r="O233" s="35" t="s">
        <v>51</v>
      </c>
      <c r="P233" s="38" t="s">
        <v>629</v>
      </c>
      <c r="Q233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234" spans="1:17" s="39" customFormat="1" ht="30" hidden="1" customHeight="1" x14ac:dyDescent="0.35">
      <c r="A234" s="35" t="s">
        <v>533</v>
      </c>
      <c r="B234" s="35" t="s">
        <v>570</v>
      </c>
      <c r="C234" s="36">
        <f>IF(tbQCEvents[[#This Row],[Sub-event]]&lt;&gt;"",VLOOKUP(tbQCEvents[[#This Row],[Sub-event]],tbSubEvent[],2,FALSE),"")</f>
        <v>43751</v>
      </c>
      <c r="D234" s="37"/>
      <c r="E234" s="35" t="s">
        <v>548</v>
      </c>
      <c r="F234" s="35" t="s">
        <v>573</v>
      </c>
      <c r="G234" s="35" t="s">
        <v>24</v>
      </c>
      <c r="H234" s="35" t="s">
        <v>614</v>
      </c>
      <c r="I234" s="37">
        <v>4</v>
      </c>
      <c r="J234" s="37">
        <v>7</v>
      </c>
      <c r="K234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234" s="37">
        <v>0</v>
      </c>
      <c r="M234" s="35" t="s">
        <v>280</v>
      </c>
      <c r="N234" s="35" t="s">
        <v>289</v>
      </c>
      <c r="O234" s="35" t="s">
        <v>49</v>
      </c>
      <c r="P234" s="38" t="s">
        <v>629</v>
      </c>
      <c r="Q234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235" spans="1:17" s="39" customFormat="1" ht="30" hidden="1" customHeight="1" x14ac:dyDescent="0.35">
      <c r="A235" s="35" t="s">
        <v>533</v>
      </c>
      <c r="B235" s="35" t="s">
        <v>570</v>
      </c>
      <c r="C235" s="36">
        <f>IF(tbQCEvents[[#This Row],[Sub-event]]&lt;&gt;"",VLOOKUP(tbQCEvents[[#This Row],[Sub-event]],tbSubEvent[],2,FALSE),"")</f>
        <v>43751</v>
      </c>
      <c r="D235" s="37"/>
      <c r="E235" s="35" t="s">
        <v>548</v>
      </c>
      <c r="F235" s="35" t="s">
        <v>573</v>
      </c>
      <c r="G235" s="35" t="s">
        <v>24</v>
      </c>
      <c r="H235" s="35" t="s">
        <v>614</v>
      </c>
      <c r="I235" s="37">
        <v>4</v>
      </c>
      <c r="J235" s="37">
        <v>3</v>
      </c>
      <c r="K235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235" s="37">
        <v>0</v>
      </c>
      <c r="M235" s="35" t="s">
        <v>281</v>
      </c>
      <c r="N235" s="35" t="s">
        <v>285</v>
      </c>
      <c r="O235" s="35" t="s">
        <v>48</v>
      </c>
      <c r="P235" s="38" t="s">
        <v>629</v>
      </c>
      <c r="Q235" s="35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236" spans="1:17" s="39" customFormat="1" ht="30" hidden="1" customHeight="1" x14ac:dyDescent="0.35">
      <c r="A236" s="35" t="s">
        <v>533</v>
      </c>
      <c r="B236" s="35" t="s">
        <v>570</v>
      </c>
      <c r="C236" s="36">
        <f>IF(tbQCEvents[[#This Row],[Sub-event]]&lt;&gt;"",VLOOKUP(tbQCEvents[[#This Row],[Sub-event]],tbSubEvent[],2,FALSE),"")</f>
        <v>43751</v>
      </c>
      <c r="D236" s="37"/>
      <c r="E236" s="35" t="s">
        <v>548</v>
      </c>
      <c r="F236" s="35" t="s">
        <v>573</v>
      </c>
      <c r="G236" s="35" t="s">
        <v>20</v>
      </c>
      <c r="H236" s="35" t="s">
        <v>121</v>
      </c>
      <c r="I236" s="37">
        <v>13</v>
      </c>
      <c r="J236" s="37">
        <v>2</v>
      </c>
      <c r="K236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236" s="37">
        <v>0</v>
      </c>
      <c r="M236" s="35" t="s">
        <v>280</v>
      </c>
      <c r="N236" s="35" t="s">
        <v>289</v>
      </c>
      <c r="O236" s="35" t="s">
        <v>48</v>
      </c>
      <c r="P236" s="38" t="s">
        <v>629</v>
      </c>
      <c r="Q236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237" spans="1:17" s="39" customFormat="1" ht="30" hidden="1" customHeight="1" x14ac:dyDescent="0.35">
      <c r="A237" s="35" t="s">
        <v>533</v>
      </c>
      <c r="B237" s="35" t="s">
        <v>570</v>
      </c>
      <c r="C237" s="36">
        <f>IF(tbQCEvents[[#This Row],[Sub-event]]&lt;&gt;"",VLOOKUP(tbQCEvents[[#This Row],[Sub-event]],tbSubEvent[],2,FALSE),"")</f>
        <v>43751</v>
      </c>
      <c r="D237" s="37"/>
      <c r="E237" s="35" t="s">
        <v>548</v>
      </c>
      <c r="F237" s="35" t="s">
        <v>573</v>
      </c>
      <c r="G237" s="35" t="s">
        <v>20</v>
      </c>
      <c r="H237" s="35" t="s">
        <v>121</v>
      </c>
      <c r="I237" s="37">
        <v>7</v>
      </c>
      <c r="J237" s="37">
        <v>4</v>
      </c>
      <c r="K237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237" s="37">
        <v>0</v>
      </c>
      <c r="M237" s="35" t="s">
        <v>277</v>
      </c>
      <c r="N237" s="35" t="s">
        <v>290</v>
      </c>
      <c r="O237" s="35" t="s">
        <v>51</v>
      </c>
      <c r="P237" s="38" t="s">
        <v>629</v>
      </c>
      <c r="Q237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238" spans="1:17" s="39" customFormat="1" ht="30" hidden="1" customHeight="1" x14ac:dyDescent="0.35">
      <c r="A238" s="35" t="s">
        <v>533</v>
      </c>
      <c r="B238" s="35" t="s">
        <v>570</v>
      </c>
      <c r="C238" s="36">
        <f>IF(tbQCEvents[[#This Row],[Sub-event]]&lt;&gt;"",VLOOKUP(tbQCEvents[[#This Row],[Sub-event]],tbSubEvent[],2,FALSE),"")</f>
        <v>43751</v>
      </c>
      <c r="D238" s="37"/>
      <c r="E238" s="35" t="s">
        <v>548</v>
      </c>
      <c r="F238" s="35" t="s">
        <v>573</v>
      </c>
      <c r="G238" s="35" t="s">
        <v>20</v>
      </c>
      <c r="H238" s="35" t="s">
        <v>121</v>
      </c>
      <c r="I238" s="37">
        <v>8</v>
      </c>
      <c r="J238" s="37">
        <v>4</v>
      </c>
      <c r="K238" s="35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238" s="37">
        <v>0</v>
      </c>
      <c r="M238" s="35" t="s">
        <v>286</v>
      </c>
      <c r="N238" s="35" t="s">
        <v>275</v>
      </c>
      <c r="O238" s="35" t="s">
        <v>415</v>
      </c>
      <c r="P238" s="38" t="s">
        <v>629</v>
      </c>
      <c r="Q238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239" spans="1:17" s="39" customFormat="1" ht="30" hidden="1" customHeight="1" x14ac:dyDescent="0.35">
      <c r="A239" s="35" t="s">
        <v>533</v>
      </c>
      <c r="B239" s="35" t="s">
        <v>570</v>
      </c>
      <c r="C239" s="36">
        <f>IF(tbQCEvents[[#This Row],[Sub-event]]&lt;&gt;"",VLOOKUP(tbQCEvents[[#This Row],[Sub-event]],tbSubEvent[],2,FALSE),"")</f>
        <v>43751</v>
      </c>
      <c r="D239" s="37"/>
      <c r="E239" s="35" t="s">
        <v>548</v>
      </c>
      <c r="F239" s="35" t="s">
        <v>573</v>
      </c>
      <c r="G239" s="35" t="s">
        <v>26</v>
      </c>
      <c r="H239" s="35" t="s">
        <v>23</v>
      </c>
      <c r="I239" s="37">
        <v>4</v>
      </c>
      <c r="J239" s="37">
        <v>7</v>
      </c>
      <c r="K239" s="35" t="str">
        <f>IF(ISNUMBER(tbQCEvents[[#This Row],[Player1 Score]]),IF(tbQCEvents[[#This Row],[Player1 Score]]&gt;tbQCEvents[[#This Row],[Player2 Score]],tbQCEvents[[#This Row],[Player1]],tbQCEvents[[#This Row],[Player2]]),"")</f>
        <v>br1ck</v>
      </c>
      <c r="L239" s="37">
        <v>0</v>
      </c>
      <c r="M239" s="35" t="s">
        <v>277</v>
      </c>
      <c r="N239" s="35" t="s">
        <v>281</v>
      </c>
      <c r="O239" s="35" t="s">
        <v>49</v>
      </c>
      <c r="P239" s="38" t="s">
        <v>629</v>
      </c>
      <c r="Q239" s="35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240" spans="1:17" s="39" customFormat="1" ht="30" hidden="1" customHeight="1" x14ac:dyDescent="0.35">
      <c r="A240" s="35" t="s">
        <v>533</v>
      </c>
      <c r="B240" s="35" t="s">
        <v>570</v>
      </c>
      <c r="C240" s="36">
        <f>IF(tbQCEvents[[#This Row],[Sub-event]]&lt;&gt;"",VLOOKUP(tbQCEvents[[#This Row],[Sub-event]],tbSubEvent[],2,FALSE),"")</f>
        <v>43751</v>
      </c>
      <c r="D240" s="37"/>
      <c r="E240" s="35" t="s">
        <v>548</v>
      </c>
      <c r="F240" s="35" t="s">
        <v>573</v>
      </c>
      <c r="G240" s="35" t="s">
        <v>26</v>
      </c>
      <c r="H240" s="35" t="s">
        <v>23</v>
      </c>
      <c r="I240" s="37">
        <v>12</v>
      </c>
      <c r="J240" s="37">
        <v>6</v>
      </c>
      <c r="K240" s="35" t="str">
        <f>IF(ISNUMBER(tbQCEvents[[#This Row],[Player1 Score]]),IF(tbQCEvents[[#This Row],[Player1 Score]]&gt;tbQCEvents[[#This Row],[Player2 Score]],tbQCEvents[[#This Row],[Player1]],tbQCEvents[[#This Row],[Player2]]),"")</f>
        <v>Dramis</v>
      </c>
      <c r="L240" s="37">
        <v>0</v>
      </c>
      <c r="M240" s="35" t="s">
        <v>289</v>
      </c>
      <c r="N240" s="35" t="s">
        <v>291</v>
      </c>
      <c r="O240" s="35" t="s">
        <v>48</v>
      </c>
      <c r="P240" s="38" t="s">
        <v>629</v>
      </c>
      <c r="Q240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41" spans="1:17" s="39" customFormat="1" ht="30" hidden="1" customHeight="1" x14ac:dyDescent="0.35">
      <c r="A241" s="35" t="s">
        <v>533</v>
      </c>
      <c r="B241" s="35" t="s">
        <v>570</v>
      </c>
      <c r="C241" s="36">
        <f>IF(tbQCEvents[[#This Row],[Sub-event]]&lt;&gt;"",VLOOKUP(tbQCEvents[[#This Row],[Sub-event]],tbSubEvent[],2,FALSE),"")</f>
        <v>43751</v>
      </c>
      <c r="D241" s="37"/>
      <c r="E241" s="35" t="s">
        <v>548</v>
      </c>
      <c r="F241" s="35" t="s">
        <v>573</v>
      </c>
      <c r="G241" s="35" t="s">
        <v>26</v>
      </c>
      <c r="H241" s="35" t="s">
        <v>23</v>
      </c>
      <c r="I241" s="37">
        <v>17</v>
      </c>
      <c r="J241" s="37">
        <v>2</v>
      </c>
      <c r="K241" s="35" t="str">
        <f>IF(ISNUMBER(tbQCEvents[[#This Row],[Player1 Score]]),IF(tbQCEvents[[#This Row],[Player1 Score]]&gt;tbQCEvents[[#This Row],[Player2 Score]],tbQCEvents[[#This Row],[Player1]],tbQCEvents[[#This Row],[Player2]]),"")</f>
        <v>Dramis</v>
      </c>
      <c r="L241" s="37">
        <v>0</v>
      </c>
      <c r="M241" s="35" t="s">
        <v>286</v>
      </c>
      <c r="N241" s="35" t="s">
        <v>279</v>
      </c>
      <c r="O241" s="35" t="s">
        <v>594</v>
      </c>
      <c r="P241" s="38" t="s">
        <v>629</v>
      </c>
      <c r="Q241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42" spans="1:17" s="39" customFormat="1" ht="30" hidden="1" customHeight="1" x14ac:dyDescent="0.35">
      <c r="A242" s="35" t="s">
        <v>533</v>
      </c>
      <c r="B242" s="35" t="s">
        <v>570</v>
      </c>
      <c r="C242" s="36">
        <f>IF(tbQCEvents[[#This Row],[Sub-event]]&lt;&gt;"",VLOOKUP(tbQCEvents[[#This Row],[Sub-event]],tbSubEvent[],2,FALSE),"")</f>
        <v>43751</v>
      </c>
      <c r="D242" s="37"/>
      <c r="E242" s="35" t="s">
        <v>548</v>
      </c>
      <c r="F242" s="35" t="s">
        <v>573</v>
      </c>
      <c r="G242" s="35" t="s">
        <v>15</v>
      </c>
      <c r="H242" s="35" t="s">
        <v>173</v>
      </c>
      <c r="I242" s="37">
        <v>5</v>
      </c>
      <c r="J242" s="37">
        <v>2</v>
      </c>
      <c r="K242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242" s="37">
        <v>0</v>
      </c>
      <c r="M242" s="35" t="s">
        <v>276</v>
      </c>
      <c r="N242" s="35" t="s">
        <v>280</v>
      </c>
      <c r="O242" s="35" t="s">
        <v>48</v>
      </c>
      <c r="P242" s="38" t="s">
        <v>629</v>
      </c>
      <c r="Q242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243" spans="1:17" s="39" customFormat="1" ht="30" hidden="1" customHeight="1" x14ac:dyDescent="0.35">
      <c r="A243" s="35" t="s">
        <v>533</v>
      </c>
      <c r="B243" s="35" t="s">
        <v>570</v>
      </c>
      <c r="C243" s="36">
        <f>IF(tbQCEvents[[#This Row],[Sub-event]]&lt;&gt;"",VLOOKUP(tbQCEvents[[#This Row],[Sub-event]],tbSubEvent[],2,FALSE),"")</f>
        <v>43751</v>
      </c>
      <c r="D243" s="37"/>
      <c r="E243" s="35" t="s">
        <v>548</v>
      </c>
      <c r="F243" s="35" t="s">
        <v>573</v>
      </c>
      <c r="G243" s="35" t="s">
        <v>15</v>
      </c>
      <c r="H243" s="35" t="s">
        <v>173</v>
      </c>
      <c r="I243" s="37">
        <v>5</v>
      </c>
      <c r="J243" s="37">
        <v>6</v>
      </c>
      <c r="K243" s="35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243" s="37">
        <v>0</v>
      </c>
      <c r="M243" s="35" t="s">
        <v>274</v>
      </c>
      <c r="N243" s="35" t="s">
        <v>289</v>
      </c>
      <c r="O243" s="35" t="s">
        <v>51</v>
      </c>
      <c r="P243" s="38" t="s">
        <v>629</v>
      </c>
      <c r="Q243" s="35" t="str">
        <f>IF(ISNUMBER(tbQCEvents[[#This Row],[Player1 Score]]),IF(tbQCEvents[[#This Row],[Player1 Score]]&lt;tbQCEvents[[#This Row],[Player2 Score]],tbQCEvents[[#This Row],[Player1]],tbQCEvents[[#This Row],[Player2]]),"")</f>
        <v>K1llsen</v>
      </c>
    </row>
    <row r="244" spans="1:17" s="39" customFormat="1" ht="30" hidden="1" customHeight="1" x14ac:dyDescent="0.35">
      <c r="A244" s="35" t="s">
        <v>533</v>
      </c>
      <c r="B244" s="35" t="s">
        <v>570</v>
      </c>
      <c r="C244" s="36">
        <f>IF(tbQCEvents[[#This Row],[Sub-event]]&lt;&gt;"",VLOOKUP(tbQCEvents[[#This Row],[Sub-event]],tbSubEvent[],2,FALSE),"")</f>
        <v>43751</v>
      </c>
      <c r="D244" s="37"/>
      <c r="E244" s="35" t="s">
        <v>548</v>
      </c>
      <c r="F244" s="35" t="s">
        <v>573</v>
      </c>
      <c r="G244" s="35" t="s">
        <v>15</v>
      </c>
      <c r="H244" s="35" t="s">
        <v>173</v>
      </c>
      <c r="I244" s="37">
        <v>11</v>
      </c>
      <c r="J244" s="37">
        <v>1</v>
      </c>
      <c r="K244" s="35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244" s="37">
        <v>0</v>
      </c>
      <c r="M244" s="35" t="s">
        <v>291</v>
      </c>
      <c r="N244" s="35" t="s">
        <v>288</v>
      </c>
      <c r="O244" s="35" t="s">
        <v>49</v>
      </c>
      <c r="P244" s="38" t="s">
        <v>629</v>
      </c>
      <c r="Q244" s="35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245" spans="1:17" s="39" customFormat="1" ht="30" hidden="1" customHeight="1" x14ac:dyDescent="0.35">
      <c r="A245" s="35" t="s">
        <v>533</v>
      </c>
      <c r="B245" s="35" t="s">
        <v>570</v>
      </c>
      <c r="C245" s="36">
        <f>IF(tbQCEvents[[#This Row],[Sub-event]]&lt;&gt;"",VLOOKUP(tbQCEvents[[#This Row],[Sub-event]],tbSubEvent[],2,FALSE),"")</f>
        <v>43751</v>
      </c>
      <c r="D245" s="37"/>
      <c r="E245" s="35" t="s">
        <v>548</v>
      </c>
      <c r="F245" s="35" t="s">
        <v>573</v>
      </c>
      <c r="G245" s="35" t="s">
        <v>615</v>
      </c>
      <c r="H245" s="35" t="s">
        <v>606</v>
      </c>
      <c r="I245" s="37">
        <v>6</v>
      </c>
      <c r="J245" s="37">
        <v>1</v>
      </c>
      <c r="K245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245" s="37">
        <v>0</v>
      </c>
      <c r="M245" s="35" t="s">
        <v>287</v>
      </c>
      <c r="N245" s="35" t="s">
        <v>276</v>
      </c>
      <c r="O245" s="35" t="s">
        <v>49</v>
      </c>
      <c r="P245" s="38" t="s">
        <v>629</v>
      </c>
      <c r="Q245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246" spans="1:17" s="39" customFormat="1" ht="30" hidden="1" customHeight="1" x14ac:dyDescent="0.35">
      <c r="A246" s="35" t="s">
        <v>533</v>
      </c>
      <c r="B246" s="35" t="s">
        <v>570</v>
      </c>
      <c r="C246" s="36">
        <f>IF(tbQCEvents[[#This Row],[Sub-event]]&lt;&gt;"",VLOOKUP(tbQCEvents[[#This Row],[Sub-event]],tbSubEvent[],2,FALSE),"")</f>
        <v>43751</v>
      </c>
      <c r="D246" s="37"/>
      <c r="E246" s="35" t="s">
        <v>548</v>
      </c>
      <c r="F246" s="35" t="s">
        <v>573</v>
      </c>
      <c r="G246" s="35" t="s">
        <v>615</v>
      </c>
      <c r="H246" s="35" t="s">
        <v>606</v>
      </c>
      <c r="I246" s="37">
        <v>17</v>
      </c>
      <c r="J246" s="37">
        <v>7</v>
      </c>
      <c r="K246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246" s="37">
        <v>0</v>
      </c>
      <c r="M246" s="35" t="s">
        <v>289</v>
      </c>
      <c r="N246" s="35" t="s">
        <v>274</v>
      </c>
      <c r="O246" s="35" t="s">
        <v>415</v>
      </c>
      <c r="P246" s="38" t="s">
        <v>629</v>
      </c>
      <c r="Q246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247" spans="1:17" s="39" customFormat="1" ht="30" hidden="1" customHeight="1" x14ac:dyDescent="0.35">
      <c r="A247" s="35" t="s">
        <v>533</v>
      </c>
      <c r="B247" s="35" t="s">
        <v>570</v>
      </c>
      <c r="C247" s="36">
        <f>IF(tbQCEvents[[#This Row],[Sub-event]]&lt;&gt;"",VLOOKUP(tbQCEvents[[#This Row],[Sub-event]],tbSubEvent[],2,FALSE),"")</f>
        <v>43751</v>
      </c>
      <c r="D247" s="37"/>
      <c r="E247" s="35" t="s">
        <v>548</v>
      </c>
      <c r="F247" s="35" t="s">
        <v>573</v>
      </c>
      <c r="G247" s="35" t="s">
        <v>615</v>
      </c>
      <c r="H247" s="35" t="s">
        <v>606</v>
      </c>
      <c r="I247" s="37">
        <v>11</v>
      </c>
      <c r="J247" s="37">
        <v>3</v>
      </c>
      <c r="K247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247" s="37">
        <v>0</v>
      </c>
      <c r="M247" s="35" t="s">
        <v>290</v>
      </c>
      <c r="N247" s="35" t="s">
        <v>277</v>
      </c>
      <c r="O247" s="35" t="s">
        <v>51</v>
      </c>
      <c r="P247" s="38" t="s">
        <v>629</v>
      </c>
      <c r="Q247" s="35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248" spans="1:17" s="39" customFormat="1" ht="30" hidden="1" customHeight="1" x14ac:dyDescent="0.35">
      <c r="A248" s="35" t="s">
        <v>533</v>
      </c>
      <c r="B248" s="35" t="s">
        <v>570</v>
      </c>
      <c r="C248" s="36">
        <f>IF(tbQCEvents[[#This Row],[Sub-event]]&lt;&gt;"",VLOOKUP(tbQCEvents[[#This Row],[Sub-event]],tbSubEvent[],2,FALSE),"")</f>
        <v>43751</v>
      </c>
      <c r="D248" s="37"/>
      <c r="E248" s="35" t="s">
        <v>548</v>
      </c>
      <c r="F248" s="35" t="s">
        <v>573</v>
      </c>
      <c r="G248" s="35" t="s">
        <v>117</v>
      </c>
      <c r="H248" s="35" t="s">
        <v>25</v>
      </c>
      <c r="I248" s="37">
        <v>6</v>
      </c>
      <c r="J248" s="37">
        <v>0</v>
      </c>
      <c r="K248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248" s="37">
        <v>0</v>
      </c>
      <c r="M248" s="35" t="s">
        <v>276</v>
      </c>
      <c r="N248" s="35" t="s">
        <v>291</v>
      </c>
      <c r="O248" s="35" t="s">
        <v>48</v>
      </c>
      <c r="P248" s="38" t="s">
        <v>629</v>
      </c>
      <c r="Q248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249" spans="1:17" s="39" customFormat="1" ht="30" hidden="1" customHeight="1" x14ac:dyDescent="0.35">
      <c r="A249" s="35" t="s">
        <v>533</v>
      </c>
      <c r="B249" s="35" t="s">
        <v>570</v>
      </c>
      <c r="C249" s="36">
        <f>IF(tbQCEvents[[#This Row],[Sub-event]]&lt;&gt;"",VLOOKUP(tbQCEvents[[#This Row],[Sub-event]],tbSubEvent[],2,FALSE),"")</f>
        <v>43751</v>
      </c>
      <c r="D249" s="37"/>
      <c r="E249" s="35" t="s">
        <v>548</v>
      </c>
      <c r="F249" s="35" t="s">
        <v>573</v>
      </c>
      <c r="G249" s="35" t="s">
        <v>117</v>
      </c>
      <c r="H249" s="35" t="s">
        <v>25</v>
      </c>
      <c r="I249" s="37">
        <v>10</v>
      </c>
      <c r="J249" s="37">
        <v>4</v>
      </c>
      <c r="K249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249" s="37">
        <v>0</v>
      </c>
      <c r="M249" s="35" t="s">
        <v>274</v>
      </c>
      <c r="N249" s="35" t="s">
        <v>275</v>
      </c>
      <c r="O249" s="35" t="s">
        <v>49</v>
      </c>
      <c r="P249" s="38" t="s">
        <v>629</v>
      </c>
      <c r="Q249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250" spans="1:17" s="39" customFormat="1" ht="30" hidden="1" customHeight="1" x14ac:dyDescent="0.35">
      <c r="A250" s="35" t="s">
        <v>533</v>
      </c>
      <c r="B250" s="35" t="s">
        <v>570</v>
      </c>
      <c r="C250" s="36">
        <f>IF(tbQCEvents[[#This Row],[Sub-event]]&lt;&gt;"",VLOOKUP(tbQCEvents[[#This Row],[Sub-event]],tbSubEvent[],2,FALSE),"")</f>
        <v>43751</v>
      </c>
      <c r="D250" s="37"/>
      <c r="E250" s="35" t="s">
        <v>548</v>
      </c>
      <c r="F250" s="35" t="s">
        <v>573</v>
      </c>
      <c r="G250" s="35" t="s">
        <v>117</v>
      </c>
      <c r="H250" s="35" t="s">
        <v>25</v>
      </c>
      <c r="I250" s="37">
        <v>7</v>
      </c>
      <c r="J250" s="37">
        <v>8</v>
      </c>
      <c r="K250" s="35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250" s="37">
        <v>0</v>
      </c>
      <c r="M250" s="35" t="s">
        <v>277</v>
      </c>
      <c r="N250" s="35" t="s">
        <v>287</v>
      </c>
      <c r="O250" s="35" t="s">
        <v>51</v>
      </c>
      <c r="P250" s="38" t="s">
        <v>629</v>
      </c>
      <c r="Q250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251" spans="1:17" s="39" customFormat="1" ht="30" hidden="1" customHeight="1" x14ac:dyDescent="0.35">
      <c r="A251" s="35" t="s">
        <v>533</v>
      </c>
      <c r="B251" s="35" t="s">
        <v>570</v>
      </c>
      <c r="C251" s="36">
        <f>IF(tbQCEvents[[#This Row],[Sub-event]]&lt;&gt;"",VLOOKUP(tbQCEvents[[#This Row],[Sub-event]],tbSubEvent[],2,FALSE),"")</f>
        <v>43751</v>
      </c>
      <c r="D251" s="37"/>
      <c r="E251" s="35" t="s">
        <v>548</v>
      </c>
      <c r="F251" s="35" t="s">
        <v>573</v>
      </c>
      <c r="G251" s="35" t="s">
        <v>17</v>
      </c>
      <c r="H251" s="35" t="s">
        <v>9</v>
      </c>
      <c r="I251" s="37">
        <v>9</v>
      </c>
      <c r="J251" s="37">
        <v>7</v>
      </c>
      <c r="K251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251" s="37">
        <v>0</v>
      </c>
      <c r="M251" s="35" t="s">
        <v>291</v>
      </c>
      <c r="N251" s="35" t="s">
        <v>287</v>
      </c>
      <c r="O251" s="35" t="s">
        <v>415</v>
      </c>
      <c r="P251" s="38" t="s">
        <v>629</v>
      </c>
      <c r="Q251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252" spans="1:17" s="39" customFormat="1" ht="30" hidden="1" customHeight="1" x14ac:dyDescent="0.35">
      <c r="A252" s="35" t="s">
        <v>533</v>
      </c>
      <c r="B252" s="35" t="s">
        <v>638</v>
      </c>
      <c r="C252" s="36">
        <f>IF(tbQCEvents[[#This Row],[Sub-event]]&lt;&gt;"",VLOOKUP(tbQCEvents[[#This Row],[Sub-event]],tbSubEvent[],2,FALSE),"")</f>
        <v>43758</v>
      </c>
      <c r="D252" s="37"/>
      <c r="E252" s="35" t="s">
        <v>548</v>
      </c>
      <c r="F252" s="35" t="s">
        <v>573</v>
      </c>
      <c r="G252" s="35" t="s">
        <v>19</v>
      </c>
      <c r="H252" s="35" t="s">
        <v>602</v>
      </c>
      <c r="I252" s="37">
        <v>7</v>
      </c>
      <c r="J252" s="37">
        <v>17</v>
      </c>
      <c r="K252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252" s="37">
        <v>0</v>
      </c>
      <c r="M252" s="35" t="s">
        <v>286</v>
      </c>
      <c r="N252" s="35" t="s">
        <v>287</v>
      </c>
      <c r="O252" s="35" t="s">
        <v>594</v>
      </c>
      <c r="P252" s="38" t="s">
        <v>639</v>
      </c>
      <c r="Q252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253" spans="1:17" s="39" customFormat="1" ht="30" hidden="1" customHeight="1" x14ac:dyDescent="0.35">
      <c r="A253" s="35" t="s">
        <v>533</v>
      </c>
      <c r="B253" s="35" t="s">
        <v>638</v>
      </c>
      <c r="C253" s="36">
        <f>IF(tbQCEvents[[#This Row],[Sub-event]]&lt;&gt;"",VLOOKUP(tbQCEvents[[#This Row],[Sub-event]],tbSubEvent[],2,FALSE),"")</f>
        <v>43758</v>
      </c>
      <c r="D253" s="37"/>
      <c r="E253" s="35" t="s">
        <v>548</v>
      </c>
      <c r="F253" s="35" t="s">
        <v>573</v>
      </c>
      <c r="G253" s="35" t="s">
        <v>19</v>
      </c>
      <c r="H253" s="35" t="s">
        <v>602</v>
      </c>
      <c r="I253" s="37">
        <v>5</v>
      </c>
      <c r="J253" s="37">
        <v>18</v>
      </c>
      <c r="K253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253" s="37">
        <v>0</v>
      </c>
      <c r="M253" s="35" t="s">
        <v>275</v>
      </c>
      <c r="N253" s="35" t="s">
        <v>280</v>
      </c>
      <c r="O253" s="35" t="s">
        <v>48</v>
      </c>
      <c r="P253" s="38" t="s">
        <v>639</v>
      </c>
      <c r="Q253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254" spans="1:17" s="39" customFormat="1" ht="30" hidden="1" customHeight="1" x14ac:dyDescent="0.35">
      <c r="A254" s="35" t="s">
        <v>533</v>
      </c>
      <c r="B254" s="35" t="s">
        <v>638</v>
      </c>
      <c r="C254" s="36">
        <f>IF(tbQCEvents[[#This Row],[Sub-event]]&lt;&gt;"",VLOOKUP(tbQCEvents[[#This Row],[Sub-event]],tbSubEvent[],2,FALSE),"")</f>
        <v>43758</v>
      </c>
      <c r="D254" s="37"/>
      <c r="E254" s="35" t="s">
        <v>548</v>
      </c>
      <c r="F254" s="35" t="s">
        <v>573</v>
      </c>
      <c r="G254" s="35" t="s">
        <v>19</v>
      </c>
      <c r="H254" s="35" t="s">
        <v>602</v>
      </c>
      <c r="I254" s="37">
        <v>8</v>
      </c>
      <c r="J254" s="37">
        <v>9</v>
      </c>
      <c r="K254" s="35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254" s="37">
        <v>0</v>
      </c>
      <c r="M254" s="35" t="s">
        <v>291</v>
      </c>
      <c r="N254" s="35" t="s">
        <v>289</v>
      </c>
      <c r="O254" s="35" t="s">
        <v>415</v>
      </c>
      <c r="P254" s="38" t="s">
        <v>639</v>
      </c>
      <c r="Q254" s="35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255" spans="1:17" s="39" customFormat="1" ht="30" hidden="1" customHeight="1" x14ac:dyDescent="0.35">
      <c r="A255" s="35" t="s">
        <v>533</v>
      </c>
      <c r="B255" s="35" t="s">
        <v>638</v>
      </c>
      <c r="C255" s="36">
        <f>IF(tbQCEvents[[#This Row],[Sub-event]]&lt;&gt;"",VLOOKUP(tbQCEvents[[#This Row],[Sub-event]],tbSubEvent[],2,FALSE),"")</f>
        <v>43758</v>
      </c>
      <c r="D255" s="37"/>
      <c r="E255" s="35" t="s">
        <v>548</v>
      </c>
      <c r="F255" s="35" t="s">
        <v>573</v>
      </c>
      <c r="G255" s="35" t="s">
        <v>25</v>
      </c>
      <c r="H255" s="35" t="s">
        <v>18</v>
      </c>
      <c r="I255" s="37">
        <v>10</v>
      </c>
      <c r="J255" s="37">
        <v>11</v>
      </c>
      <c r="K255" s="35" t="str">
        <f>IF(ISNUMBER(tbQCEvents[[#This Row],[Player1 Score]]),IF(tbQCEvents[[#This Row],[Player1 Score]]&gt;tbQCEvents[[#This Row],[Player2 Score]],tbQCEvents[[#This Row],[Player1]],tbQCEvents[[#This Row],[Player2]]),"")</f>
        <v>Garpy</v>
      </c>
      <c r="L255" s="37">
        <v>1</v>
      </c>
      <c r="M255" s="35" t="s">
        <v>274</v>
      </c>
      <c r="N255" s="35" t="s">
        <v>291</v>
      </c>
      <c r="O255" s="35" t="s">
        <v>415</v>
      </c>
      <c r="P255" s="38" t="s">
        <v>639</v>
      </c>
      <c r="Q255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256" spans="1:17" s="39" customFormat="1" ht="30" hidden="1" customHeight="1" x14ac:dyDescent="0.35">
      <c r="A256" s="35" t="s">
        <v>533</v>
      </c>
      <c r="B256" s="35" t="s">
        <v>638</v>
      </c>
      <c r="C256" s="36">
        <f>IF(tbQCEvents[[#This Row],[Sub-event]]&lt;&gt;"",VLOOKUP(tbQCEvents[[#This Row],[Sub-event]],tbSubEvent[],2,FALSE),"")</f>
        <v>43758</v>
      </c>
      <c r="D256" s="37"/>
      <c r="E256" s="35" t="s">
        <v>548</v>
      </c>
      <c r="F256" s="35" t="s">
        <v>573</v>
      </c>
      <c r="G256" s="35" t="s">
        <v>25</v>
      </c>
      <c r="H256" s="35" t="s">
        <v>18</v>
      </c>
      <c r="I256" s="37">
        <v>9</v>
      </c>
      <c r="J256" s="37">
        <v>4</v>
      </c>
      <c r="K256" s="35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256" s="37">
        <v>0</v>
      </c>
      <c r="M256" s="35" t="s">
        <v>276</v>
      </c>
      <c r="N256" s="35" t="s">
        <v>275</v>
      </c>
      <c r="O256" s="35" t="s">
        <v>48</v>
      </c>
      <c r="P256" s="38" t="s">
        <v>639</v>
      </c>
      <c r="Q256" s="35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257" spans="1:17" s="39" customFormat="1" ht="30" hidden="1" customHeight="1" x14ac:dyDescent="0.35">
      <c r="A257" s="35" t="s">
        <v>533</v>
      </c>
      <c r="B257" s="35" t="s">
        <v>638</v>
      </c>
      <c r="C257" s="36">
        <f>IF(tbQCEvents[[#This Row],[Sub-event]]&lt;&gt;"",VLOOKUP(tbQCEvents[[#This Row],[Sub-event]],tbSubEvent[],2,FALSE),"")</f>
        <v>43758</v>
      </c>
      <c r="D257" s="37"/>
      <c r="E257" s="35" t="s">
        <v>548</v>
      </c>
      <c r="F257" s="35" t="s">
        <v>573</v>
      </c>
      <c r="G257" s="35" t="s">
        <v>25</v>
      </c>
      <c r="H257" s="35" t="s">
        <v>18</v>
      </c>
      <c r="I257" s="37">
        <v>4</v>
      </c>
      <c r="J257" s="37">
        <v>12</v>
      </c>
      <c r="K257" s="35" t="str">
        <f>IF(ISNUMBER(tbQCEvents[[#This Row],[Player1 Score]]),IF(tbQCEvents[[#This Row],[Player1 Score]]&gt;tbQCEvents[[#This Row],[Player2 Score]],tbQCEvents[[#This Row],[Player1]],tbQCEvents[[#This Row],[Player2]]),"")</f>
        <v>Garpy</v>
      </c>
      <c r="L257" s="37">
        <v>0</v>
      </c>
      <c r="M257" s="35" t="s">
        <v>279</v>
      </c>
      <c r="N257" s="35" t="s">
        <v>286</v>
      </c>
      <c r="O257" s="35" t="s">
        <v>49</v>
      </c>
      <c r="P257" s="38" t="s">
        <v>639</v>
      </c>
      <c r="Q257" s="35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258" spans="1:17" s="39" customFormat="1" ht="30" hidden="1" customHeight="1" x14ac:dyDescent="0.35">
      <c r="A258" s="35" t="s">
        <v>533</v>
      </c>
      <c r="B258" s="35" t="s">
        <v>638</v>
      </c>
      <c r="C258" s="36">
        <f>IF(tbQCEvents[[#This Row],[Sub-event]]&lt;&gt;"",VLOOKUP(tbQCEvents[[#This Row],[Sub-event]],tbSubEvent[],2,FALSE),"")</f>
        <v>43758</v>
      </c>
      <c r="D258" s="37"/>
      <c r="E258" s="35" t="s">
        <v>548</v>
      </c>
      <c r="F258" s="35" t="s">
        <v>573</v>
      </c>
      <c r="G258" s="35" t="s">
        <v>9</v>
      </c>
      <c r="H258" s="35" t="s">
        <v>16</v>
      </c>
      <c r="I258" s="37">
        <v>13</v>
      </c>
      <c r="J258" s="37">
        <v>6</v>
      </c>
      <c r="K258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258" s="37">
        <v>0</v>
      </c>
      <c r="M258" s="35" t="s">
        <v>274</v>
      </c>
      <c r="N258" s="35" t="s">
        <v>289</v>
      </c>
      <c r="O258" s="35" t="s">
        <v>49</v>
      </c>
      <c r="P258" s="38" t="s">
        <v>639</v>
      </c>
      <c r="Q258" s="35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259" spans="1:17" s="39" customFormat="1" ht="30" hidden="1" customHeight="1" x14ac:dyDescent="0.35">
      <c r="A259" s="35" t="s">
        <v>533</v>
      </c>
      <c r="B259" s="35" t="s">
        <v>638</v>
      </c>
      <c r="C259" s="36">
        <f>IF(tbQCEvents[[#This Row],[Sub-event]]&lt;&gt;"",VLOOKUP(tbQCEvents[[#This Row],[Sub-event]],tbSubEvent[],2,FALSE),"")</f>
        <v>43758</v>
      </c>
      <c r="D259" s="37"/>
      <c r="E259" s="35" t="s">
        <v>548</v>
      </c>
      <c r="F259" s="35" t="s">
        <v>573</v>
      </c>
      <c r="G259" s="35" t="s">
        <v>9</v>
      </c>
      <c r="H259" s="35" t="s">
        <v>16</v>
      </c>
      <c r="I259" s="37">
        <v>4</v>
      </c>
      <c r="J259" s="37">
        <v>16</v>
      </c>
      <c r="K259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259" s="37">
        <v>0</v>
      </c>
      <c r="M259" s="35" t="s">
        <v>275</v>
      </c>
      <c r="N259" s="35" t="s">
        <v>280</v>
      </c>
      <c r="O259" s="35" t="s">
        <v>48</v>
      </c>
      <c r="P259" s="38" t="s">
        <v>639</v>
      </c>
      <c r="Q259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260" spans="1:17" s="39" customFormat="1" ht="30" hidden="1" customHeight="1" x14ac:dyDescent="0.35">
      <c r="A260" s="35" t="s">
        <v>533</v>
      </c>
      <c r="B260" s="35" t="s">
        <v>638</v>
      </c>
      <c r="C260" s="36">
        <f>IF(tbQCEvents[[#This Row],[Sub-event]]&lt;&gt;"",VLOOKUP(tbQCEvents[[#This Row],[Sub-event]],tbSubEvent[],2,FALSE),"")</f>
        <v>43758</v>
      </c>
      <c r="D260" s="37"/>
      <c r="E260" s="35" t="s">
        <v>548</v>
      </c>
      <c r="F260" s="35" t="s">
        <v>573</v>
      </c>
      <c r="G260" s="35" t="s">
        <v>9</v>
      </c>
      <c r="H260" s="35" t="s">
        <v>16</v>
      </c>
      <c r="I260" s="37">
        <v>9</v>
      </c>
      <c r="J260" s="37">
        <v>19</v>
      </c>
      <c r="K260" s="35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260" s="37">
        <v>0</v>
      </c>
      <c r="M260" s="35" t="s">
        <v>286</v>
      </c>
      <c r="N260" s="35" t="s">
        <v>290</v>
      </c>
      <c r="O260" s="35" t="s">
        <v>52</v>
      </c>
      <c r="P260" s="38" t="s">
        <v>639</v>
      </c>
      <c r="Q260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261" spans="1:17" s="39" customFormat="1" ht="30" hidden="1" customHeight="1" x14ac:dyDescent="0.35">
      <c r="A261" s="35" t="s">
        <v>533</v>
      </c>
      <c r="B261" s="35" t="s">
        <v>638</v>
      </c>
      <c r="C261" s="36">
        <f>IF(tbQCEvents[[#This Row],[Sub-event]]&lt;&gt;"",VLOOKUP(tbQCEvents[[#This Row],[Sub-event]],tbSubEvent[],2,FALSE),"")</f>
        <v>43758</v>
      </c>
      <c r="D261" s="37"/>
      <c r="E261" s="35" t="s">
        <v>548</v>
      </c>
      <c r="F261" s="35" t="s">
        <v>573</v>
      </c>
      <c r="G261" s="35" t="s">
        <v>17</v>
      </c>
      <c r="H261" s="35" t="s">
        <v>117</v>
      </c>
      <c r="I261" s="37">
        <v>5</v>
      </c>
      <c r="J261" s="37">
        <v>7</v>
      </c>
      <c r="K261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261" s="37">
        <v>0</v>
      </c>
      <c r="M261" s="35" t="s">
        <v>291</v>
      </c>
      <c r="N261" s="35" t="s">
        <v>287</v>
      </c>
      <c r="O261" s="35" t="s">
        <v>51</v>
      </c>
      <c r="P261" s="38" t="s">
        <v>639</v>
      </c>
      <c r="Q261" s="35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262" spans="1:17" s="39" customFormat="1" ht="30" hidden="1" customHeight="1" x14ac:dyDescent="0.35">
      <c r="A262" s="35" t="s">
        <v>533</v>
      </c>
      <c r="B262" s="35" t="s">
        <v>638</v>
      </c>
      <c r="C262" s="36">
        <f>IF(tbQCEvents[[#This Row],[Sub-event]]&lt;&gt;"",VLOOKUP(tbQCEvents[[#This Row],[Sub-event]],tbSubEvent[],2,FALSE),"")</f>
        <v>43758</v>
      </c>
      <c r="D262" s="37"/>
      <c r="E262" s="35" t="s">
        <v>548</v>
      </c>
      <c r="F262" s="35" t="s">
        <v>573</v>
      </c>
      <c r="G262" s="35" t="s">
        <v>17</v>
      </c>
      <c r="H262" s="35" t="s">
        <v>117</v>
      </c>
      <c r="I262" s="37">
        <v>15</v>
      </c>
      <c r="J262" s="37">
        <v>7</v>
      </c>
      <c r="K262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262" s="37">
        <v>0</v>
      </c>
      <c r="M262" s="35" t="s">
        <v>289</v>
      </c>
      <c r="N262" s="35" t="s">
        <v>286</v>
      </c>
      <c r="O262" s="35" t="s">
        <v>415</v>
      </c>
      <c r="P262" s="38" t="s">
        <v>639</v>
      </c>
      <c r="Q262" s="35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263" spans="1:17" s="39" customFormat="1" ht="30" hidden="1" customHeight="1" x14ac:dyDescent="0.35">
      <c r="A263" s="35" t="s">
        <v>533</v>
      </c>
      <c r="B263" s="35" t="s">
        <v>638</v>
      </c>
      <c r="C263" s="36">
        <f>IF(tbQCEvents[[#This Row],[Sub-event]]&lt;&gt;"",VLOOKUP(tbQCEvents[[#This Row],[Sub-event]],tbSubEvent[],2,FALSE),"")</f>
        <v>43758</v>
      </c>
      <c r="D263" s="37"/>
      <c r="E263" s="35" t="s">
        <v>548</v>
      </c>
      <c r="F263" s="35" t="s">
        <v>573</v>
      </c>
      <c r="G263" s="35" t="s">
        <v>17</v>
      </c>
      <c r="H263" s="35" t="s">
        <v>117</v>
      </c>
      <c r="I263" s="37">
        <v>4</v>
      </c>
      <c r="J263" s="37">
        <v>7</v>
      </c>
      <c r="K263" s="35" t="str">
        <f>IF(ISNUMBER(tbQCEvents[[#This Row],[Player1 Score]]),IF(tbQCEvents[[#This Row],[Player1 Score]]&gt;tbQCEvents[[#This Row],[Player2 Score]],tbQCEvents[[#This Row],[Player1]],tbQCEvents[[#This Row],[Player2]]),"")</f>
        <v>toxjq</v>
      </c>
      <c r="L263" s="37">
        <v>0</v>
      </c>
      <c r="M263" s="35" t="s">
        <v>280</v>
      </c>
      <c r="N263" s="35" t="s">
        <v>275</v>
      </c>
      <c r="O263" s="35" t="s">
        <v>53</v>
      </c>
      <c r="P263" s="38" t="s">
        <v>639</v>
      </c>
      <c r="Q263" s="35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264" spans="1:17" s="39" customFormat="1" ht="30" hidden="1" customHeight="1" x14ac:dyDescent="0.35">
      <c r="A264" s="35" t="s">
        <v>533</v>
      </c>
      <c r="B264" s="35" t="s">
        <v>638</v>
      </c>
      <c r="C264" s="36">
        <f>IF(tbQCEvents[[#This Row],[Sub-event]]&lt;&gt;"",VLOOKUP(tbQCEvents[[#This Row],[Sub-event]],tbSubEvent[],2,FALSE),"")</f>
        <v>43758</v>
      </c>
      <c r="D264" s="37"/>
      <c r="E264" s="35" t="s">
        <v>548</v>
      </c>
      <c r="F264" s="35" t="s">
        <v>573</v>
      </c>
      <c r="G264" s="35" t="s">
        <v>606</v>
      </c>
      <c r="H264" s="35" t="s">
        <v>23</v>
      </c>
      <c r="I264" s="37">
        <v>14</v>
      </c>
      <c r="J264" s="37">
        <v>6</v>
      </c>
      <c r="K264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264" s="37">
        <v>0</v>
      </c>
      <c r="M264" s="35" t="s">
        <v>276</v>
      </c>
      <c r="N264" s="35" t="s">
        <v>281</v>
      </c>
      <c r="O264" s="35" t="s">
        <v>49</v>
      </c>
      <c r="P264" s="38" t="s">
        <v>639</v>
      </c>
      <c r="Q264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65" spans="1:17" s="39" customFormat="1" ht="30" hidden="1" customHeight="1" x14ac:dyDescent="0.35">
      <c r="A265" s="35" t="s">
        <v>533</v>
      </c>
      <c r="B265" s="35" t="s">
        <v>638</v>
      </c>
      <c r="C265" s="36">
        <f>IF(tbQCEvents[[#This Row],[Sub-event]]&lt;&gt;"",VLOOKUP(tbQCEvents[[#This Row],[Sub-event]],tbSubEvent[],2,FALSE),"")</f>
        <v>43758</v>
      </c>
      <c r="D265" s="37"/>
      <c r="E265" s="35" t="s">
        <v>548</v>
      </c>
      <c r="F265" s="35" t="s">
        <v>573</v>
      </c>
      <c r="G265" s="35" t="s">
        <v>606</v>
      </c>
      <c r="H265" s="35" t="s">
        <v>23</v>
      </c>
      <c r="I265" s="37">
        <v>19</v>
      </c>
      <c r="J265" s="37">
        <v>8</v>
      </c>
      <c r="K265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265" s="37">
        <v>0</v>
      </c>
      <c r="M265" s="35" t="s">
        <v>289</v>
      </c>
      <c r="N265" s="35" t="s">
        <v>286</v>
      </c>
      <c r="O265" s="35" t="s">
        <v>52</v>
      </c>
      <c r="P265" s="38" t="s">
        <v>639</v>
      </c>
      <c r="Q265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66" spans="1:17" s="39" customFormat="1" ht="30" hidden="1" customHeight="1" x14ac:dyDescent="0.35">
      <c r="A266" s="35" t="s">
        <v>533</v>
      </c>
      <c r="B266" s="35" t="s">
        <v>638</v>
      </c>
      <c r="C266" s="36">
        <f>IF(tbQCEvents[[#This Row],[Sub-event]]&lt;&gt;"",VLOOKUP(tbQCEvents[[#This Row],[Sub-event]],tbSubEvent[],2,FALSE),"")</f>
        <v>43758</v>
      </c>
      <c r="D266" s="37"/>
      <c r="E266" s="35" t="s">
        <v>548</v>
      </c>
      <c r="F266" s="35" t="s">
        <v>573</v>
      </c>
      <c r="G266" s="35" t="s">
        <v>606</v>
      </c>
      <c r="H266" s="35" t="s">
        <v>23</v>
      </c>
      <c r="I266" s="37">
        <v>16</v>
      </c>
      <c r="J266" s="37">
        <v>12</v>
      </c>
      <c r="K266" s="35" t="str">
        <f>IF(ISNUMBER(tbQCEvents[[#This Row],[Player1 Score]]),IF(tbQCEvents[[#This Row],[Player1 Score]]&gt;tbQCEvents[[#This Row],[Player2 Score]],tbQCEvents[[#This Row],[Player1]],tbQCEvents[[#This Row],[Player2]]),"")</f>
        <v>Effortless</v>
      </c>
      <c r="L266" s="37">
        <v>0</v>
      </c>
      <c r="M266" s="35" t="s">
        <v>275</v>
      </c>
      <c r="N266" s="35" t="s">
        <v>278</v>
      </c>
      <c r="O266" s="35" t="s">
        <v>415</v>
      </c>
      <c r="P266" s="38" t="s">
        <v>639</v>
      </c>
      <c r="Q266" s="35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67" spans="1:17" s="39" customFormat="1" ht="30" hidden="1" customHeight="1" x14ac:dyDescent="0.35">
      <c r="A267" s="35" t="s">
        <v>533</v>
      </c>
      <c r="B267" s="35" t="s">
        <v>638</v>
      </c>
      <c r="C267" s="36">
        <f>IF(tbQCEvents[[#This Row],[Sub-event]]&lt;&gt;"",VLOOKUP(tbQCEvents[[#This Row],[Sub-event]],tbSubEvent[],2,FALSE),"")</f>
        <v>43758</v>
      </c>
      <c r="D267" s="37"/>
      <c r="E267" s="35" t="s">
        <v>548</v>
      </c>
      <c r="F267" s="35" t="s">
        <v>573</v>
      </c>
      <c r="G267" s="35" t="s">
        <v>614</v>
      </c>
      <c r="H267" s="35" t="s">
        <v>10</v>
      </c>
      <c r="I267" s="37">
        <v>9</v>
      </c>
      <c r="J267" s="37">
        <v>4</v>
      </c>
      <c r="K267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267" s="37">
        <v>0</v>
      </c>
      <c r="M267" s="35" t="s">
        <v>275</v>
      </c>
      <c r="N267" s="35" t="s">
        <v>289</v>
      </c>
      <c r="O267" s="35" t="s">
        <v>415</v>
      </c>
      <c r="P267" s="38" t="s">
        <v>639</v>
      </c>
      <c r="Q267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268" spans="1:17" s="39" customFormat="1" ht="30" hidden="1" customHeight="1" x14ac:dyDescent="0.35">
      <c r="A268" s="35" t="s">
        <v>533</v>
      </c>
      <c r="B268" s="35" t="s">
        <v>638</v>
      </c>
      <c r="C268" s="36">
        <f>IF(tbQCEvents[[#This Row],[Sub-event]]&lt;&gt;"",VLOOKUP(tbQCEvents[[#This Row],[Sub-event]],tbSubEvent[],2,FALSE),"")</f>
        <v>43758</v>
      </c>
      <c r="D268" s="37"/>
      <c r="E268" s="35" t="s">
        <v>548</v>
      </c>
      <c r="F268" s="35" t="s">
        <v>573</v>
      </c>
      <c r="G268" s="35" t="s">
        <v>614</v>
      </c>
      <c r="H268" s="35" t="s">
        <v>10</v>
      </c>
      <c r="I268" s="37">
        <v>17</v>
      </c>
      <c r="J268" s="37">
        <v>7</v>
      </c>
      <c r="K268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268" s="37">
        <v>0</v>
      </c>
      <c r="M268" s="35" t="s">
        <v>277</v>
      </c>
      <c r="N268" s="35" t="s">
        <v>288</v>
      </c>
      <c r="O268" s="35" t="s">
        <v>49</v>
      </c>
      <c r="P268" s="38" t="s">
        <v>639</v>
      </c>
      <c r="Q268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269" spans="1:17" s="39" customFormat="1" ht="30" hidden="1" customHeight="1" x14ac:dyDescent="0.35">
      <c r="A269" s="35" t="s">
        <v>533</v>
      </c>
      <c r="B269" s="35" t="s">
        <v>638</v>
      </c>
      <c r="C269" s="36">
        <f>IF(tbQCEvents[[#This Row],[Sub-event]]&lt;&gt;"",VLOOKUP(tbQCEvents[[#This Row],[Sub-event]],tbSubEvent[],2,FALSE),"")</f>
        <v>43758</v>
      </c>
      <c r="D269" s="37"/>
      <c r="E269" s="35" t="s">
        <v>548</v>
      </c>
      <c r="F269" s="35" t="s">
        <v>573</v>
      </c>
      <c r="G269" s="35" t="s">
        <v>614</v>
      </c>
      <c r="H269" s="35" t="s">
        <v>10</v>
      </c>
      <c r="I269" s="37">
        <v>15</v>
      </c>
      <c r="J269" s="37">
        <v>7</v>
      </c>
      <c r="K269" s="35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269" s="37">
        <v>0</v>
      </c>
      <c r="M269" s="35" t="s">
        <v>279</v>
      </c>
      <c r="N269" s="35" t="s">
        <v>287</v>
      </c>
      <c r="O269" s="35" t="s">
        <v>53</v>
      </c>
      <c r="P269" s="38" t="s">
        <v>639</v>
      </c>
      <c r="Q269" s="35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270" spans="1:17" s="39" customFormat="1" ht="30" hidden="1" customHeight="1" x14ac:dyDescent="0.35">
      <c r="A270" s="35" t="s">
        <v>533</v>
      </c>
      <c r="B270" s="35" t="s">
        <v>638</v>
      </c>
      <c r="C270" s="36">
        <f>IF(tbQCEvents[[#This Row],[Sub-event]]&lt;&gt;"",VLOOKUP(tbQCEvents[[#This Row],[Sub-event]],tbSubEvent[],2,FALSE),"")</f>
        <v>43758</v>
      </c>
      <c r="D270" s="37"/>
      <c r="E270" s="35" t="s">
        <v>548</v>
      </c>
      <c r="F270" s="35" t="s">
        <v>573</v>
      </c>
      <c r="G270" s="35" t="s">
        <v>615</v>
      </c>
      <c r="H270" s="35" t="s">
        <v>121</v>
      </c>
      <c r="I270" s="37">
        <v>16</v>
      </c>
      <c r="J270" s="37">
        <v>6</v>
      </c>
      <c r="K270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270" s="37">
        <v>0</v>
      </c>
      <c r="M270" s="35" t="s">
        <v>289</v>
      </c>
      <c r="N270" s="35" t="s">
        <v>291</v>
      </c>
      <c r="O270" s="35" t="s">
        <v>415</v>
      </c>
      <c r="P270" s="38" t="s">
        <v>639</v>
      </c>
      <c r="Q270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271" spans="1:17" s="39" customFormat="1" ht="30" hidden="1" customHeight="1" x14ac:dyDescent="0.35">
      <c r="A271" s="35" t="s">
        <v>533</v>
      </c>
      <c r="B271" s="35" t="s">
        <v>638</v>
      </c>
      <c r="C271" s="36">
        <f>IF(tbQCEvents[[#This Row],[Sub-event]]&lt;&gt;"",VLOOKUP(tbQCEvents[[#This Row],[Sub-event]],tbSubEvent[],2,FALSE),"")</f>
        <v>43758</v>
      </c>
      <c r="D271" s="37"/>
      <c r="E271" s="35" t="s">
        <v>548</v>
      </c>
      <c r="F271" s="35" t="s">
        <v>573</v>
      </c>
      <c r="G271" s="35" t="s">
        <v>615</v>
      </c>
      <c r="H271" s="35" t="s">
        <v>121</v>
      </c>
      <c r="I271" s="37">
        <v>8</v>
      </c>
      <c r="J271" s="37">
        <v>7</v>
      </c>
      <c r="K271" s="35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271" s="37">
        <v>1</v>
      </c>
      <c r="M271" s="35" t="s">
        <v>275</v>
      </c>
      <c r="N271" s="35" t="s">
        <v>277</v>
      </c>
      <c r="O271" s="35" t="s">
        <v>49</v>
      </c>
      <c r="P271" s="38" t="s">
        <v>639</v>
      </c>
      <c r="Q271" s="35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272" spans="1:17" s="39" customFormat="1" ht="30" hidden="1" customHeight="1" x14ac:dyDescent="0.35">
      <c r="A272" s="35" t="s">
        <v>533</v>
      </c>
      <c r="B272" s="35" t="s">
        <v>638</v>
      </c>
      <c r="C272" s="36">
        <f>IF(tbQCEvents[[#This Row],[Sub-event]]&lt;&gt;"",VLOOKUP(tbQCEvents[[#This Row],[Sub-event]],tbSubEvent[],2,FALSE),"")</f>
        <v>43758</v>
      </c>
      <c r="D272" s="37"/>
      <c r="E272" s="35" t="s">
        <v>548</v>
      </c>
      <c r="F272" s="35" t="s">
        <v>573</v>
      </c>
      <c r="G272" s="35" t="s">
        <v>615</v>
      </c>
      <c r="H272" s="35" t="s">
        <v>121</v>
      </c>
      <c r="I272" s="37">
        <v>4</v>
      </c>
      <c r="J272" s="37">
        <v>7</v>
      </c>
      <c r="K272" s="35" t="str">
        <f>IF(ISNUMBER(tbQCEvents[[#This Row],[Player1 Score]]),IF(tbQCEvents[[#This Row],[Player1 Score]]&gt;tbQCEvents[[#This Row],[Player2 Score]],tbQCEvents[[#This Row],[Player1]],tbQCEvents[[#This Row],[Player2]]),"")</f>
        <v>whaz</v>
      </c>
      <c r="L272" s="37">
        <v>0</v>
      </c>
      <c r="M272" s="35" t="s">
        <v>285</v>
      </c>
      <c r="N272" s="35" t="s">
        <v>281</v>
      </c>
      <c r="O272" s="35" t="s">
        <v>48</v>
      </c>
      <c r="P272" s="38" t="s">
        <v>639</v>
      </c>
      <c r="Q272" s="35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273" spans="1:17" s="39" customFormat="1" ht="30" hidden="1" customHeight="1" x14ac:dyDescent="0.35">
      <c r="A273" s="35" t="s">
        <v>533</v>
      </c>
      <c r="B273" s="35" t="s">
        <v>638</v>
      </c>
      <c r="C273" s="36">
        <f>IF(tbQCEvents[[#This Row],[Sub-event]]&lt;&gt;"",VLOOKUP(tbQCEvents[[#This Row],[Sub-event]],tbSubEvent[],2,FALSE),"")</f>
        <v>43758</v>
      </c>
      <c r="D273" s="37"/>
      <c r="E273" s="35" t="s">
        <v>548</v>
      </c>
      <c r="F273" s="35" t="s">
        <v>573</v>
      </c>
      <c r="G273" s="35" t="s">
        <v>6</v>
      </c>
      <c r="H273" s="35" t="s">
        <v>24</v>
      </c>
      <c r="I273" s="37">
        <v>13</v>
      </c>
      <c r="J273" s="37">
        <v>2</v>
      </c>
      <c r="K273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273" s="37">
        <v>0</v>
      </c>
      <c r="M273" s="35" t="s">
        <v>275</v>
      </c>
      <c r="N273" s="35" t="s">
        <v>287</v>
      </c>
      <c r="O273" s="35" t="s">
        <v>51</v>
      </c>
      <c r="P273" s="38" t="s">
        <v>639</v>
      </c>
      <c r="Q273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274" spans="1:17" s="39" customFormat="1" ht="30" hidden="1" customHeight="1" x14ac:dyDescent="0.35">
      <c r="A274" s="35" t="s">
        <v>533</v>
      </c>
      <c r="B274" s="35" t="s">
        <v>638</v>
      </c>
      <c r="C274" s="36">
        <f>IF(tbQCEvents[[#This Row],[Sub-event]]&lt;&gt;"",VLOOKUP(tbQCEvents[[#This Row],[Sub-event]],tbSubEvent[],2,FALSE),"")</f>
        <v>43758</v>
      </c>
      <c r="D274" s="37"/>
      <c r="E274" s="35" t="s">
        <v>548</v>
      </c>
      <c r="F274" s="35" t="s">
        <v>573</v>
      </c>
      <c r="G274" s="35" t="s">
        <v>6</v>
      </c>
      <c r="H274" s="35" t="s">
        <v>24</v>
      </c>
      <c r="I274" s="37">
        <v>9</v>
      </c>
      <c r="J274" s="37">
        <v>13</v>
      </c>
      <c r="K274" s="35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274" s="37">
        <v>0</v>
      </c>
      <c r="M274" s="35" t="s">
        <v>292</v>
      </c>
      <c r="N274" s="35" t="s">
        <v>289</v>
      </c>
      <c r="O274" s="35" t="s">
        <v>594</v>
      </c>
      <c r="P274" s="38" t="s">
        <v>639</v>
      </c>
      <c r="Q274" s="35" t="str">
        <f>IF(ISNUMBER(tbQCEvents[[#This Row],[Player1 Score]]),IF(tbQCEvents[[#This Row],[Player1 Score]]&lt;tbQCEvents[[#This Row],[Player2 Score]],tbQCEvents[[#This Row],[Player1]],tbQCEvents[[#This Row],[Player2]]),"")</f>
        <v>Rapha</v>
      </c>
    </row>
    <row r="275" spans="1:17" s="39" customFormat="1" ht="30" hidden="1" customHeight="1" x14ac:dyDescent="0.35">
      <c r="A275" s="35" t="s">
        <v>533</v>
      </c>
      <c r="B275" s="35" t="s">
        <v>638</v>
      </c>
      <c r="C275" s="36">
        <f>IF(tbQCEvents[[#This Row],[Sub-event]]&lt;&gt;"",VLOOKUP(tbQCEvents[[#This Row],[Sub-event]],tbSubEvent[],2,FALSE),"")</f>
        <v>43758</v>
      </c>
      <c r="D275" s="37"/>
      <c r="E275" s="35" t="s">
        <v>548</v>
      </c>
      <c r="F275" s="35" t="s">
        <v>573</v>
      </c>
      <c r="G275" s="35" t="s">
        <v>6</v>
      </c>
      <c r="H275" s="35" t="s">
        <v>24</v>
      </c>
      <c r="I275" s="37">
        <v>14</v>
      </c>
      <c r="J275" s="37">
        <v>4</v>
      </c>
      <c r="K275" s="35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275" s="37">
        <v>0</v>
      </c>
      <c r="M275" s="35" t="s">
        <v>276</v>
      </c>
      <c r="N275" s="35" t="s">
        <v>291</v>
      </c>
      <c r="O275" s="35" t="s">
        <v>48</v>
      </c>
      <c r="P275" s="38" t="s">
        <v>639</v>
      </c>
      <c r="Q275" s="35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276" spans="1:17" s="39" customFormat="1" ht="30" hidden="1" customHeight="1" x14ac:dyDescent="0.35">
      <c r="A276" s="35" t="s">
        <v>533</v>
      </c>
      <c r="B276" s="35" t="s">
        <v>570</v>
      </c>
      <c r="C276" s="36">
        <f>IF(tbQCEvents[[#This Row],[Sub-event]]&lt;&gt;"",VLOOKUP(tbQCEvents[[#This Row],[Sub-event]],tbSubEvent[],2,FALSE),"")</f>
        <v>43751</v>
      </c>
      <c r="D276" s="37"/>
      <c r="E276" s="35" t="s">
        <v>548</v>
      </c>
      <c r="F276" s="35" t="s">
        <v>573</v>
      </c>
      <c r="G276" s="35" t="s">
        <v>17</v>
      </c>
      <c r="H276" s="35" t="s">
        <v>9</v>
      </c>
      <c r="I276" s="37">
        <v>7</v>
      </c>
      <c r="J276" s="37">
        <v>6</v>
      </c>
      <c r="K276" s="35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276" s="37">
        <v>0</v>
      </c>
      <c r="M276" s="35" t="s">
        <v>275</v>
      </c>
      <c r="N276" s="35" t="s">
        <v>290</v>
      </c>
      <c r="O276" s="35" t="s">
        <v>52</v>
      </c>
      <c r="P276" s="38" t="s">
        <v>629</v>
      </c>
      <c r="Q276" s="35" t="str">
        <f>IF(ISNUMBER(tbQCEvents[[#This Row],[Player1 Score]]),IF(tbQCEvents[[#This Row],[Player1 Score]]&lt;tbQCEvents[[#This Row],[Player2 Score]],tbQCEvents[[#This Row],[Player1]],tbQCEvents[[#This Row],[Player2]]),"")</f>
        <v>Cooller</v>
      </c>
    </row>
    <row r="277" spans="1:17" s="27" customFormat="1" ht="30" hidden="1" customHeight="1" x14ac:dyDescent="0.35">
      <c r="A277" s="28" t="s">
        <v>533</v>
      </c>
      <c r="B277" s="28" t="s">
        <v>640</v>
      </c>
      <c r="C277" s="29">
        <f>IF(tbQCEvents[[#This Row],[Sub-event]]&lt;&gt;"",VLOOKUP(tbQCEvents[[#This Row],[Sub-event]],tbSubEvent[],2,FALSE),"")</f>
        <v>43771</v>
      </c>
      <c r="D277" s="31" t="s">
        <v>641</v>
      </c>
      <c r="E277" s="28" t="s">
        <v>580</v>
      </c>
      <c r="F277" s="28" t="s">
        <v>573</v>
      </c>
      <c r="G277" s="28" t="s">
        <v>602</v>
      </c>
      <c r="H277" s="28" t="s">
        <v>542</v>
      </c>
      <c r="I277" s="31">
        <v>5</v>
      </c>
      <c r="J277" s="31">
        <v>8</v>
      </c>
      <c r="K277" s="28" t="str">
        <f>IF(ISNUMBER(tbQCEvents[[#This Row],[Player1 Score]]),IF(tbQCEvents[[#This Row],[Player1 Score]]&gt;tbQCEvents[[#This Row],[Player2 Score]],tbQCEvents[[#This Row],[Player1]],tbQCEvents[[#This Row],[Player2]]),"")</f>
        <v>cnz</v>
      </c>
      <c r="L277" s="31">
        <v>0</v>
      </c>
      <c r="M277" s="28" t="s">
        <v>292</v>
      </c>
      <c r="N277" s="28" t="s">
        <v>290</v>
      </c>
      <c r="O277" s="28" t="s">
        <v>415</v>
      </c>
      <c r="P277" s="1" t="s">
        <v>642</v>
      </c>
      <c r="Q277" s="28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278" spans="1:17" s="27" customFormat="1" ht="30" hidden="1" customHeight="1" x14ac:dyDescent="0.35">
      <c r="A278" s="28" t="s">
        <v>533</v>
      </c>
      <c r="B278" s="28" t="s">
        <v>640</v>
      </c>
      <c r="C278" s="29">
        <f>IF(tbQCEvents[[#This Row],[Sub-event]]&lt;&gt;"",VLOOKUP(tbQCEvents[[#This Row],[Sub-event]],tbSubEvent[],2,FALSE),"")</f>
        <v>43771</v>
      </c>
      <c r="D278" s="31" t="s">
        <v>641</v>
      </c>
      <c r="E278" s="28" t="s">
        <v>580</v>
      </c>
      <c r="F278" s="28" t="s">
        <v>573</v>
      </c>
      <c r="G278" s="28" t="s">
        <v>18</v>
      </c>
      <c r="H278" s="28" t="s">
        <v>644</v>
      </c>
      <c r="I278" s="31">
        <v>6</v>
      </c>
      <c r="J278" s="31">
        <v>5</v>
      </c>
      <c r="K278" s="28" t="str">
        <f>IF(ISNUMBER(tbQCEvents[[#This Row],[Player1 Score]]),IF(tbQCEvents[[#This Row],[Player1 Score]]&gt;tbQCEvents[[#This Row],[Player2 Score]],tbQCEvents[[#This Row],[Player1]],tbQCEvents[[#This Row],[Player2]]),"")</f>
        <v>Garpy</v>
      </c>
      <c r="L278" s="31">
        <v>1</v>
      </c>
      <c r="M278" s="28" t="s">
        <v>275</v>
      </c>
      <c r="N278" s="28" t="s">
        <v>280</v>
      </c>
      <c r="O278" s="28" t="s">
        <v>51</v>
      </c>
      <c r="P278" s="1" t="s">
        <v>642</v>
      </c>
      <c r="Q278" s="28" t="str">
        <f>IF(ISNUMBER(tbQCEvents[[#This Row],[Player1 Score]]),IF(tbQCEvents[[#This Row],[Player1 Score]]&lt;tbQCEvents[[#This Row],[Player2 Score]],tbQCEvents[[#This Row],[Player1]],tbQCEvents[[#This Row],[Player2]]),"")</f>
        <v>Cypher</v>
      </c>
    </row>
    <row r="279" spans="1:17" s="27" customFormat="1" ht="30" hidden="1" customHeight="1" x14ac:dyDescent="0.35">
      <c r="A279" s="28" t="s">
        <v>533</v>
      </c>
      <c r="B279" s="28" t="s">
        <v>640</v>
      </c>
      <c r="C279" s="29">
        <f>IF(tbQCEvents[[#This Row],[Sub-event]]&lt;&gt;"",VLOOKUP(tbQCEvents[[#This Row],[Sub-event]],tbSubEvent[],2,FALSE),"")</f>
        <v>43771</v>
      </c>
      <c r="D279" s="31" t="s">
        <v>641</v>
      </c>
      <c r="E279" s="28" t="s">
        <v>580</v>
      </c>
      <c r="F279" s="28" t="s">
        <v>573</v>
      </c>
      <c r="G279" s="28" t="s">
        <v>18</v>
      </c>
      <c r="H279" s="28" t="s">
        <v>644</v>
      </c>
      <c r="I279" s="31">
        <v>8</v>
      </c>
      <c r="J279" s="31">
        <v>6</v>
      </c>
      <c r="K279" s="28" t="str">
        <f>IF(ISNUMBER(tbQCEvents[[#This Row],[Player1 Score]]),IF(tbQCEvents[[#This Row],[Player1 Score]]&gt;tbQCEvents[[#This Row],[Player2 Score]],tbQCEvents[[#This Row],[Player1]],tbQCEvents[[#This Row],[Player2]]),"")</f>
        <v>Garpy</v>
      </c>
      <c r="L279" s="31">
        <v>0</v>
      </c>
      <c r="M279" s="28" t="s">
        <v>289</v>
      </c>
      <c r="N279" s="28" t="s">
        <v>286</v>
      </c>
      <c r="O279" s="28" t="s">
        <v>415</v>
      </c>
      <c r="P279" s="1" t="s">
        <v>642</v>
      </c>
      <c r="Q279" s="28" t="str">
        <f>IF(ISNUMBER(tbQCEvents[[#This Row],[Player1 Score]]),IF(tbQCEvents[[#This Row],[Player1 Score]]&lt;tbQCEvents[[#This Row],[Player2 Score]],tbQCEvents[[#This Row],[Player1]],tbQCEvents[[#This Row],[Player2]]),"")</f>
        <v>Cypher</v>
      </c>
    </row>
    <row r="280" spans="1:17" s="27" customFormat="1" ht="30" hidden="1" customHeight="1" x14ac:dyDescent="0.35">
      <c r="A280" s="28" t="s">
        <v>533</v>
      </c>
      <c r="B280" s="28" t="s">
        <v>640</v>
      </c>
      <c r="C280" s="29">
        <f>IF(tbQCEvents[[#This Row],[Sub-event]]&lt;&gt;"",VLOOKUP(tbQCEvents[[#This Row],[Sub-event]],tbSubEvent[],2,FALSE),"")</f>
        <v>43771</v>
      </c>
      <c r="D280" s="31" t="s">
        <v>641</v>
      </c>
      <c r="E280" s="28" t="s">
        <v>580</v>
      </c>
      <c r="F280" s="28" t="s">
        <v>573</v>
      </c>
      <c r="G280" s="28" t="s">
        <v>18</v>
      </c>
      <c r="H280" s="28" t="s">
        <v>644</v>
      </c>
      <c r="I280" s="31">
        <v>5</v>
      </c>
      <c r="J280" s="31">
        <v>8</v>
      </c>
      <c r="K280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80" s="31">
        <v>0</v>
      </c>
      <c r="M280" s="28" t="s">
        <v>290</v>
      </c>
      <c r="N280" s="28" t="s">
        <v>281</v>
      </c>
      <c r="O280" s="28" t="s">
        <v>52</v>
      </c>
      <c r="P280" s="1" t="s">
        <v>642</v>
      </c>
      <c r="Q280" s="28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281" spans="1:17" s="27" customFormat="1" ht="30" hidden="1" customHeight="1" x14ac:dyDescent="0.35">
      <c r="A281" s="28" t="s">
        <v>533</v>
      </c>
      <c r="B281" s="28" t="s">
        <v>640</v>
      </c>
      <c r="C281" s="29">
        <f>IF(tbQCEvents[[#This Row],[Sub-event]]&lt;&gt;"",VLOOKUP(tbQCEvents[[#This Row],[Sub-event]],tbSubEvent[],2,FALSE),"")</f>
        <v>43771</v>
      </c>
      <c r="D281" s="31" t="s">
        <v>641</v>
      </c>
      <c r="E281" s="28" t="s">
        <v>580</v>
      </c>
      <c r="F281" s="28" t="s">
        <v>573</v>
      </c>
      <c r="G281" s="28" t="s">
        <v>18</v>
      </c>
      <c r="H281" s="28" t="s">
        <v>644</v>
      </c>
      <c r="I281" s="31">
        <v>4</v>
      </c>
      <c r="J281" s="31">
        <v>6</v>
      </c>
      <c r="K281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81" s="31">
        <v>0</v>
      </c>
      <c r="M281" s="28" t="s">
        <v>279</v>
      </c>
      <c r="N281" s="28" t="s">
        <v>274</v>
      </c>
      <c r="O281" s="28" t="s">
        <v>53</v>
      </c>
      <c r="P281" s="1" t="s">
        <v>642</v>
      </c>
      <c r="Q281" s="28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282" spans="1:17" s="27" customFormat="1" ht="30" hidden="1" customHeight="1" x14ac:dyDescent="0.35">
      <c r="A282" s="28" t="s">
        <v>533</v>
      </c>
      <c r="B282" s="28" t="s">
        <v>640</v>
      </c>
      <c r="C282" s="29">
        <f>IF(tbQCEvents[[#This Row],[Sub-event]]&lt;&gt;"",VLOOKUP(tbQCEvents[[#This Row],[Sub-event]],tbSubEvent[],2,FALSE),"")</f>
        <v>43771</v>
      </c>
      <c r="D282" s="31" t="s">
        <v>641</v>
      </c>
      <c r="E282" s="28" t="s">
        <v>580</v>
      </c>
      <c r="F282" s="28" t="s">
        <v>573</v>
      </c>
      <c r="G282" s="28" t="s">
        <v>18</v>
      </c>
      <c r="H282" s="28" t="s">
        <v>644</v>
      </c>
      <c r="I282" s="31">
        <v>4</v>
      </c>
      <c r="J282" s="31">
        <v>5</v>
      </c>
      <c r="K282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82" s="31">
        <v>0</v>
      </c>
      <c r="M282" s="28" t="s">
        <v>278</v>
      </c>
      <c r="N282" s="28" t="s">
        <v>292</v>
      </c>
      <c r="O282" s="28" t="s">
        <v>49</v>
      </c>
      <c r="P282" s="1" t="s">
        <v>642</v>
      </c>
      <c r="Q282" s="28" t="str">
        <f>IF(ISNUMBER(tbQCEvents[[#This Row],[Player1 Score]]),IF(tbQCEvents[[#This Row],[Player1 Score]]&lt;tbQCEvents[[#This Row],[Player2 Score]],tbQCEvents[[#This Row],[Player1]],tbQCEvents[[#This Row],[Player2]]),"")</f>
        <v>Garpy</v>
      </c>
    </row>
    <row r="283" spans="1:17" s="27" customFormat="1" ht="30" hidden="1" customHeight="1" x14ac:dyDescent="0.35">
      <c r="A283" s="28" t="s">
        <v>533</v>
      </c>
      <c r="B283" s="28" t="s">
        <v>640</v>
      </c>
      <c r="C283" s="29">
        <f>IF(tbQCEvents[[#This Row],[Sub-event]]&lt;&gt;"",VLOOKUP(tbQCEvents[[#This Row],[Sub-event]],tbSubEvent[],2,FALSE),"")</f>
        <v>43771</v>
      </c>
      <c r="D283" s="31" t="s">
        <v>641</v>
      </c>
      <c r="E283" s="28" t="s">
        <v>580</v>
      </c>
      <c r="F283" s="28" t="s">
        <v>573</v>
      </c>
      <c r="G283" s="28" t="s">
        <v>23</v>
      </c>
      <c r="H283" s="28" t="s">
        <v>622</v>
      </c>
      <c r="I283" s="31">
        <v>5</v>
      </c>
      <c r="J283" s="31">
        <v>14</v>
      </c>
      <c r="K283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283" s="31">
        <v>0</v>
      </c>
      <c r="M283" s="28" t="s">
        <v>280</v>
      </c>
      <c r="N283" s="28" t="s">
        <v>289</v>
      </c>
      <c r="O283" s="28" t="s">
        <v>52</v>
      </c>
      <c r="P283" s="1" t="s">
        <v>642</v>
      </c>
      <c r="Q283" s="28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84" spans="1:17" s="27" customFormat="1" ht="30" hidden="1" customHeight="1" x14ac:dyDescent="0.35">
      <c r="A284" s="28" t="s">
        <v>533</v>
      </c>
      <c r="B284" s="28" t="s">
        <v>640</v>
      </c>
      <c r="C284" s="29">
        <f>IF(tbQCEvents[[#This Row],[Sub-event]]&lt;&gt;"",VLOOKUP(tbQCEvents[[#This Row],[Sub-event]],tbSubEvent[],2,FALSE),"")</f>
        <v>43771</v>
      </c>
      <c r="D284" s="31" t="s">
        <v>641</v>
      </c>
      <c r="E284" s="28" t="s">
        <v>580</v>
      </c>
      <c r="F284" s="28" t="s">
        <v>573</v>
      </c>
      <c r="G284" s="28" t="s">
        <v>23</v>
      </c>
      <c r="H284" s="28" t="s">
        <v>622</v>
      </c>
      <c r="I284" s="31">
        <v>4</v>
      </c>
      <c r="J284" s="31">
        <v>3</v>
      </c>
      <c r="K284" s="28" t="str">
        <f>IF(ISNUMBER(tbQCEvents[[#This Row],[Player1 Score]]),IF(tbQCEvents[[#This Row],[Player1 Score]]&gt;tbQCEvents[[#This Row],[Player2 Score]],tbQCEvents[[#This Row],[Player1]],tbQCEvents[[#This Row],[Player2]]),"")</f>
        <v>br1ck</v>
      </c>
      <c r="L284" s="31">
        <v>1</v>
      </c>
      <c r="M284" s="28" t="s">
        <v>279</v>
      </c>
      <c r="N284" s="28" t="s">
        <v>287</v>
      </c>
      <c r="O284" s="28" t="s">
        <v>49</v>
      </c>
      <c r="P284" s="1" t="s">
        <v>642</v>
      </c>
      <c r="Q284" s="28" t="str">
        <f>IF(ISNUMBER(tbQCEvents[[#This Row],[Player1 Score]]),IF(tbQCEvents[[#This Row],[Player1 Score]]&lt;tbQCEvents[[#This Row],[Player2 Score]],tbQCEvents[[#This Row],[Player1]],tbQCEvents[[#This Row],[Player2]]),"")</f>
        <v>GNiK</v>
      </c>
    </row>
    <row r="285" spans="1:17" s="27" customFormat="1" ht="30" hidden="1" customHeight="1" x14ac:dyDescent="0.35">
      <c r="A285" s="28" t="s">
        <v>533</v>
      </c>
      <c r="B285" s="28" t="s">
        <v>640</v>
      </c>
      <c r="C285" s="29">
        <f>IF(tbQCEvents[[#This Row],[Sub-event]]&lt;&gt;"",VLOOKUP(tbQCEvents[[#This Row],[Sub-event]],tbSubEvent[],2,FALSE),"")</f>
        <v>43771</v>
      </c>
      <c r="D285" s="31" t="s">
        <v>641</v>
      </c>
      <c r="E285" s="28" t="s">
        <v>580</v>
      </c>
      <c r="F285" s="28" t="s">
        <v>573</v>
      </c>
      <c r="G285" s="28" t="s">
        <v>23</v>
      </c>
      <c r="H285" s="28" t="s">
        <v>622</v>
      </c>
      <c r="I285" s="31">
        <v>3</v>
      </c>
      <c r="J285" s="31">
        <v>12</v>
      </c>
      <c r="K285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285" s="31">
        <v>0</v>
      </c>
      <c r="M285" s="28" t="s">
        <v>285</v>
      </c>
      <c r="N285" s="28" t="s">
        <v>276</v>
      </c>
      <c r="O285" s="28" t="s">
        <v>594</v>
      </c>
      <c r="P285" s="1" t="s">
        <v>642</v>
      </c>
      <c r="Q285" s="28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86" spans="1:17" s="27" customFormat="1" ht="30" hidden="1" customHeight="1" x14ac:dyDescent="0.35">
      <c r="A286" s="28" t="s">
        <v>533</v>
      </c>
      <c r="B286" s="28" t="s">
        <v>640</v>
      </c>
      <c r="C286" s="29">
        <f>IF(tbQCEvents[[#This Row],[Sub-event]]&lt;&gt;"",VLOOKUP(tbQCEvents[[#This Row],[Sub-event]],tbSubEvent[],2,FALSE),"")</f>
        <v>43771</v>
      </c>
      <c r="D286" s="31" t="s">
        <v>641</v>
      </c>
      <c r="E286" s="28" t="s">
        <v>580</v>
      </c>
      <c r="F286" s="28" t="s">
        <v>573</v>
      </c>
      <c r="G286" s="28" t="s">
        <v>23</v>
      </c>
      <c r="H286" s="28" t="s">
        <v>622</v>
      </c>
      <c r="I286" s="31">
        <v>8</v>
      </c>
      <c r="J286" s="31">
        <v>14</v>
      </c>
      <c r="K286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286" s="31">
        <v>0</v>
      </c>
      <c r="M286" s="28" t="s">
        <v>277</v>
      </c>
      <c r="N286" s="28" t="s">
        <v>290</v>
      </c>
      <c r="O286" s="28" t="s">
        <v>415</v>
      </c>
      <c r="P286" s="1" t="s">
        <v>642</v>
      </c>
      <c r="Q286" s="28" t="str">
        <f>IF(ISNUMBER(tbQCEvents[[#This Row],[Player1 Score]]),IF(tbQCEvents[[#This Row],[Player1 Score]]&lt;tbQCEvents[[#This Row],[Player2 Score]],tbQCEvents[[#This Row],[Player1]],tbQCEvents[[#This Row],[Player2]]),"")</f>
        <v>br1ck</v>
      </c>
    </row>
    <row r="287" spans="1:17" s="27" customFormat="1" ht="30" hidden="1" customHeight="1" x14ac:dyDescent="0.35">
      <c r="A287" s="28" t="s">
        <v>533</v>
      </c>
      <c r="B287" s="28" t="s">
        <v>640</v>
      </c>
      <c r="C287" s="29">
        <f>IF(tbQCEvents[[#This Row],[Sub-event]]&lt;&gt;"",VLOOKUP(tbQCEvents[[#This Row],[Sub-event]],tbSubEvent[],2,FALSE),"")</f>
        <v>43771</v>
      </c>
      <c r="D287" s="31" t="s">
        <v>641</v>
      </c>
      <c r="E287" s="28" t="s">
        <v>580</v>
      </c>
      <c r="F287" s="28" t="s">
        <v>573</v>
      </c>
      <c r="G287" s="28" t="s">
        <v>10</v>
      </c>
      <c r="H287" s="28" t="s">
        <v>123</v>
      </c>
      <c r="I287" s="31">
        <v>0</v>
      </c>
      <c r="J287" s="31">
        <v>1</v>
      </c>
      <c r="K287" s="28" t="str">
        <f>IF(ISNUMBER(tbQCEvents[[#This Row],[Player1 Score]]),IF(tbQCEvents[[#This Row],[Player1 Score]]&gt;tbQCEvents[[#This Row],[Player2 Score]],tbQCEvents[[#This Row],[Player1]],tbQCEvents[[#This Row],[Player2]]),"")</f>
        <v>dooi</v>
      </c>
      <c r="L287" s="31">
        <v>0</v>
      </c>
      <c r="M287" s="28" t="s">
        <v>291</v>
      </c>
      <c r="N287" s="28" t="s">
        <v>280</v>
      </c>
      <c r="O287" s="28" t="s">
        <v>48</v>
      </c>
      <c r="P287" s="1" t="s">
        <v>642</v>
      </c>
      <c r="Q287" s="28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288" spans="1:17" s="27" customFormat="1" ht="30" hidden="1" customHeight="1" x14ac:dyDescent="0.35">
      <c r="A288" s="28" t="s">
        <v>533</v>
      </c>
      <c r="B288" s="28" t="s">
        <v>640</v>
      </c>
      <c r="C288" s="29">
        <f>IF(tbQCEvents[[#This Row],[Sub-event]]&lt;&gt;"",VLOOKUP(tbQCEvents[[#This Row],[Sub-event]],tbSubEvent[],2,FALSE),"")</f>
        <v>43771</v>
      </c>
      <c r="D288" s="31" t="s">
        <v>641</v>
      </c>
      <c r="E288" s="28" t="s">
        <v>580</v>
      </c>
      <c r="F288" s="28" t="s">
        <v>573</v>
      </c>
      <c r="G288" s="28" t="s">
        <v>10</v>
      </c>
      <c r="H288" s="28" t="s">
        <v>123</v>
      </c>
      <c r="I288" s="31">
        <v>1</v>
      </c>
      <c r="J288" s="31">
        <v>4</v>
      </c>
      <c r="K288" s="28" t="str">
        <f>IF(ISNUMBER(tbQCEvents[[#This Row],[Player1 Score]]),IF(tbQCEvents[[#This Row],[Player1 Score]]&gt;tbQCEvents[[#This Row],[Player2 Score]],tbQCEvents[[#This Row],[Player1]],tbQCEvents[[#This Row],[Player2]]),"")</f>
        <v>dooi</v>
      </c>
      <c r="L288" s="31">
        <v>0</v>
      </c>
      <c r="M288" s="28" t="s">
        <v>281</v>
      </c>
      <c r="N288" s="28" t="s">
        <v>275</v>
      </c>
      <c r="O288" s="28" t="s">
        <v>49</v>
      </c>
      <c r="P288" s="1" t="s">
        <v>642</v>
      </c>
      <c r="Q288" s="28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289" spans="1:17" s="27" customFormat="1" ht="30" hidden="1" customHeight="1" x14ac:dyDescent="0.35">
      <c r="A289" s="28" t="s">
        <v>533</v>
      </c>
      <c r="B289" s="28" t="s">
        <v>640</v>
      </c>
      <c r="C289" s="29">
        <f>IF(tbQCEvents[[#This Row],[Sub-event]]&lt;&gt;"",VLOOKUP(tbQCEvents[[#This Row],[Sub-event]],tbSubEvent[],2,FALSE),"")</f>
        <v>43771</v>
      </c>
      <c r="D289" s="31" t="s">
        <v>641</v>
      </c>
      <c r="E289" s="28" t="s">
        <v>580</v>
      </c>
      <c r="F289" s="28" t="s">
        <v>573</v>
      </c>
      <c r="G289" s="28" t="s">
        <v>10</v>
      </c>
      <c r="H289" s="28" t="s">
        <v>123</v>
      </c>
      <c r="I289" s="31">
        <v>3</v>
      </c>
      <c r="J289" s="31">
        <v>4</v>
      </c>
      <c r="K289" s="28" t="str">
        <f>IF(ISNUMBER(tbQCEvents[[#This Row],[Player1 Score]]),IF(tbQCEvents[[#This Row],[Player1 Score]]&gt;tbQCEvents[[#This Row],[Player2 Score]],tbQCEvents[[#This Row],[Player1]],tbQCEvents[[#This Row],[Player2]]),"")</f>
        <v>dooi</v>
      </c>
      <c r="L289" s="31">
        <v>0</v>
      </c>
      <c r="M289" s="28" t="s">
        <v>286</v>
      </c>
      <c r="N289" s="28" t="s">
        <v>274</v>
      </c>
      <c r="O289" s="28" t="s">
        <v>48</v>
      </c>
      <c r="P289" s="1" t="s">
        <v>642</v>
      </c>
      <c r="Q289" s="28" t="str">
        <f>IF(ISNUMBER(tbQCEvents[[#This Row],[Player1 Score]]),IF(tbQCEvents[[#This Row],[Player1 Score]]&lt;tbQCEvents[[#This Row],[Player2 Score]],tbQCEvents[[#This Row],[Player1]],tbQCEvents[[#This Row],[Player2]]),"")</f>
        <v>sib</v>
      </c>
    </row>
    <row r="290" spans="1:17" s="27" customFormat="1" ht="30" hidden="1" customHeight="1" x14ac:dyDescent="0.35">
      <c r="A290" s="28" t="s">
        <v>533</v>
      </c>
      <c r="B290" s="28" t="s">
        <v>640</v>
      </c>
      <c r="C290" s="29">
        <f>IF(tbQCEvents[[#This Row],[Sub-event]]&lt;&gt;"",VLOOKUP(tbQCEvents[[#This Row],[Sub-event]],tbSubEvent[],2,FALSE),"")</f>
        <v>43771</v>
      </c>
      <c r="D290" s="31" t="s">
        <v>641</v>
      </c>
      <c r="E290" s="28" t="s">
        <v>580</v>
      </c>
      <c r="F290" s="28" t="s">
        <v>573</v>
      </c>
      <c r="G290" s="28" t="s">
        <v>602</v>
      </c>
      <c r="H290" s="28" t="s">
        <v>542</v>
      </c>
      <c r="I290" s="31">
        <v>7</v>
      </c>
      <c r="J290" s="31">
        <v>10</v>
      </c>
      <c r="K290" s="28" t="str">
        <f>IF(ISNUMBER(tbQCEvents[[#This Row],[Player1 Score]]),IF(tbQCEvents[[#This Row],[Player1 Score]]&gt;tbQCEvents[[#This Row],[Player2 Score]],tbQCEvents[[#This Row],[Player1]],tbQCEvents[[#This Row],[Player2]]),"")</f>
        <v>cnz</v>
      </c>
      <c r="L290" s="31">
        <v>0</v>
      </c>
      <c r="M290" s="28" t="s">
        <v>281</v>
      </c>
      <c r="N290" s="28" t="s">
        <v>274</v>
      </c>
      <c r="O290" s="28" t="s">
        <v>52</v>
      </c>
      <c r="P290" s="1" t="s">
        <v>642</v>
      </c>
      <c r="Q290" s="28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291" spans="1:17" s="27" customFormat="1" ht="30" hidden="1" customHeight="1" x14ac:dyDescent="0.35">
      <c r="A291" s="28" t="s">
        <v>533</v>
      </c>
      <c r="B291" s="28" t="s">
        <v>640</v>
      </c>
      <c r="C291" s="29">
        <f>IF(tbQCEvents[[#This Row],[Sub-event]]&lt;&gt;"",VLOOKUP(tbQCEvents[[#This Row],[Sub-event]],tbSubEvent[],2,FALSE),"")</f>
        <v>43771</v>
      </c>
      <c r="D291" s="31" t="s">
        <v>641</v>
      </c>
      <c r="E291" s="28" t="s">
        <v>580</v>
      </c>
      <c r="F291" s="28" t="s">
        <v>573</v>
      </c>
      <c r="G291" s="28" t="s">
        <v>602</v>
      </c>
      <c r="H291" s="28" t="s">
        <v>542</v>
      </c>
      <c r="I291" s="31">
        <v>9</v>
      </c>
      <c r="J291" s="31">
        <v>1</v>
      </c>
      <c r="K291" s="28" t="str">
        <f>IF(ISNUMBER(tbQCEvents[[#This Row],[Player1 Score]]),IF(tbQCEvents[[#This Row],[Player1 Score]]&gt;tbQCEvents[[#This Row],[Player2 Score]],tbQCEvents[[#This Row],[Player1]],tbQCEvents[[#This Row],[Player2]]),"")</f>
        <v>spart1e</v>
      </c>
      <c r="L291" s="31">
        <v>0</v>
      </c>
      <c r="M291" s="28" t="s">
        <v>280</v>
      </c>
      <c r="N291" s="28" t="s">
        <v>275</v>
      </c>
      <c r="O291" s="28" t="s">
        <v>48</v>
      </c>
      <c r="P291" s="1" t="s">
        <v>642</v>
      </c>
      <c r="Q291" s="28" t="str">
        <f>IF(ISNUMBER(tbQCEvents[[#This Row],[Player1 Score]]),IF(tbQCEvents[[#This Row],[Player1 Score]]&lt;tbQCEvents[[#This Row],[Player2 Score]],tbQCEvents[[#This Row],[Player1]],tbQCEvents[[#This Row],[Player2]]),"")</f>
        <v>cnz</v>
      </c>
    </row>
    <row r="292" spans="1:17" s="27" customFormat="1" ht="30" hidden="1" customHeight="1" x14ac:dyDescent="0.35">
      <c r="A292" s="28" t="s">
        <v>533</v>
      </c>
      <c r="B292" s="28" t="s">
        <v>640</v>
      </c>
      <c r="C292" s="29">
        <f>IF(tbQCEvents[[#This Row],[Sub-event]]&lt;&gt;"",VLOOKUP(tbQCEvents[[#This Row],[Sub-event]],tbSubEvent[],2,FALSE),"")</f>
        <v>43771</v>
      </c>
      <c r="D292" s="31" t="s">
        <v>641</v>
      </c>
      <c r="E292" s="28" t="s">
        <v>580</v>
      </c>
      <c r="F292" s="28" t="s">
        <v>573</v>
      </c>
      <c r="G292" s="28" t="s">
        <v>602</v>
      </c>
      <c r="H292" s="28" t="s">
        <v>542</v>
      </c>
      <c r="I292" s="31">
        <v>1</v>
      </c>
      <c r="J292" s="31">
        <v>3</v>
      </c>
      <c r="K292" s="28" t="str">
        <f>IF(ISNUMBER(tbQCEvents[[#This Row],[Player1 Score]]),IF(tbQCEvents[[#This Row],[Player1 Score]]&gt;tbQCEvents[[#This Row],[Player2 Score]],tbQCEvents[[#This Row],[Player1]],tbQCEvents[[#This Row],[Player2]]),"")</f>
        <v>cnz</v>
      </c>
      <c r="L292" s="31">
        <v>0</v>
      </c>
      <c r="M292" s="28" t="s">
        <v>289</v>
      </c>
      <c r="N292" s="28" t="s">
        <v>286</v>
      </c>
      <c r="O292" s="28" t="s">
        <v>51</v>
      </c>
      <c r="P292" s="1" t="s">
        <v>642</v>
      </c>
      <c r="Q292" s="28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293" spans="1:17" s="27" customFormat="1" ht="30" hidden="1" customHeight="1" x14ac:dyDescent="0.35">
      <c r="A293" s="28" t="s">
        <v>533</v>
      </c>
      <c r="B293" s="28" t="s">
        <v>640</v>
      </c>
      <c r="C293" s="29">
        <f>IF(tbQCEvents[[#This Row],[Sub-event]]&lt;&gt;"",VLOOKUP(tbQCEvents[[#This Row],[Sub-event]],tbSubEvent[],2,FALSE),"")</f>
        <v>43771</v>
      </c>
      <c r="D293" s="31" t="s">
        <v>641</v>
      </c>
      <c r="E293" s="28" t="s">
        <v>580</v>
      </c>
      <c r="F293" s="28" t="s">
        <v>573</v>
      </c>
      <c r="G293" s="28" t="s">
        <v>602</v>
      </c>
      <c r="H293" s="28" t="s">
        <v>542</v>
      </c>
      <c r="I293" s="31">
        <v>5</v>
      </c>
      <c r="J293" s="31">
        <v>8</v>
      </c>
      <c r="K293" s="28" t="str">
        <f>IF(ISNUMBER(tbQCEvents[[#This Row],[Player1 Score]]),IF(tbQCEvents[[#This Row],[Player1 Score]]&gt;tbQCEvents[[#This Row],[Player2 Score]],tbQCEvents[[#This Row],[Player1]],tbQCEvents[[#This Row],[Player2]]),"")</f>
        <v>cnz</v>
      </c>
      <c r="L293" s="31">
        <v>0</v>
      </c>
      <c r="M293" s="28" t="s">
        <v>292</v>
      </c>
      <c r="N293" s="28" t="s">
        <v>290</v>
      </c>
      <c r="O293" s="28" t="s">
        <v>415</v>
      </c>
      <c r="P293" s="1" t="s">
        <v>642</v>
      </c>
      <c r="Q293" s="28" t="str">
        <f>IF(ISNUMBER(tbQCEvents[[#This Row],[Player1 Score]]),IF(tbQCEvents[[#This Row],[Player1 Score]]&lt;tbQCEvents[[#This Row],[Player2 Score]],tbQCEvents[[#This Row],[Player1]],tbQCEvents[[#This Row],[Player2]]),"")</f>
        <v>spart1e</v>
      </c>
    </row>
    <row r="294" spans="1:17" s="27" customFormat="1" ht="30" hidden="1" customHeight="1" x14ac:dyDescent="0.35">
      <c r="A294" s="28" t="s">
        <v>533</v>
      </c>
      <c r="B294" s="28" t="s">
        <v>640</v>
      </c>
      <c r="C294" s="29">
        <f>IF(tbQCEvents[[#This Row],[Sub-event]]&lt;&gt;"",VLOOKUP(tbQCEvents[[#This Row],[Sub-event]],tbSubEvent[],2,FALSE),"")</f>
        <v>43771</v>
      </c>
      <c r="D294" s="31" t="s">
        <v>645</v>
      </c>
      <c r="E294" s="28" t="s">
        <v>546</v>
      </c>
      <c r="F294" s="28" t="s">
        <v>573</v>
      </c>
      <c r="G294" s="28" t="s">
        <v>25</v>
      </c>
      <c r="H294" s="28" t="s">
        <v>606</v>
      </c>
      <c r="I294" s="31">
        <v>9</v>
      </c>
      <c r="J294" s="31">
        <v>4</v>
      </c>
      <c r="K294" s="28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294" s="31">
        <v>0</v>
      </c>
      <c r="M294" s="28" t="s">
        <v>287</v>
      </c>
      <c r="N294" s="28" t="s">
        <v>276</v>
      </c>
      <c r="O294" s="28" t="s">
        <v>49</v>
      </c>
      <c r="P294" s="1" t="s">
        <v>642</v>
      </c>
      <c r="Q294" s="28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295" spans="1:17" s="27" customFormat="1" ht="30" hidden="1" customHeight="1" x14ac:dyDescent="0.35">
      <c r="A295" s="28" t="s">
        <v>533</v>
      </c>
      <c r="B295" s="28" t="s">
        <v>640</v>
      </c>
      <c r="C295" s="29">
        <f>IF(tbQCEvents[[#This Row],[Sub-event]]&lt;&gt;"",VLOOKUP(tbQCEvents[[#This Row],[Sub-event]],tbSubEvent[],2,FALSE),"")</f>
        <v>43771</v>
      </c>
      <c r="D295" s="31" t="s">
        <v>645</v>
      </c>
      <c r="E295" s="28" t="s">
        <v>546</v>
      </c>
      <c r="F295" s="28" t="s">
        <v>573</v>
      </c>
      <c r="G295" s="28" t="s">
        <v>25</v>
      </c>
      <c r="H295" s="28" t="s">
        <v>606</v>
      </c>
      <c r="I295" s="31">
        <v>14</v>
      </c>
      <c r="J295" s="31">
        <v>9</v>
      </c>
      <c r="K295" s="28" t="str">
        <f>IF(ISNUMBER(tbQCEvents[[#This Row],[Player1 Score]]),IF(tbQCEvents[[#This Row],[Player1 Score]]&gt;tbQCEvents[[#This Row],[Player2 Score]],tbQCEvents[[#This Row],[Player1]],tbQCEvents[[#This Row],[Player2]]),"")</f>
        <v>Xron</v>
      </c>
      <c r="L295" s="31">
        <v>0</v>
      </c>
      <c r="M295" s="28" t="s">
        <v>289</v>
      </c>
      <c r="N295" s="28" t="s">
        <v>274</v>
      </c>
      <c r="O295" s="28" t="s">
        <v>415</v>
      </c>
      <c r="P295" s="1" t="s">
        <v>642</v>
      </c>
      <c r="Q295" s="28" t="str">
        <f>IF(ISNUMBER(tbQCEvents[[#This Row],[Player1 Score]]),IF(tbQCEvents[[#This Row],[Player1 Score]]&lt;tbQCEvents[[#This Row],[Player2 Score]],tbQCEvents[[#This Row],[Player1]],tbQCEvents[[#This Row],[Player2]]),"")</f>
        <v>Effortless</v>
      </c>
    </row>
    <row r="296" spans="1:17" s="27" customFormat="1" ht="30" hidden="1" customHeight="1" x14ac:dyDescent="0.35">
      <c r="A296" s="28" t="s">
        <v>533</v>
      </c>
      <c r="B296" s="28" t="s">
        <v>640</v>
      </c>
      <c r="C296" s="29">
        <f>IF(tbQCEvents[[#This Row],[Sub-event]]&lt;&gt;"",VLOOKUP(tbQCEvents[[#This Row],[Sub-event]],tbSubEvent[],2,FALSE),"")</f>
        <v>43771</v>
      </c>
      <c r="D296" s="31" t="s">
        <v>645</v>
      </c>
      <c r="E296" s="28" t="s">
        <v>546</v>
      </c>
      <c r="F296" s="28" t="s">
        <v>573</v>
      </c>
      <c r="G296" s="28" t="s">
        <v>28</v>
      </c>
      <c r="H296" s="28" t="s">
        <v>117</v>
      </c>
      <c r="I296" s="31">
        <v>4</v>
      </c>
      <c r="J296" s="31">
        <v>1</v>
      </c>
      <c r="K296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96" s="31">
        <v>0</v>
      </c>
      <c r="M296" s="28" t="s">
        <v>286</v>
      </c>
      <c r="N296" s="28" t="s">
        <v>275</v>
      </c>
      <c r="O296" s="28" t="s">
        <v>48</v>
      </c>
      <c r="P296" s="1" t="s">
        <v>642</v>
      </c>
      <c r="Q296" s="28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297" spans="1:17" s="27" customFormat="1" ht="30" hidden="1" customHeight="1" x14ac:dyDescent="0.35">
      <c r="A297" s="28" t="s">
        <v>533</v>
      </c>
      <c r="B297" s="28" t="s">
        <v>640</v>
      </c>
      <c r="C297" s="29">
        <f>IF(tbQCEvents[[#This Row],[Sub-event]]&lt;&gt;"",VLOOKUP(tbQCEvents[[#This Row],[Sub-event]],tbSubEvent[],2,FALSE),"")</f>
        <v>43771</v>
      </c>
      <c r="D297" s="31" t="s">
        <v>645</v>
      </c>
      <c r="E297" s="28" t="s">
        <v>546</v>
      </c>
      <c r="F297" s="28" t="s">
        <v>573</v>
      </c>
      <c r="G297" s="28" t="s">
        <v>28</v>
      </c>
      <c r="H297" s="28" t="s">
        <v>117</v>
      </c>
      <c r="I297" s="31">
        <v>10</v>
      </c>
      <c r="J297" s="31">
        <v>1</v>
      </c>
      <c r="K297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297" s="31">
        <v>0</v>
      </c>
      <c r="M297" s="28" t="s">
        <v>280</v>
      </c>
      <c r="N297" s="28" t="s">
        <v>281</v>
      </c>
      <c r="O297" s="28" t="s">
        <v>415</v>
      </c>
      <c r="P297" s="1" t="s">
        <v>642</v>
      </c>
      <c r="Q297" s="28" t="str">
        <f>IF(ISNUMBER(tbQCEvents[[#This Row],[Player1 Score]]),IF(tbQCEvents[[#This Row],[Player1 Score]]&lt;tbQCEvents[[#This Row],[Player2 Score]],tbQCEvents[[#This Row],[Player1]],tbQCEvents[[#This Row],[Player2]]),"")</f>
        <v>toxjq</v>
      </c>
    </row>
    <row r="298" spans="1:17" s="27" customFormat="1" ht="30" hidden="1" customHeight="1" x14ac:dyDescent="0.35">
      <c r="A298" s="28" t="s">
        <v>533</v>
      </c>
      <c r="B298" s="28" t="s">
        <v>640</v>
      </c>
      <c r="C298" s="29">
        <f>IF(tbQCEvents[[#This Row],[Sub-event]]&lt;&gt;"",VLOOKUP(tbQCEvents[[#This Row],[Sub-event]],tbSubEvent[],2,FALSE),"")</f>
        <v>43771</v>
      </c>
      <c r="D298" s="31" t="s">
        <v>645</v>
      </c>
      <c r="E298" s="28" t="s">
        <v>546</v>
      </c>
      <c r="F298" s="28" t="s">
        <v>573</v>
      </c>
      <c r="G298" s="28" t="s">
        <v>20</v>
      </c>
      <c r="H298" s="28" t="s">
        <v>622</v>
      </c>
      <c r="I298" s="31">
        <v>5</v>
      </c>
      <c r="J298" s="31">
        <v>9</v>
      </c>
      <c r="K298" s="28" t="str">
        <f>IF(ISNUMBER(tbQCEvents[[#This Row],[Player1 Score]]),IF(tbQCEvents[[#This Row],[Player1 Score]]&gt;tbQCEvents[[#This Row],[Player2 Score]],tbQCEvents[[#This Row],[Player1]],tbQCEvents[[#This Row],[Player2]]),"")</f>
        <v>GNiK</v>
      </c>
      <c r="L298" s="31">
        <v>0</v>
      </c>
      <c r="M298" s="28" t="s">
        <v>277</v>
      </c>
      <c r="N298" s="28" t="s">
        <v>286</v>
      </c>
      <c r="O298" s="28" t="s">
        <v>52</v>
      </c>
      <c r="P298" s="1" t="s">
        <v>642</v>
      </c>
      <c r="Q298" s="28" t="str">
        <f>IF(ISNUMBER(tbQCEvents[[#This Row],[Player1 Score]]),IF(tbQCEvents[[#This Row],[Player1 Score]]&lt;tbQCEvents[[#This Row],[Player2 Score]],tbQCEvents[[#This Row],[Player1]],tbQCEvents[[#This Row],[Player2]]),"")</f>
        <v>DaHang</v>
      </c>
    </row>
    <row r="299" spans="1:17" s="27" customFormat="1" ht="30" hidden="1" customHeight="1" x14ac:dyDescent="0.35">
      <c r="A299" s="28" t="s">
        <v>533</v>
      </c>
      <c r="B299" s="28" t="s">
        <v>640</v>
      </c>
      <c r="C299" s="29">
        <f>IF(tbQCEvents[[#This Row],[Sub-event]]&lt;&gt;"",VLOOKUP(tbQCEvents[[#This Row],[Sub-event]],tbSubEvent[],2,FALSE),"")</f>
        <v>43771</v>
      </c>
      <c r="D299" s="31" t="s">
        <v>645</v>
      </c>
      <c r="E299" s="28" t="s">
        <v>546</v>
      </c>
      <c r="F299" s="28" t="s">
        <v>573</v>
      </c>
      <c r="G299" s="28" t="s">
        <v>20</v>
      </c>
      <c r="H299" s="28" t="s">
        <v>622</v>
      </c>
      <c r="I299" s="31">
        <v>10</v>
      </c>
      <c r="J299" s="31">
        <v>3</v>
      </c>
      <c r="K299" s="28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299" s="31">
        <v>0</v>
      </c>
      <c r="M299" s="28" t="s">
        <v>289</v>
      </c>
      <c r="N299" s="28" t="s">
        <v>275</v>
      </c>
      <c r="O299" s="28" t="s">
        <v>415</v>
      </c>
      <c r="P299" s="1" t="s">
        <v>642</v>
      </c>
      <c r="Q299" s="28" t="str">
        <f>IF(ISNUMBER(tbQCEvents[[#This Row],[Player1 Score]]),IF(tbQCEvents[[#This Row],[Player1 Score]]&lt;tbQCEvents[[#This Row],[Player2 Score]],tbQCEvents[[#This Row],[Player1]],tbQCEvents[[#This Row],[Player2]]),"")</f>
        <v>GNiK</v>
      </c>
    </row>
    <row r="300" spans="1:17" s="27" customFormat="1" ht="30" hidden="1" customHeight="1" x14ac:dyDescent="0.35">
      <c r="A300" s="28" t="s">
        <v>533</v>
      </c>
      <c r="B300" s="28" t="s">
        <v>640</v>
      </c>
      <c r="C300" s="29">
        <f>IF(tbQCEvents[[#This Row],[Sub-event]]&lt;&gt;"",VLOOKUP(tbQCEvents[[#This Row],[Sub-event]],tbSubEvent[],2,FALSE),"")</f>
        <v>43771</v>
      </c>
      <c r="D300" s="31" t="s">
        <v>645</v>
      </c>
      <c r="E300" s="28" t="s">
        <v>546</v>
      </c>
      <c r="F300" s="28" t="s">
        <v>573</v>
      </c>
      <c r="G300" s="28" t="s">
        <v>20</v>
      </c>
      <c r="H300" s="28" t="s">
        <v>622</v>
      </c>
      <c r="I300" s="31">
        <v>9</v>
      </c>
      <c r="J300" s="31">
        <v>2</v>
      </c>
      <c r="K300" s="28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300" s="31">
        <v>0</v>
      </c>
      <c r="M300" s="28" t="s">
        <v>278</v>
      </c>
      <c r="N300" s="28" t="s">
        <v>292</v>
      </c>
      <c r="O300" s="28" t="s">
        <v>594</v>
      </c>
      <c r="P300" s="1" t="s">
        <v>642</v>
      </c>
      <c r="Q300" s="28" t="str">
        <f>IF(ISNUMBER(tbQCEvents[[#This Row],[Player1 Score]]),IF(tbQCEvents[[#This Row],[Player1 Score]]&lt;tbQCEvents[[#This Row],[Player2 Score]],tbQCEvents[[#This Row],[Player1]],tbQCEvents[[#This Row],[Player2]]),"")</f>
        <v>GNiK</v>
      </c>
    </row>
    <row r="301" spans="1:17" s="27" customFormat="1" ht="30" hidden="1" customHeight="1" x14ac:dyDescent="0.35">
      <c r="A301" s="28" t="s">
        <v>533</v>
      </c>
      <c r="B301" s="28" t="s">
        <v>640</v>
      </c>
      <c r="C301" s="29">
        <f>IF(tbQCEvents[[#This Row],[Sub-event]]&lt;&gt;"",VLOOKUP(tbQCEvents[[#This Row],[Sub-event]],tbSubEvent[],2,FALSE),"")</f>
        <v>43771</v>
      </c>
      <c r="D301" s="31" t="s">
        <v>645</v>
      </c>
      <c r="E301" s="28" t="s">
        <v>546</v>
      </c>
      <c r="F301" s="28" t="s">
        <v>573</v>
      </c>
      <c r="G301" s="28" t="s">
        <v>24</v>
      </c>
      <c r="H301" s="28" t="s">
        <v>19</v>
      </c>
      <c r="I301" s="31">
        <v>4</v>
      </c>
      <c r="J301" s="31">
        <v>7</v>
      </c>
      <c r="K301" s="28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301" s="31">
        <v>0</v>
      </c>
      <c r="M301" s="28" t="s">
        <v>285</v>
      </c>
      <c r="N301" s="28" t="s">
        <v>275</v>
      </c>
      <c r="O301" s="28" t="s">
        <v>48</v>
      </c>
      <c r="P301" s="1" t="s">
        <v>642</v>
      </c>
      <c r="Q301" s="28" t="str">
        <f>IF(ISNUMBER(tbQCEvents[[#This Row],[Player1 Score]]),IF(tbQCEvents[[#This Row],[Player1 Score]]&lt;tbQCEvents[[#This Row],[Player2 Score]],tbQCEvents[[#This Row],[Player1]],tbQCEvents[[#This Row],[Player2]]),"")</f>
        <v>cha1n</v>
      </c>
    </row>
    <row r="302" spans="1:17" s="27" customFormat="1" ht="30" hidden="1" customHeight="1" x14ac:dyDescent="0.35">
      <c r="A302" s="28" t="s">
        <v>533</v>
      </c>
      <c r="B302" s="28" t="s">
        <v>640</v>
      </c>
      <c r="C302" s="29">
        <f>IF(tbQCEvents[[#This Row],[Sub-event]]&lt;&gt;"",VLOOKUP(tbQCEvents[[#This Row],[Sub-event]],tbSubEvent[],2,FALSE),"")</f>
        <v>43771</v>
      </c>
      <c r="D302" s="31" t="s">
        <v>645</v>
      </c>
      <c r="E302" s="28" t="s">
        <v>546</v>
      </c>
      <c r="F302" s="28" t="s">
        <v>573</v>
      </c>
      <c r="G302" s="28" t="s">
        <v>24</v>
      </c>
      <c r="H302" s="28" t="s">
        <v>19</v>
      </c>
      <c r="I302" s="31">
        <v>3</v>
      </c>
      <c r="J302" s="31">
        <v>2</v>
      </c>
      <c r="K302" s="28" t="str">
        <f>IF(ISNUMBER(tbQCEvents[[#This Row],[Player1 Score]]),IF(tbQCEvents[[#This Row],[Player1 Score]]&gt;tbQCEvents[[#This Row],[Player2 Score]],tbQCEvents[[#This Row],[Player1]],tbQCEvents[[#This Row],[Player2]]),"")</f>
        <v>cha1n</v>
      </c>
      <c r="L302" s="31">
        <v>0</v>
      </c>
      <c r="M302" s="28" t="s">
        <v>289</v>
      </c>
      <c r="N302" s="28" t="s">
        <v>285</v>
      </c>
      <c r="O302" s="28" t="s">
        <v>51</v>
      </c>
      <c r="P302" s="1" t="s">
        <v>642</v>
      </c>
      <c r="Q302" s="28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303" spans="1:17" s="27" customFormat="1" ht="30" hidden="1" customHeight="1" x14ac:dyDescent="0.35">
      <c r="A303" s="28" t="s">
        <v>533</v>
      </c>
      <c r="B303" s="28" t="s">
        <v>640</v>
      </c>
      <c r="C303" s="29">
        <f>IF(tbQCEvents[[#This Row],[Sub-event]]&lt;&gt;"",VLOOKUP(tbQCEvents[[#This Row],[Sub-event]],tbSubEvent[],2,FALSE),"")</f>
        <v>43771</v>
      </c>
      <c r="D303" s="31" t="s">
        <v>645</v>
      </c>
      <c r="E303" s="28" t="s">
        <v>546</v>
      </c>
      <c r="F303" s="28" t="s">
        <v>573</v>
      </c>
      <c r="G303" s="28" t="s">
        <v>615</v>
      </c>
      <c r="H303" s="28" t="s">
        <v>26</v>
      </c>
      <c r="I303" s="31">
        <v>10</v>
      </c>
      <c r="J303" s="31">
        <v>0</v>
      </c>
      <c r="K303" s="28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303" s="31">
        <v>0</v>
      </c>
      <c r="M303" s="28" t="s">
        <v>280</v>
      </c>
      <c r="N303" s="28" t="s">
        <v>277</v>
      </c>
      <c r="O303" s="28" t="s">
        <v>48</v>
      </c>
      <c r="P303" s="1" t="s">
        <v>642</v>
      </c>
      <c r="Q303" s="28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304" spans="1:17" s="27" customFormat="1" ht="30" hidden="1" customHeight="1" x14ac:dyDescent="0.35">
      <c r="A304" s="28" t="s">
        <v>533</v>
      </c>
      <c r="B304" s="28" t="s">
        <v>640</v>
      </c>
      <c r="C304" s="29">
        <f>IF(tbQCEvents[[#This Row],[Sub-event]]&lt;&gt;"",VLOOKUP(tbQCEvents[[#This Row],[Sub-event]],tbSubEvent[],2,FALSE),"")</f>
        <v>43771</v>
      </c>
      <c r="D304" s="31" t="s">
        <v>645</v>
      </c>
      <c r="E304" s="28" t="s">
        <v>546</v>
      </c>
      <c r="F304" s="28" t="s">
        <v>573</v>
      </c>
      <c r="G304" s="28" t="s">
        <v>615</v>
      </c>
      <c r="H304" s="28" t="s">
        <v>26</v>
      </c>
      <c r="I304" s="31">
        <v>4</v>
      </c>
      <c r="J304" s="31">
        <v>2</v>
      </c>
      <c r="K304" s="28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304" s="31">
        <v>0</v>
      </c>
      <c r="M304" s="28" t="s">
        <v>289</v>
      </c>
      <c r="N304" s="28" t="s">
        <v>275</v>
      </c>
      <c r="O304" s="28" t="s">
        <v>49</v>
      </c>
      <c r="P304" s="1" t="s">
        <v>642</v>
      </c>
      <c r="Q304" s="28" t="str">
        <f>IF(ISNUMBER(tbQCEvents[[#This Row],[Player1 Score]]),IF(tbQCEvents[[#This Row],[Player1 Score]]&lt;tbQCEvents[[#This Row],[Player2 Score]],tbQCEvents[[#This Row],[Player1]],tbQCEvents[[#This Row],[Player2]]),"")</f>
        <v>Dramis</v>
      </c>
    </row>
    <row r="305" spans="1:17" s="27" customFormat="1" ht="30" hidden="1" customHeight="1" x14ac:dyDescent="0.35">
      <c r="A305" s="28" t="s">
        <v>533</v>
      </c>
      <c r="B305" s="28" t="s">
        <v>640</v>
      </c>
      <c r="C305" s="29">
        <f>IF(tbQCEvents[[#This Row],[Sub-event]]&lt;&gt;"",VLOOKUP(tbQCEvents[[#This Row],[Sub-event]],tbSubEvent[],2,FALSE),"")</f>
        <v>43771</v>
      </c>
      <c r="D305" s="31" t="s">
        <v>645</v>
      </c>
      <c r="E305" s="28" t="s">
        <v>546</v>
      </c>
      <c r="F305" s="28" t="s">
        <v>573</v>
      </c>
      <c r="G305" s="28" t="s">
        <v>123</v>
      </c>
      <c r="H305" s="28" t="s">
        <v>614</v>
      </c>
      <c r="I305" s="31">
        <v>4</v>
      </c>
      <c r="J305" s="31">
        <v>8</v>
      </c>
      <c r="K305" s="28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305" s="31">
        <v>0</v>
      </c>
      <c r="M305" s="28" t="s">
        <v>287</v>
      </c>
      <c r="N305" s="28" t="s">
        <v>290</v>
      </c>
      <c r="O305" s="28" t="s">
        <v>52</v>
      </c>
      <c r="P305" s="1" t="s">
        <v>642</v>
      </c>
      <c r="Q305" s="28" t="str">
        <f>IF(ISNUMBER(tbQCEvents[[#This Row],[Player1 Score]]),IF(tbQCEvents[[#This Row],[Player1 Score]]&lt;tbQCEvents[[#This Row],[Player2 Score]],tbQCEvents[[#This Row],[Player1]],tbQCEvents[[#This Row],[Player2]]),"")</f>
        <v>dooi</v>
      </c>
    </row>
    <row r="306" spans="1:17" s="27" customFormat="1" ht="30" hidden="1" customHeight="1" x14ac:dyDescent="0.35">
      <c r="A306" s="28" t="s">
        <v>533</v>
      </c>
      <c r="B306" s="28" t="s">
        <v>640</v>
      </c>
      <c r="C306" s="29">
        <f>IF(tbQCEvents[[#This Row],[Sub-event]]&lt;&gt;"",VLOOKUP(tbQCEvents[[#This Row],[Sub-event]],tbSubEvent[],2,FALSE),"")</f>
        <v>43771</v>
      </c>
      <c r="D306" s="31" t="s">
        <v>645</v>
      </c>
      <c r="E306" s="28" t="s">
        <v>546</v>
      </c>
      <c r="F306" s="28" t="s">
        <v>573</v>
      </c>
      <c r="G306" s="28" t="s">
        <v>123</v>
      </c>
      <c r="H306" s="28" t="s">
        <v>614</v>
      </c>
      <c r="I306" s="31">
        <v>6</v>
      </c>
      <c r="J306" s="31">
        <v>3</v>
      </c>
      <c r="K306" s="28" t="str">
        <f>IF(ISNUMBER(tbQCEvents[[#This Row],[Player1 Score]]),IF(tbQCEvents[[#This Row],[Player1 Score]]&gt;tbQCEvents[[#This Row],[Player2 Score]],tbQCEvents[[#This Row],[Player1]],tbQCEvents[[#This Row],[Player2]]),"")</f>
        <v>dooi</v>
      </c>
      <c r="L306" s="31">
        <v>0</v>
      </c>
      <c r="M306" s="28" t="s">
        <v>280</v>
      </c>
      <c r="N306" s="28" t="s">
        <v>289</v>
      </c>
      <c r="O306" s="28" t="s">
        <v>53</v>
      </c>
      <c r="P306" s="1" t="s">
        <v>642</v>
      </c>
      <c r="Q306" s="28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307" spans="1:17" s="27" customFormat="1" ht="30" hidden="1" customHeight="1" x14ac:dyDescent="0.35">
      <c r="A307" s="28" t="s">
        <v>533</v>
      </c>
      <c r="B307" s="28" t="s">
        <v>640</v>
      </c>
      <c r="C307" s="29">
        <f>IF(tbQCEvents[[#This Row],[Sub-event]]&lt;&gt;"",VLOOKUP(tbQCEvents[[#This Row],[Sub-event]],tbSubEvent[],2,FALSE),"")</f>
        <v>43771</v>
      </c>
      <c r="D307" s="31" t="s">
        <v>645</v>
      </c>
      <c r="E307" s="28" t="s">
        <v>546</v>
      </c>
      <c r="F307" s="28" t="s">
        <v>573</v>
      </c>
      <c r="G307" s="28" t="s">
        <v>123</v>
      </c>
      <c r="H307" s="28" t="s">
        <v>614</v>
      </c>
      <c r="I307" s="31">
        <v>5</v>
      </c>
      <c r="J307" s="31">
        <v>6</v>
      </c>
      <c r="K307" s="28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307" s="31">
        <v>1</v>
      </c>
      <c r="M307" s="28" t="s">
        <v>279</v>
      </c>
      <c r="N307" s="28" t="s">
        <v>286</v>
      </c>
      <c r="O307" s="28" t="s">
        <v>594</v>
      </c>
      <c r="P307" s="1" t="s">
        <v>642</v>
      </c>
      <c r="Q307" s="28" t="str">
        <f>IF(ISNUMBER(tbQCEvents[[#This Row],[Player1 Score]]),IF(tbQCEvents[[#This Row],[Player1 Score]]&lt;tbQCEvents[[#This Row],[Player2 Score]],tbQCEvents[[#This Row],[Player1]],tbQCEvents[[#This Row],[Player2]]),"")</f>
        <v>dooi</v>
      </c>
    </row>
    <row r="308" spans="1:17" s="27" customFormat="1" ht="30" hidden="1" customHeight="1" x14ac:dyDescent="0.35">
      <c r="A308" s="28" t="s">
        <v>533</v>
      </c>
      <c r="B308" s="28" t="s">
        <v>640</v>
      </c>
      <c r="C308" s="29">
        <f>IF(tbQCEvents[[#This Row],[Sub-event]]&lt;&gt;"",VLOOKUP(tbQCEvents[[#This Row],[Sub-event]],tbSubEvent[],2,FALSE),"")</f>
        <v>43771</v>
      </c>
      <c r="D308" s="31" t="s">
        <v>645</v>
      </c>
      <c r="E308" s="28" t="s">
        <v>546</v>
      </c>
      <c r="F308" s="28" t="s">
        <v>573</v>
      </c>
      <c r="G308" s="28" t="s">
        <v>17</v>
      </c>
      <c r="H308" s="28" t="s">
        <v>542</v>
      </c>
      <c r="I308" s="31">
        <v>9</v>
      </c>
      <c r="J308" s="31">
        <v>4</v>
      </c>
      <c r="K308" s="28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308" s="31">
        <v>0</v>
      </c>
      <c r="M308" s="28" t="s">
        <v>291</v>
      </c>
      <c r="N308" s="28" t="s">
        <v>280</v>
      </c>
      <c r="O308" s="28" t="s">
        <v>415</v>
      </c>
      <c r="P308" s="1" t="s">
        <v>642</v>
      </c>
      <c r="Q308" s="28" t="str">
        <f>IF(ISNUMBER(tbQCEvents[[#This Row],[Player1 Score]]),IF(tbQCEvents[[#This Row],[Player1 Score]]&lt;tbQCEvents[[#This Row],[Player2 Score]],tbQCEvents[[#This Row],[Player1]],tbQCEvents[[#This Row],[Player2]]),"")</f>
        <v>cnz</v>
      </c>
    </row>
    <row r="309" spans="1:17" s="27" customFormat="1" ht="30" hidden="1" customHeight="1" x14ac:dyDescent="0.35">
      <c r="A309" s="28" t="s">
        <v>533</v>
      </c>
      <c r="B309" s="28" t="s">
        <v>640</v>
      </c>
      <c r="C309" s="29">
        <f>IF(tbQCEvents[[#This Row],[Sub-event]]&lt;&gt;"",VLOOKUP(tbQCEvents[[#This Row],[Sub-event]],tbSubEvent[],2,FALSE),"")</f>
        <v>43771</v>
      </c>
      <c r="D309" s="31" t="s">
        <v>645</v>
      </c>
      <c r="E309" s="28" t="s">
        <v>546</v>
      </c>
      <c r="F309" s="28" t="s">
        <v>573</v>
      </c>
      <c r="G309" s="28" t="s">
        <v>17</v>
      </c>
      <c r="H309" s="28" t="s">
        <v>542</v>
      </c>
      <c r="I309" s="31">
        <v>3</v>
      </c>
      <c r="J309" s="31">
        <v>1</v>
      </c>
      <c r="K309" s="28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309" s="31">
        <v>0</v>
      </c>
      <c r="M309" s="28" t="s">
        <v>289</v>
      </c>
      <c r="N309" s="28" t="s">
        <v>275</v>
      </c>
      <c r="O309" s="28" t="s">
        <v>49</v>
      </c>
      <c r="P309" s="1" t="s">
        <v>642</v>
      </c>
      <c r="Q309" s="28" t="str">
        <f>IF(ISNUMBER(tbQCEvents[[#This Row],[Player1 Score]]),IF(tbQCEvents[[#This Row],[Player1 Score]]&lt;tbQCEvents[[#This Row],[Player2 Score]],tbQCEvents[[#This Row],[Player1]],tbQCEvents[[#This Row],[Player2]]),"")</f>
        <v>cnz</v>
      </c>
    </row>
    <row r="310" spans="1:17" s="27" customFormat="1" ht="30" hidden="1" customHeight="1" x14ac:dyDescent="0.35">
      <c r="A310" s="28" t="s">
        <v>533</v>
      </c>
      <c r="B310" s="28" t="s">
        <v>640</v>
      </c>
      <c r="C310" s="29">
        <f>IF(tbQCEvents[[#This Row],[Sub-event]]&lt;&gt;"",VLOOKUP(tbQCEvents[[#This Row],[Sub-event]],tbSubEvent[],2,FALSE),"")</f>
        <v>43771</v>
      </c>
      <c r="D310" s="31" t="s">
        <v>645</v>
      </c>
      <c r="E310" s="28" t="s">
        <v>546</v>
      </c>
      <c r="F310" s="28" t="s">
        <v>573</v>
      </c>
      <c r="G310" s="28" t="s">
        <v>173</v>
      </c>
      <c r="H310" s="28" t="s">
        <v>607</v>
      </c>
      <c r="I310" s="31">
        <v>9</v>
      </c>
      <c r="J310" s="31">
        <v>4</v>
      </c>
      <c r="K310" s="28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310" s="31">
        <v>0</v>
      </c>
      <c r="M310" s="28" t="s">
        <v>275</v>
      </c>
      <c r="N310" s="28" t="s">
        <v>291</v>
      </c>
      <c r="O310" s="28" t="s">
        <v>415</v>
      </c>
      <c r="P310" s="1" t="s">
        <v>642</v>
      </c>
      <c r="Q310" s="28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311" spans="1:17" s="27" customFormat="1" ht="30" hidden="1" customHeight="1" x14ac:dyDescent="0.35">
      <c r="A311" s="28" t="s">
        <v>533</v>
      </c>
      <c r="B311" s="28" t="s">
        <v>640</v>
      </c>
      <c r="C311" s="29">
        <f>IF(tbQCEvents[[#This Row],[Sub-event]]&lt;&gt;"",VLOOKUP(tbQCEvents[[#This Row],[Sub-event]],tbSubEvent[],2,FALSE),"")</f>
        <v>43771</v>
      </c>
      <c r="D311" s="31" t="s">
        <v>645</v>
      </c>
      <c r="E311" s="28" t="s">
        <v>546</v>
      </c>
      <c r="F311" s="28" t="s">
        <v>573</v>
      </c>
      <c r="G311" s="28" t="s">
        <v>173</v>
      </c>
      <c r="H311" s="28" t="s">
        <v>607</v>
      </c>
      <c r="I311" s="31">
        <v>6</v>
      </c>
      <c r="J311" s="31">
        <v>4</v>
      </c>
      <c r="K311" s="28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311" s="31">
        <v>0</v>
      </c>
      <c r="M311" s="28" t="s">
        <v>287</v>
      </c>
      <c r="N311" s="28" t="s">
        <v>289</v>
      </c>
      <c r="O311" s="28" t="s">
        <v>53</v>
      </c>
      <c r="P311" s="1" t="s">
        <v>642</v>
      </c>
      <c r="Q311" s="28" t="str">
        <f>IF(ISNUMBER(tbQCEvents[[#This Row],[Player1 Score]]),IF(tbQCEvents[[#This Row],[Player1 Score]]&lt;tbQCEvents[[#This Row],[Player2 Score]],tbQCEvents[[#This Row],[Player1]],tbQCEvents[[#This Row],[Player2]]),"")</f>
        <v>Whaz</v>
      </c>
    </row>
    <row r="312" spans="1:17" s="27" customFormat="1" ht="30" hidden="1" customHeight="1" x14ac:dyDescent="0.35">
      <c r="A312" s="28" t="s">
        <v>533</v>
      </c>
      <c r="B312" s="28" t="s">
        <v>640</v>
      </c>
      <c r="C312" s="29">
        <f>IF(tbQCEvents[[#This Row],[Sub-event]]&lt;&gt;"",VLOOKUP(tbQCEvents[[#This Row],[Sub-event]],tbSubEvent[],2,FALSE),"")</f>
        <v>43771</v>
      </c>
      <c r="D312" s="31" t="s">
        <v>643</v>
      </c>
      <c r="E312" s="28" t="s">
        <v>546</v>
      </c>
      <c r="F312" s="28" t="s">
        <v>573</v>
      </c>
      <c r="G312" s="28" t="s">
        <v>28</v>
      </c>
      <c r="H312" s="28" t="s">
        <v>25</v>
      </c>
      <c r="I312" s="31">
        <v>6</v>
      </c>
      <c r="J312" s="31">
        <v>2</v>
      </c>
      <c r="K312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12" s="31">
        <v>0</v>
      </c>
      <c r="M312" s="28" t="s">
        <v>275</v>
      </c>
      <c r="N312" s="28" t="s">
        <v>287</v>
      </c>
      <c r="O312" s="28" t="s">
        <v>48</v>
      </c>
      <c r="P312" s="1" t="s">
        <v>646</v>
      </c>
      <c r="Q312" s="28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313" spans="1:17" s="27" customFormat="1" ht="30" hidden="1" customHeight="1" x14ac:dyDescent="0.35">
      <c r="A313" s="28" t="s">
        <v>533</v>
      </c>
      <c r="B313" s="28" t="s">
        <v>640</v>
      </c>
      <c r="C313" s="29">
        <f>IF(tbQCEvents[[#This Row],[Sub-event]]&lt;&gt;"",VLOOKUP(tbQCEvents[[#This Row],[Sub-event]],tbSubEvent[],2,FALSE),"")</f>
        <v>43771</v>
      </c>
      <c r="D313" s="31" t="s">
        <v>643</v>
      </c>
      <c r="E313" s="28" t="s">
        <v>546</v>
      </c>
      <c r="F313" s="28" t="s">
        <v>573</v>
      </c>
      <c r="G313" s="28" t="s">
        <v>28</v>
      </c>
      <c r="H313" s="28" t="s">
        <v>25</v>
      </c>
      <c r="I313" s="31">
        <v>11</v>
      </c>
      <c r="J313" s="31">
        <v>4</v>
      </c>
      <c r="K313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13" s="31">
        <v>0</v>
      </c>
      <c r="M313" s="28" t="s">
        <v>289</v>
      </c>
      <c r="N313" s="28" t="s">
        <v>274</v>
      </c>
      <c r="O313" s="28" t="s">
        <v>51</v>
      </c>
      <c r="P313" s="1" t="s">
        <v>646</v>
      </c>
      <c r="Q313" s="28" t="str">
        <f>IF(ISNUMBER(tbQCEvents[[#This Row],[Player1 Score]]),IF(tbQCEvents[[#This Row],[Player1 Score]]&lt;tbQCEvents[[#This Row],[Player2 Score]],tbQCEvents[[#This Row],[Player1]],tbQCEvents[[#This Row],[Player2]]),"")</f>
        <v>Xron</v>
      </c>
    </row>
    <row r="314" spans="1:17" s="27" customFormat="1" ht="30" hidden="1" customHeight="1" x14ac:dyDescent="0.35">
      <c r="A314" s="28" t="s">
        <v>533</v>
      </c>
      <c r="B314" s="28" t="s">
        <v>640</v>
      </c>
      <c r="C314" s="29">
        <f>IF(tbQCEvents[[#This Row],[Sub-event]]&lt;&gt;"",VLOOKUP(tbQCEvents[[#This Row],[Sub-event]],tbSubEvent[],2,FALSE),"")</f>
        <v>43771</v>
      </c>
      <c r="D314" s="31" t="s">
        <v>643</v>
      </c>
      <c r="E314" s="28" t="s">
        <v>546</v>
      </c>
      <c r="F314" s="28" t="s">
        <v>573</v>
      </c>
      <c r="G314" s="28" t="s">
        <v>20</v>
      </c>
      <c r="H314" s="28" t="s">
        <v>19</v>
      </c>
      <c r="I314" s="31">
        <v>13</v>
      </c>
      <c r="J314" s="31">
        <v>8</v>
      </c>
      <c r="K314" s="28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314" s="31">
        <v>0</v>
      </c>
      <c r="M314" s="28" t="s">
        <v>286</v>
      </c>
      <c r="N314" s="28" t="s">
        <v>277</v>
      </c>
      <c r="O314" s="28" t="s">
        <v>52</v>
      </c>
      <c r="P314" s="1" t="s">
        <v>646</v>
      </c>
      <c r="Q314" s="28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315" spans="1:17" s="27" customFormat="1" ht="30" hidden="1" customHeight="1" x14ac:dyDescent="0.35">
      <c r="A315" s="28" t="s">
        <v>533</v>
      </c>
      <c r="B315" s="28" t="s">
        <v>640</v>
      </c>
      <c r="C315" s="29">
        <f>IF(tbQCEvents[[#This Row],[Sub-event]]&lt;&gt;"",VLOOKUP(tbQCEvents[[#This Row],[Sub-event]],tbSubEvent[],2,FALSE),"")</f>
        <v>43771</v>
      </c>
      <c r="D315" s="31" t="s">
        <v>643</v>
      </c>
      <c r="E315" s="28" t="s">
        <v>546</v>
      </c>
      <c r="F315" s="28" t="s">
        <v>573</v>
      </c>
      <c r="G315" s="28" t="s">
        <v>20</v>
      </c>
      <c r="H315" s="28" t="s">
        <v>19</v>
      </c>
      <c r="I315" s="31">
        <v>2</v>
      </c>
      <c r="J315" s="31">
        <v>8</v>
      </c>
      <c r="K315" s="28" t="str">
        <f>IF(ISNUMBER(tbQCEvents[[#This Row],[Player1 Score]]),IF(tbQCEvents[[#This Row],[Player1 Score]]&gt;tbQCEvents[[#This Row],[Player2 Score]],tbQCEvents[[#This Row],[Player1]],tbQCEvents[[#This Row],[Player2]]),"")</f>
        <v>Av3k</v>
      </c>
      <c r="L315" s="31">
        <v>0</v>
      </c>
      <c r="M315" s="28" t="s">
        <v>275</v>
      </c>
      <c r="N315" s="28" t="s">
        <v>280</v>
      </c>
      <c r="O315" s="28" t="s">
        <v>48</v>
      </c>
      <c r="P315" s="1" t="s">
        <v>646</v>
      </c>
      <c r="Q315" s="28" t="str">
        <f>IF(ISNUMBER(tbQCEvents[[#This Row],[Player1 Score]]),IF(tbQCEvents[[#This Row],[Player1 Score]]&lt;tbQCEvents[[#This Row],[Player2 Score]],tbQCEvents[[#This Row],[Player1]],tbQCEvents[[#This Row],[Player2]]),"")</f>
        <v>DaHang</v>
      </c>
    </row>
    <row r="316" spans="1:17" s="27" customFormat="1" ht="30" hidden="1" customHeight="1" x14ac:dyDescent="0.35">
      <c r="A316" s="28" t="s">
        <v>533</v>
      </c>
      <c r="B316" s="28" t="s">
        <v>640</v>
      </c>
      <c r="C316" s="29">
        <f>IF(tbQCEvents[[#This Row],[Sub-event]]&lt;&gt;"",VLOOKUP(tbQCEvents[[#This Row],[Sub-event]],tbSubEvent[],2,FALSE),"")</f>
        <v>43771</v>
      </c>
      <c r="D316" s="31" t="s">
        <v>643</v>
      </c>
      <c r="E316" s="28" t="s">
        <v>546</v>
      </c>
      <c r="F316" s="28" t="s">
        <v>573</v>
      </c>
      <c r="G316" s="28" t="s">
        <v>20</v>
      </c>
      <c r="H316" s="28" t="s">
        <v>19</v>
      </c>
      <c r="I316" s="31">
        <v>9</v>
      </c>
      <c r="J316" s="31">
        <v>4</v>
      </c>
      <c r="K316" s="28" t="str">
        <f>IF(ISNUMBER(tbQCEvents[[#This Row],[Player1 Score]]),IF(tbQCEvents[[#This Row],[Player1 Score]]&gt;tbQCEvents[[#This Row],[Player2 Score]],tbQCEvents[[#This Row],[Player1]],tbQCEvents[[#This Row],[Player2]]),"")</f>
        <v>DaHang</v>
      </c>
      <c r="L316" s="31">
        <v>0</v>
      </c>
      <c r="M316" s="28" t="s">
        <v>289</v>
      </c>
      <c r="N316" s="28" t="s">
        <v>291</v>
      </c>
      <c r="O316" s="28" t="s">
        <v>415</v>
      </c>
      <c r="P316" s="1" t="s">
        <v>646</v>
      </c>
      <c r="Q316" s="28" t="str">
        <f>IF(ISNUMBER(tbQCEvents[[#This Row],[Player1 Score]]),IF(tbQCEvents[[#This Row],[Player1 Score]]&lt;tbQCEvents[[#This Row],[Player2 Score]],tbQCEvents[[#This Row],[Player1]],tbQCEvents[[#This Row],[Player2]]),"")</f>
        <v>Av3k</v>
      </c>
    </row>
    <row r="317" spans="1:17" s="27" customFormat="1" ht="30" hidden="1" customHeight="1" x14ac:dyDescent="0.35">
      <c r="A317" s="28" t="s">
        <v>533</v>
      </c>
      <c r="B317" s="28" t="s">
        <v>640</v>
      </c>
      <c r="C317" s="29">
        <f>IF(tbQCEvents[[#This Row],[Sub-event]]&lt;&gt;"",VLOOKUP(tbQCEvents[[#This Row],[Sub-event]],tbSubEvent[],2,FALSE),"")</f>
        <v>43771</v>
      </c>
      <c r="D317" s="31" t="s">
        <v>643</v>
      </c>
      <c r="E317" s="28" t="s">
        <v>546</v>
      </c>
      <c r="F317" s="28" t="s">
        <v>573</v>
      </c>
      <c r="G317" s="28" t="s">
        <v>615</v>
      </c>
      <c r="H317" s="28" t="s">
        <v>614</v>
      </c>
      <c r="I317" s="31">
        <v>1</v>
      </c>
      <c r="J317" s="31">
        <v>4</v>
      </c>
      <c r="K317" s="28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317" s="31">
        <v>0</v>
      </c>
      <c r="M317" s="28" t="s">
        <v>287</v>
      </c>
      <c r="N317" s="28" t="s">
        <v>275</v>
      </c>
      <c r="O317" s="28" t="s">
        <v>51</v>
      </c>
      <c r="P317" s="1" t="s">
        <v>646</v>
      </c>
      <c r="Q317" s="28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318" spans="1:17" s="27" customFormat="1" ht="30" hidden="1" customHeight="1" x14ac:dyDescent="0.35">
      <c r="A318" s="28" t="s">
        <v>533</v>
      </c>
      <c r="B318" s="28" t="s">
        <v>640</v>
      </c>
      <c r="C318" s="29">
        <f>IF(tbQCEvents[[#This Row],[Sub-event]]&lt;&gt;"",VLOOKUP(tbQCEvents[[#This Row],[Sub-event]],tbSubEvent[],2,FALSE),"")</f>
        <v>43771</v>
      </c>
      <c r="D318" s="31" t="s">
        <v>643</v>
      </c>
      <c r="E318" s="28" t="s">
        <v>546</v>
      </c>
      <c r="F318" s="28" t="s">
        <v>573</v>
      </c>
      <c r="G318" s="28" t="s">
        <v>615</v>
      </c>
      <c r="H318" s="28" t="s">
        <v>614</v>
      </c>
      <c r="I318" s="31">
        <v>8</v>
      </c>
      <c r="J318" s="31">
        <v>3</v>
      </c>
      <c r="K318" s="28" t="str">
        <f>IF(ISNUMBER(tbQCEvents[[#This Row],[Player1 Score]]),IF(tbQCEvents[[#This Row],[Player1 Score]]&gt;tbQCEvents[[#This Row],[Player2 Score]],tbQCEvents[[#This Row],[Player1]],tbQCEvents[[#This Row],[Player2]]),"")</f>
        <v>nosfa</v>
      </c>
      <c r="L318" s="31">
        <v>0</v>
      </c>
      <c r="M318" s="28" t="s">
        <v>290</v>
      </c>
      <c r="N318" s="28" t="s">
        <v>286</v>
      </c>
      <c r="O318" s="28" t="s">
        <v>415</v>
      </c>
      <c r="P318" s="1" t="s">
        <v>646</v>
      </c>
      <c r="Q318" s="28" t="str">
        <f>IF(ISNUMBER(tbQCEvents[[#This Row],[Player1 Score]]),IF(tbQCEvents[[#This Row],[Player1 Score]]&lt;tbQCEvents[[#This Row],[Player2 Score]],tbQCEvents[[#This Row],[Player1]],tbQCEvents[[#This Row],[Player2]]),"")</f>
        <v>psygib</v>
      </c>
    </row>
    <row r="319" spans="1:17" s="27" customFormat="1" ht="30" hidden="1" customHeight="1" x14ac:dyDescent="0.35">
      <c r="A319" s="28" t="s">
        <v>533</v>
      </c>
      <c r="B319" s="28" t="s">
        <v>640</v>
      </c>
      <c r="C319" s="29">
        <f>IF(tbQCEvents[[#This Row],[Sub-event]]&lt;&gt;"",VLOOKUP(tbQCEvents[[#This Row],[Sub-event]],tbSubEvent[],2,FALSE),"")</f>
        <v>43771</v>
      </c>
      <c r="D319" s="31" t="s">
        <v>643</v>
      </c>
      <c r="E319" s="28" t="s">
        <v>546</v>
      </c>
      <c r="F319" s="28" t="s">
        <v>573</v>
      </c>
      <c r="G319" s="28" t="s">
        <v>615</v>
      </c>
      <c r="H319" s="28" t="s">
        <v>614</v>
      </c>
      <c r="I319" s="31">
        <v>4</v>
      </c>
      <c r="J319" s="31">
        <v>5</v>
      </c>
      <c r="K319" s="28" t="str">
        <f>IF(ISNUMBER(tbQCEvents[[#This Row],[Player1 Score]]),IF(tbQCEvents[[#This Row],[Player1 Score]]&gt;tbQCEvents[[#This Row],[Player2 Score]],tbQCEvents[[#This Row],[Player1]],tbQCEvents[[#This Row],[Player2]]),"")</f>
        <v>psygib</v>
      </c>
      <c r="L319" s="31">
        <v>0</v>
      </c>
      <c r="M319" s="28" t="s">
        <v>274</v>
      </c>
      <c r="N319" s="28" t="s">
        <v>277</v>
      </c>
      <c r="O319" s="28" t="s">
        <v>49</v>
      </c>
      <c r="P319" s="1" t="s">
        <v>646</v>
      </c>
      <c r="Q319" s="28" t="str">
        <f>IF(ISNUMBER(tbQCEvents[[#This Row],[Player1 Score]]),IF(tbQCEvents[[#This Row],[Player1 Score]]&lt;tbQCEvents[[#This Row],[Player2 Score]],tbQCEvents[[#This Row],[Player1]],tbQCEvents[[#This Row],[Player2]]),"")</f>
        <v>nosfa</v>
      </c>
    </row>
    <row r="320" spans="1:17" s="27" customFormat="1" ht="30" hidden="1" customHeight="1" x14ac:dyDescent="0.35">
      <c r="A320" s="28" t="s">
        <v>533</v>
      </c>
      <c r="B320" s="28" t="s">
        <v>640</v>
      </c>
      <c r="C320" s="29">
        <f>IF(tbQCEvents[[#This Row],[Sub-event]]&lt;&gt;"",VLOOKUP(tbQCEvents[[#This Row],[Sub-event]],tbSubEvent[],2,FALSE),"")</f>
        <v>43771</v>
      </c>
      <c r="D320" s="31" t="s">
        <v>643</v>
      </c>
      <c r="E320" s="28" t="s">
        <v>546</v>
      </c>
      <c r="F320" s="28" t="s">
        <v>573</v>
      </c>
      <c r="G320" s="28" t="s">
        <v>17</v>
      </c>
      <c r="H320" s="28" t="s">
        <v>173</v>
      </c>
      <c r="I320" s="31">
        <v>6</v>
      </c>
      <c r="J320" s="31">
        <v>7</v>
      </c>
      <c r="K320" s="28" t="str">
        <f>IF(ISNUMBER(tbQCEvents[[#This Row],[Player1 Score]]),IF(tbQCEvents[[#This Row],[Player1 Score]]&gt;tbQCEvents[[#This Row],[Player2 Score]],tbQCEvents[[#This Row],[Player1]],tbQCEvents[[#This Row],[Player2]]),"")</f>
        <v>Base</v>
      </c>
      <c r="L320" s="31">
        <v>0</v>
      </c>
      <c r="M320" s="28" t="s">
        <v>291</v>
      </c>
      <c r="N320" s="28" t="s">
        <v>275</v>
      </c>
      <c r="O320" s="28" t="s">
        <v>415</v>
      </c>
      <c r="P320" s="1" t="s">
        <v>646</v>
      </c>
      <c r="Q320" s="28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321" spans="1:17" s="27" customFormat="1" ht="30" hidden="1" customHeight="1" x14ac:dyDescent="0.35">
      <c r="A321" s="28" t="s">
        <v>533</v>
      </c>
      <c r="B321" s="28" t="s">
        <v>640</v>
      </c>
      <c r="C321" s="29">
        <f>IF(tbQCEvents[[#This Row],[Sub-event]]&lt;&gt;"",VLOOKUP(tbQCEvents[[#This Row],[Sub-event]],tbSubEvent[],2,FALSE),"")</f>
        <v>43771</v>
      </c>
      <c r="D321" s="31" t="s">
        <v>643</v>
      </c>
      <c r="E321" s="28" t="s">
        <v>546</v>
      </c>
      <c r="F321" s="28" t="s">
        <v>573</v>
      </c>
      <c r="G321" s="28" t="s">
        <v>17</v>
      </c>
      <c r="H321" s="28" t="s">
        <v>173</v>
      </c>
      <c r="I321" s="31">
        <v>4</v>
      </c>
      <c r="J321" s="31">
        <v>1</v>
      </c>
      <c r="K321" s="28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321" s="31">
        <v>0</v>
      </c>
      <c r="M321" s="28" t="s">
        <v>289</v>
      </c>
      <c r="N321" s="28" t="s">
        <v>286</v>
      </c>
      <c r="O321" s="28" t="s">
        <v>53</v>
      </c>
      <c r="P321" s="1" t="s">
        <v>646</v>
      </c>
      <c r="Q321" s="28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322" spans="1:17" s="27" customFormat="1" ht="30" hidden="1" customHeight="1" x14ac:dyDescent="0.35">
      <c r="A322" s="28" t="s">
        <v>533</v>
      </c>
      <c r="B322" s="28" t="s">
        <v>640</v>
      </c>
      <c r="C322" s="29">
        <f>IF(tbQCEvents[[#This Row],[Sub-event]]&lt;&gt;"",VLOOKUP(tbQCEvents[[#This Row],[Sub-event]],tbSubEvent[],2,FALSE),"")</f>
        <v>43771</v>
      </c>
      <c r="D322" s="31" t="s">
        <v>643</v>
      </c>
      <c r="E322" s="28" t="s">
        <v>546</v>
      </c>
      <c r="F322" s="28" t="s">
        <v>573</v>
      </c>
      <c r="G322" s="28" t="s">
        <v>17</v>
      </c>
      <c r="H322" s="28" t="s">
        <v>173</v>
      </c>
      <c r="I322" s="31">
        <v>4</v>
      </c>
      <c r="J322" s="31">
        <v>0</v>
      </c>
      <c r="K322" s="28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322" s="31">
        <v>0</v>
      </c>
      <c r="M322" s="28" t="s">
        <v>281</v>
      </c>
      <c r="N322" s="28" t="s">
        <v>277</v>
      </c>
      <c r="O322" s="28" t="s">
        <v>48</v>
      </c>
      <c r="P322" s="1" t="s">
        <v>646</v>
      </c>
      <c r="Q322" s="28" t="str">
        <f>IF(ISNUMBER(tbQCEvents[[#This Row],[Player1 Score]]),IF(tbQCEvents[[#This Row],[Player1 Score]]&lt;tbQCEvents[[#This Row],[Player2 Score]],tbQCEvents[[#This Row],[Player1]],tbQCEvents[[#This Row],[Player2]]),"")</f>
        <v>Base</v>
      </c>
    </row>
    <row r="323" spans="1:17" s="27" customFormat="1" ht="30" hidden="1" customHeight="1" x14ac:dyDescent="0.35">
      <c r="A323" s="28" t="s">
        <v>533</v>
      </c>
      <c r="B323" s="28" t="s">
        <v>640</v>
      </c>
      <c r="C323" s="29">
        <f>IF(tbQCEvents[[#This Row],[Sub-event]]&lt;&gt;"",VLOOKUP(tbQCEvents[[#This Row],[Sub-event]],tbSubEvent[],2,FALSE),"")</f>
        <v>43771</v>
      </c>
      <c r="D323" s="31" t="s">
        <v>333</v>
      </c>
      <c r="E323" s="28" t="s">
        <v>580</v>
      </c>
      <c r="F323" s="28" t="s">
        <v>573</v>
      </c>
      <c r="G323" s="28" t="s">
        <v>6</v>
      </c>
      <c r="H323" s="28" t="s">
        <v>644</v>
      </c>
      <c r="I323" s="31">
        <v>1</v>
      </c>
      <c r="J323" s="31">
        <v>2</v>
      </c>
      <c r="K323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23" s="31">
        <v>1</v>
      </c>
      <c r="M323" s="28" t="s">
        <v>275</v>
      </c>
      <c r="N323" s="28" t="s">
        <v>276</v>
      </c>
      <c r="O323" s="28" t="s">
        <v>48</v>
      </c>
      <c r="P323" s="1" t="s">
        <v>646</v>
      </c>
      <c r="Q323" s="28" t="str">
        <f>IF(ISNUMBER(tbQCEvents[[#This Row],[Player1 Score]]),IF(tbQCEvents[[#This Row],[Player1 Score]]&lt;tbQCEvents[[#This Row],[Player2 Score]],tbQCEvents[[#This Row],[Player1]],tbQCEvents[[#This Row],[Player2]]),"")</f>
        <v>Rapha</v>
      </c>
    </row>
    <row r="324" spans="1:17" s="27" customFormat="1" ht="30" hidden="1" customHeight="1" x14ac:dyDescent="0.35">
      <c r="A324" s="28" t="s">
        <v>533</v>
      </c>
      <c r="B324" s="28" t="s">
        <v>640</v>
      </c>
      <c r="C324" s="29">
        <f>IF(tbQCEvents[[#This Row],[Sub-event]]&lt;&gt;"",VLOOKUP(tbQCEvents[[#This Row],[Sub-event]],tbSubEvent[],2,FALSE),"")</f>
        <v>43771</v>
      </c>
      <c r="D324" s="31" t="s">
        <v>333</v>
      </c>
      <c r="E324" s="28" t="s">
        <v>580</v>
      </c>
      <c r="F324" s="28" t="s">
        <v>573</v>
      </c>
      <c r="G324" s="28" t="s">
        <v>6</v>
      </c>
      <c r="H324" s="28" t="s">
        <v>644</v>
      </c>
      <c r="I324" s="31">
        <v>6</v>
      </c>
      <c r="J324" s="31">
        <v>7</v>
      </c>
      <c r="K324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24" s="31">
        <v>0</v>
      </c>
      <c r="M324" s="28" t="s">
        <v>292</v>
      </c>
      <c r="N324" s="28" t="s">
        <v>289</v>
      </c>
      <c r="O324" s="28" t="s">
        <v>52</v>
      </c>
      <c r="P324" s="1" t="s">
        <v>646</v>
      </c>
      <c r="Q324" s="28" t="str">
        <f>IF(ISNUMBER(tbQCEvents[[#This Row],[Player1 Score]]),IF(tbQCEvents[[#This Row],[Player1 Score]]&lt;tbQCEvents[[#This Row],[Player2 Score]],tbQCEvents[[#This Row],[Player1]],tbQCEvents[[#This Row],[Player2]]),"")</f>
        <v>Rapha</v>
      </c>
    </row>
    <row r="325" spans="1:17" s="27" customFormat="1" ht="30" hidden="1" customHeight="1" x14ac:dyDescent="0.35">
      <c r="A325" s="28" t="s">
        <v>533</v>
      </c>
      <c r="B325" s="28" t="s">
        <v>640</v>
      </c>
      <c r="C325" s="29">
        <f>IF(tbQCEvents[[#This Row],[Sub-event]]&lt;&gt;"",VLOOKUP(tbQCEvents[[#This Row],[Sub-event]],tbSubEvent[],2,FALSE),"")</f>
        <v>43771</v>
      </c>
      <c r="D325" s="31" t="s">
        <v>333</v>
      </c>
      <c r="E325" s="28" t="s">
        <v>580</v>
      </c>
      <c r="F325" s="28" t="s">
        <v>573</v>
      </c>
      <c r="G325" s="28" t="s">
        <v>6</v>
      </c>
      <c r="H325" s="28" t="s">
        <v>644</v>
      </c>
      <c r="I325" s="31">
        <v>15</v>
      </c>
      <c r="J325" s="31">
        <v>5</v>
      </c>
      <c r="K325" s="28" t="str">
        <f>IF(ISNUMBER(tbQCEvents[[#This Row],[Player1 Score]]),IF(tbQCEvents[[#This Row],[Player1 Score]]&gt;tbQCEvents[[#This Row],[Player2 Score]],tbQCEvents[[#This Row],[Player1]],tbQCEvents[[#This Row],[Player2]]),"")</f>
        <v>Rapha</v>
      </c>
      <c r="L325" s="31">
        <v>0</v>
      </c>
      <c r="M325" s="28" t="s">
        <v>277</v>
      </c>
      <c r="N325" s="28" t="s">
        <v>281</v>
      </c>
      <c r="O325" s="28" t="s">
        <v>49</v>
      </c>
      <c r="P325" s="1" t="s">
        <v>646</v>
      </c>
      <c r="Q325" s="28" t="str">
        <f>IF(ISNUMBER(tbQCEvents[[#This Row],[Player1 Score]]),IF(tbQCEvents[[#This Row],[Player1 Score]]&lt;tbQCEvents[[#This Row],[Player2 Score]],tbQCEvents[[#This Row],[Player1]],tbQCEvents[[#This Row],[Player2]]),"")</f>
        <v>Cypher</v>
      </c>
    </row>
    <row r="326" spans="1:17" s="27" customFormat="1" ht="30" hidden="1" customHeight="1" x14ac:dyDescent="0.35">
      <c r="A326" s="28" t="s">
        <v>533</v>
      </c>
      <c r="B326" s="28" t="s">
        <v>640</v>
      </c>
      <c r="C326" s="29">
        <f>IF(tbQCEvents[[#This Row],[Sub-event]]&lt;&gt;"",VLOOKUP(tbQCEvents[[#This Row],[Sub-event]],tbSubEvent[],2,FALSE),"")</f>
        <v>43771</v>
      </c>
      <c r="D326" s="31" t="s">
        <v>333</v>
      </c>
      <c r="E326" s="28" t="s">
        <v>580</v>
      </c>
      <c r="F326" s="28" t="s">
        <v>573</v>
      </c>
      <c r="G326" s="28" t="s">
        <v>6</v>
      </c>
      <c r="H326" s="28" t="s">
        <v>644</v>
      </c>
      <c r="I326" s="31">
        <v>7</v>
      </c>
      <c r="J326" s="31">
        <v>12</v>
      </c>
      <c r="K326" s="28" t="str">
        <f>IF(ISNUMBER(tbQCEvents[[#This Row],[Player1 Score]]),IF(tbQCEvents[[#This Row],[Player1 Score]]&gt;tbQCEvents[[#This Row],[Player2 Score]],tbQCEvents[[#This Row],[Player1]],tbQCEvents[[#This Row],[Player2]]),"")</f>
        <v>Cypher</v>
      </c>
      <c r="L326" s="31">
        <v>0</v>
      </c>
      <c r="M326" s="28" t="s">
        <v>286</v>
      </c>
      <c r="N326" s="28" t="s">
        <v>274</v>
      </c>
      <c r="O326" s="28" t="s">
        <v>415</v>
      </c>
      <c r="P326" s="1" t="s">
        <v>646</v>
      </c>
      <c r="Q326" s="28" t="str">
        <f>IF(ISNUMBER(tbQCEvents[[#This Row],[Player1 Score]]),IF(tbQCEvents[[#This Row],[Player1 Score]]&lt;tbQCEvents[[#This Row],[Player2 Score]],tbQCEvents[[#This Row],[Player1]],tbQCEvents[[#This Row],[Player2]]),"")</f>
        <v>Rapha</v>
      </c>
    </row>
    <row r="327" spans="1:17" s="27" customFormat="1" ht="30" hidden="1" customHeight="1" x14ac:dyDescent="0.35">
      <c r="A327" s="28" t="s">
        <v>533</v>
      </c>
      <c r="B327" s="28" t="s">
        <v>640</v>
      </c>
      <c r="C327" s="29">
        <f>IF(tbQCEvents[[#This Row],[Sub-event]]&lt;&gt;"",VLOOKUP(tbQCEvents[[#This Row],[Sub-event]],tbSubEvent[],2,FALSE),"")</f>
        <v>43771</v>
      </c>
      <c r="D327" s="31" t="s">
        <v>333</v>
      </c>
      <c r="E327" s="28" t="s">
        <v>580</v>
      </c>
      <c r="F327" s="28" t="s">
        <v>573</v>
      </c>
      <c r="G327" s="28" t="s">
        <v>16</v>
      </c>
      <c r="H327" s="28" t="s">
        <v>20</v>
      </c>
      <c r="I327" s="31"/>
      <c r="J327" s="31"/>
      <c r="K327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27" s="31"/>
      <c r="M327" s="28"/>
      <c r="N327" s="28"/>
      <c r="O327" s="28"/>
      <c r="P327" s="1" t="s">
        <v>646</v>
      </c>
      <c r="Q327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28" spans="1:17" s="27" customFormat="1" ht="30" hidden="1" customHeight="1" x14ac:dyDescent="0.35">
      <c r="A328" s="28" t="s">
        <v>533</v>
      </c>
      <c r="B328" s="28" t="s">
        <v>640</v>
      </c>
      <c r="C328" s="29">
        <f>IF(tbQCEvents[[#This Row],[Sub-event]]&lt;&gt;"",VLOOKUP(tbQCEvents[[#This Row],[Sub-event]],tbSubEvent[],2,FALSE),"")</f>
        <v>43771</v>
      </c>
      <c r="D328" s="31" t="s">
        <v>333</v>
      </c>
      <c r="E328" s="28" t="s">
        <v>580</v>
      </c>
      <c r="F328" s="28" t="s">
        <v>573</v>
      </c>
      <c r="G328" s="28" t="s">
        <v>16</v>
      </c>
      <c r="H328" s="28" t="s">
        <v>20</v>
      </c>
      <c r="I328" s="31"/>
      <c r="J328" s="31"/>
      <c r="K328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28" s="31"/>
      <c r="M328" s="28"/>
      <c r="N328" s="28"/>
      <c r="O328" s="28"/>
      <c r="P328" s="1" t="s">
        <v>646</v>
      </c>
      <c r="Q328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29" spans="1:17" s="27" customFormat="1" ht="30" hidden="1" customHeight="1" x14ac:dyDescent="0.35">
      <c r="A329" s="28" t="s">
        <v>533</v>
      </c>
      <c r="B329" s="28" t="s">
        <v>640</v>
      </c>
      <c r="C329" s="29">
        <f>IF(tbQCEvents[[#This Row],[Sub-event]]&lt;&gt;"",VLOOKUP(tbQCEvents[[#This Row],[Sub-event]],tbSubEvent[],2,FALSE),"")</f>
        <v>43771</v>
      </c>
      <c r="D329" s="31" t="s">
        <v>333</v>
      </c>
      <c r="E329" s="28" t="s">
        <v>580</v>
      </c>
      <c r="F329" s="28" t="s">
        <v>573</v>
      </c>
      <c r="G329" s="28" t="s">
        <v>16</v>
      </c>
      <c r="H329" s="28" t="s">
        <v>20</v>
      </c>
      <c r="I329" s="31"/>
      <c r="J329" s="31"/>
      <c r="K329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29" s="31"/>
      <c r="M329" s="28"/>
      <c r="N329" s="28"/>
      <c r="O329" s="28"/>
      <c r="P329" s="1" t="s">
        <v>646</v>
      </c>
      <c r="Q329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30" spans="1:17" s="27" customFormat="1" ht="30" hidden="1" customHeight="1" x14ac:dyDescent="0.35">
      <c r="A330" s="28" t="s">
        <v>533</v>
      </c>
      <c r="B330" s="28" t="s">
        <v>640</v>
      </c>
      <c r="C330" s="29">
        <f>IF(tbQCEvents[[#This Row],[Sub-event]]&lt;&gt;"",VLOOKUP(tbQCEvents[[#This Row],[Sub-event]],tbSubEvent[],2,FALSE),"")</f>
        <v>43771</v>
      </c>
      <c r="D330" s="31" t="s">
        <v>333</v>
      </c>
      <c r="E330" s="28" t="s">
        <v>580</v>
      </c>
      <c r="F330" s="28" t="s">
        <v>573</v>
      </c>
      <c r="G330" s="28" t="s">
        <v>9</v>
      </c>
      <c r="H330" s="28" t="s">
        <v>614</v>
      </c>
      <c r="I330" s="31"/>
      <c r="J330" s="31"/>
      <c r="K330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30" s="31"/>
      <c r="M330" s="28"/>
      <c r="N330" s="28"/>
      <c r="O330" s="28"/>
      <c r="P330" s="1" t="s">
        <v>646</v>
      </c>
      <c r="Q330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31" spans="1:17" s="27" customFormat="1" ht="30" hidden="1" customHeight="1" x14ac:dyDescent="0.35">
      <c r="A331" s="28" t="s">
        <v>533</v>
      </c>
      <c r="B331" s="28" t="s">
        <v>640</v>
      </c>
      <c r="C331" s="29">
        <f>IF(tbQCEvents[[#This Row],[Sub-event]]&lt;&gt;"",VLOOKUP(tbQCEvents[[#This Row],[Sub-event]],tbSubEvent[],2,FALSE),"")</f>
        <v>43771</v>
      </c>
      <c r="D331" s="31" t="s">
        <v>333</v>
      </c>
      <c r="E331" s="28" t="s">
        <v>580</v>
      </c>
      <c r="F331" s="28" t="s">
        <v>573</v>
      </c>
      <c r="G331" s="28" t="s">
        <v>9</v>
      </c>
      <c r="H331" s="28" t="s">
        <v>614</v>
      </c>
      <c r="I331" s="31"/>
      <c r="J331" s="31"/>
      <c r="K331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31" s="31"/>
      <c r="M331" s="28"/>
      <c r="N331" s="28"/>
      <c r="O331" s="28"/>
      <c r="P331" s="1" t="s">
        <v>646</v>
      </c>
      <c r="Q331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32" spans="1:17" s="27" customFormat="1" ht="30" hidden="1" customHeight="1" x14ac:dyDescent="0.35">
      <c r="A332" s="28" t="s">
        <v>533</v>
      </c>
      <c r="B332" s="28" t="s">
        <v>640</v>
      </c>
      <c r="C332" s="29">
        <f>IF(tbQCEvents[[#This Row],[Sub-event]]&lt;&gt;"",VLOOKUP(tbQCEvents[[#This Row],[Sub-event]],tbSubEvent[],2,FALSE),"")</f>
        <v>43771</v>
      </c>
      <c r="D332" s="31" t="s">
        <v>333</v>
      </c>
      <c r="E332" s="28" t="s">
        <v>580</v>
      </c>
      <c r="F332" s="28" t="s">
        <v>573</v>
      </c>
      <c r="G332" s="28" t="s">
        <v>9</v>
      </c>
      <c r="H332" s="28" t="s">
        <v>614</v>
      </c>
      <c r="I332" s="31"/>
      <c r="J332" s="31"/>
      <c r="K332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32" s="31"/>
      <c r="M332" s="28"/>
      <c r="N332" s="28"/>
      <c r="O332" s="28"/>
      <c r="P332" s="1" t="s">
        <v>646</v>
      </c>
      <c r="Q332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33" spans="1:17" s="27" customFormat="1" ht="30" hidden="1" customHeight="1" x14ac:dyDescent="0.35">
      <c r="A333" s="28" t="s">
        <v>533</v>
      </c>
      <c r="B333" s="28" t="s">
        <v>640</v>
      </c>
      <c r="C333" s="29">
        <f>IF(tbQCEvents[[#This Row],[Sub-event]]&lt;&gt;"",VLOOKUP(tbQCEvents[[#This Row],[Sub-event]],tbSubEvent[],2,FALSE),"")</f>
        <v>43771</v>
      </c>
      <c r="D333" s="31" t="s">
        <v>333</v>
      </c>
      <c r="E333" s="28" t="s">
        <v>580</v>
      </c>
      <c r="F333" s="28" t="s">
        <v>573</v>
      </c>
      <c r="G333" s="28" t="s">
        <v>9</v>
      </c>
      <c r="H333" s="28" t="s">
        <v>614</v>
      </c>
      <c r="I333" s="31"/>
      <c r="J333" s="31"/>
      <c r="K333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33" s="31"/>
      <c r="M333" s="28"/>
      <c r="N333" s="28"/>
      <c r="O333" s="28"/>
      <c r="P333" s="1" t="s">
        <v>646</v>
      </c>
      <c r="Q333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34" spans="1:17" s="27" customFormat="1" ht="30" hidden="1" customHeight="1" x14ac:dyDescent="0.35">
      <c r="A334" s="28" t="s">
        <v>533</v>
      </c>
      <c r="B334" s="28" t="s">
        <v>640</v>
      </c>
      <c r="C334" s="29">
        <f>IF(tbQCEvents[[#This Row],[Sub-event]]&lt;&gt;"",VLOOKUP(tbQCEvents[[#This Row],[Sub-event]],tbSubEvent[],2,FALSE),"")</f>
        <v>43771</v>
      </c>
      <c r="D334" s="31" t="s">
        <v>333</v>
      </c>
      <c r="E334" s="28" t="s">
        <v>580</v>
      </c>
      <c r="F334" s="28" t="s">
        <v>573</v>
      </c>
      <c r="G334" s="28" t="s">
        <v>15</v>
      </c>
      <c r="H334" s="28" t="s">
        <v>17</v>
      </c>
      <c r="I334" s="31"/>
      <c r="J334" s="31"/>
      <c r="K334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34" s="31"/>
      <c r="M334" s="28" t="s">
        <v>276</v>
      </c>
      <c r="N334" s="28" t="s">
        <v>280</v>
      </c>
      <c r="O334" s="28" t="s">
        <v>48</v>
      </c>
      <c r="P334" s="1" t="s">
        <v>646</v>
      </c>
      <c r="Q334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35" spans="1:17" s="27" customFormat="1" ht="30" hidden="1" customHeight="1" x14ac:dyDescent="0.35">
      <c r="A335" s="28" t="s">
        <v>533</v>
      </c>
      <c r="B335" s="28" t="s">
        <v>640</v>
      </c>
      <c r="C335" s="29">
        <f>IF(tbQCEvents[[#This Row],[Sub-event]]&lt;&gt;"",VLOOKUP(tbQCEvents[[#This Row],[Sub-event]],tbSubEvent[],2,FALSE),"")</f>
        <v>43771</v>
      </c>
      <c r="D335" s="31" t="s">
        <v>333</v>
      </c>
      <c r="E335" s="28" t="s">
        <v>580</v>
      </c>
      <c r="F335" s="28" t="s">
        <v>573</v>
      </c>
      <c r="G335" s="28" t="s">
        <v>15</v>
      </c>
      <c r="H335" s="28" t="s">
        <v>17</v>
      </c>
      <c r="I335" s="31">
        <v>10</v>
      </c>
      <c r="J335" s="31">
        <v>4</v>
      </c>
      <c r="K335" s="28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335" s="31">
        <v>0</v>
      </c>
      <c r="M335" s="28" t="s">
        <v>291</v>
      </c>
      <c r="N335" s="28" t="s">
        <v>289</v>
      </c>
      <c r="O335" s="28" t="s">
        <v>415</v>
      </c>
      <c r="P335" s="1" t="s">
        <v>646</v>
      </c>
      <c r="Q335" s="28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336" spans="1:17" s="27" customFormat="1" ht="30" hidden="1" customHeight="1" x14ac:dyDescent="0.35">
      <c r="A336" s="28" t="s">
        <v>533</v>
      </c>
      <c r="B336" s="28" t="s">
        <v>640</v>
      </c>
      <c r="C336" s="29">
        <f>IF(tbQCEvents[[#This Row],[Sub-event]]&lt;&gt;"",VLOOKUP(tbQCEvents[[#This Row],[Sub-event]],tbSubEvent[],2,FALSE),"")</f>
        <v>43771</v>
      </c>
      <c r="D336" s="31" t="s">
        <v>333</v>
      </c>
      <c r="E336" s="28" t="s">
        <v>580</v>
      </c>
      <c r="F336" s="28" t="s">
        <v>573</v>
      </c>
      <c r="G336" s="28" t="s">
        <v>15</v>
      </c>
      <c r="H336" s="28" t="s">
        <v>17</v>
      </c>
      <c r="I336" s="31">
        <v>6</v>
      </c>
      <c r="J336" s="31">
        <v>0</v>
      </c>
      <c r="K336" s="28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336" s="31">
        <v>0</v>
      </c>
      <c r="M336" s="28" t="s">
        <v>286</v>
      </c>
      <c r="N336" s="28" t="s">
        <v>274</v>
      </c>
      <c r="O336" s="28" t="s">
        <v>53</v>
      </c>
      <c r="P336" s="1" t="s">
        <v>646</v>
      </c>
      <c r="Q336" s="28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337" spans="1:17" s="27" customFormat="1" ht="30" hidden="1" customHeight="1" x14ac:dyDescent="0.35">
      <c r="A337" s="28" t="s">
        <v>533</v>
      </c>
      <c r="B337" s="28" t="s">
        <v>640</v>
      </c>
      <c r="C337" s="29">
        <f>IF(tbQCEvents[[#This Row],[Sub-event]]&lt;&gt;"",VLOOKUP(tbQCEvents[[#This Row],[Sub-event]],tbSubEvent[],2,FALSE),"")</f>
        <v>43771</v>
      </c>
      <c r="D337" s="31" t="s">
        <v>333</v>
      </c>
      <c r="E337" s="28" t="s">
        <v>580</v>
      </c>
      <c r="F337" s="28" t="s">
        <v>573</v>
      </c>
      <c r="G337" s="28" t="s">
        <v>15</v>
      </c>
      <c r="H337" s="28" t="s">
        <v>17</v>
      </c>
      <c r="I337" s="31">
        <v>1</v>
      </c>
      <c r="J337" s="31">
        <v>3</v>
      </c>
      <c r="K337" s="28" t="str">
        <f>IF(ISNUMBER(tbQCEvents[[#This Row],[Player1 Score]]),IF(tbQCEvents[[#This Row],[Player1 Score]]&gt;tbQCEvents[[#This Row],[Player2 Score]],tbQCEvents[[#This Row],[Player1]],tbQCEvents[[#This Row],[Player2]]),"")</f>
        <v>Vengeur</v>
      </c>
      <c r="L337" s="31">
        <v>0</v>
      </c>
      <c r="M337" s="28" t="s">
        <v>290</v>
      </c>
      <c r="N337" s="28" t="s">
        <v>285</v>
      </c>
      <c r="O337" s="28" t="s">
        <v>49</v>
      </c>
      <c r="P337" s="1" t="s">
        <v>646</v>
      </c>
      <c r="Q337" s="28" t="str">
        <f>IF(ISNUMBER(tbQCEvents[[#This Row],[Player1 Score]]),IF(tbQCEvents[[#This Row],[Player1 Score]]&lt;tbQCEvents[[#This Row],[Player2 Score]],tbQCEvents[[#This Row],[Player1]],tbQCEvents[[#This Row],[Player2]]),"")</f>
        <v>K1llsen</v>
      </c>
    </row>
    <row r="338" spans="1:17" s="27" customFormat="1" ht="30" hidden="1" customHeight="1" x14ac:dyDescent="0.35">
      <c r="A338" s="28" t="s">
        <v>533</v>
      </c>
      <c r="B338" s="28" t="s">
        <v>640</v>
      </c>
      <c r="C338" s="29">
        <f>IF(tbQCEvents[[#This Row],[Sub-event]]&lt;&gt;"",VLOOKUP(tbQCEvents[[#This Row],[Sub-event]],tbSubEvent[],2,FALSE),"")</f>
        <v>43771</v>
      </c>
      <c r="D338" s="31" t="s">
        <v>333</v>
      </c>
      <c r="E338" s="28" t="s">
        <v>580</v>
      </c>
      <c r="F338" s="28" t="s">
        <v>573</v>
      </c>
      <c r="G338" s="28" t="s">
        <v>15</v>
      </c>
      <c r="H338" s="28" t="s">
        <v>17</v>
      </c>
      <c r="I338" s="31">
        <v>10</v>
      </c>
      <c r="J338" s="31">
        <v>3</v>
      </c>
      <c r="K338" s="28" t="str">
        <f>IF(ISNUMBER(tbQCEvents[[#This Row],[Player1 Score]]),IF(tbQCEvents[[#This Row],[Player1 Score]]&gt;tbQCEvents[[#This Row],[Player2 Score]],tbQCEvents[[#This Row],[Player1]],tbQCEvents[[#This Row],[Player2]]),"")</f>
        <v>K1llsen</v>
      </c>
      <c r="L338" s="31">
        <v>0</v>
      </c>
      <c r="M338" s="28" t="s">
        <v>292</v>
      </c>
      <c r="N338" s="28" t="s">
        <v>278</v>
      </c>
      <c r="O338" s="28" t="s">
        <v>52</v>
      </c>
      <c r="P338" s="1" t="s">
        <v>646</v>
      </c>
      <c r="Q338" s="28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339" spans="1:17" s="27" customFormat="1" ht="30" hidden="1" customHeight="1" x14ac:dyDescent="0.35">
      <c r="A339" s="28" t="s">
        <v>533</v>
      </c>
      <c r="B339" s="28" t="s">
        <v>640</v>
      </c>
      <c r="C339" s="29">
        <f>IF(tbQCEvents[[#This Row],[Sub-event]]&lt;&gt;"",VLOOKUP(tbQCEvents[[#This Row],[Sub-event]],tbSubEvent[],2,FALSE),"")</f>
        <v>43771</v>
      </c>
      <c r="D339" s="31" t="s">
        <v>332</v>
      </c>
      <c r="E339" s="28" t="s">
        <v>580</v>
      </c>
      <c r="F339" s="28" t="s">
        <v>573</v>
      </c>
      <c r="G339" s="28" t="s">
        <v>28</v>
      </c>
      <c r="H339" s="28" t="s">
        <v>16</v>
      </c>
      <c r="I339" s="31">
        <v>5</v>
      </c>
      <c r="J339" s="31">
        <v>10</v>
      </c>
      <c r="K339" s="28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339" s="31">
        <v>0</v>
      </c>
      <c r="M339" s="28" t="s">
        <v>276</v>
      </c>
      <c r="N339" s="28" t="s">
        <v>288</v>
      </c>
      <c r="O339" s="28" t="s">
        <v>48</v>
      </c>
      <c r="P339" s="1" t="s">
        <v>646</v>
      </c>
      <c r="Q339" s="28" t="str">
        <f>IF(ISNUMBER(tbQCEvents[[#This Row],[Player1 Score]]),IF(tbQCEvents[[#This Row],[Player1 Score]]&lt;tbQCEvents[[#This Row],[Player2 Score]],tbQCEvents[[#This Row],[Player1]],tbQCEvents[[#This Row],[Player2]]),"")</f>
        <v>cYpheR</v>
      </c>
    </row>
    <row r="340" spans="1:17" s="27" customFormat="1" ht="30" hidden="1" customHeight="1" x14ac:dyDescent="0.35">
      <c r="A340" s="28" t="s">
        <v>533</v>
      </c>
      <c r="B340" s="28" t="s">
        <v>640</v>
      </c>
      <c r="C340" s="29">
        <f>IF(tbQCEvents[[#This Row],[Sub-event]]&lt;&gt;"",VLOOKUP(tbQCEvents[[#This Row],[Sub-event]],tbSubEvent[],2,FALSE),"")</f>
        <v>43771</v>
      </c>
      <c r="D340" s="31" t="s">
        <v>332</v>
      </c>
      <c r="E340" s="28" t="s">
        <v>580</v>
      </c>
      <c r="F340" s="28" t="s">
        <v>573</v>
      </c>
      <c r="G340" s="28" t="s">
        <v>28</v>
      </c>
      <c r="H340" s="28" t="s">
        <v>16</v>
      </c>
      <c r="I340" s="31">
        <v>3</v>
      </c>
      <c r="J340" s="31">
        <v>11</v>
      </c>
      <c r="K340" s="28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340" s="31">
        <v>0</v>
      </c>
      <c r="M340" s="28" t="s">
        <v>289</v>
      </c>
      <c r="N340" s="28" t="s">
        <v>290</v>
      </c>
      <c r="O340" s="28" t="s">
        <v>52</v>
      </c>
      <c r="P340" s="1" t="s">
        <v>646</v>
      </c>
      <c r="Q340" s="28" t="str">
        <f>IF(ISNUMBER(tbQCEvents[[#This Row],[Player1 Score]]),IF(tbQCEvents[[#This Row],[Player1 Score]]&lt;tbQCEvents[[#This Row],[Player2 Score]],tbQCEvents[[#This Row],[Player1]],tbQCEvents[[#This Row],[Player2]]),"")</f>
        <v>cYpheR</v>
      </c>
    </row>
    <row r="341" spans="1:17" s="27" customFormat="1" ht="30" hidden="1" customHeight="1" x14ac:dyDescent="0.35">
      <c r="A341" s="28" t="s">
        <v>533</v>
      </c>
      <c r="B341" s="28" t="s">
        <v>640</v>
      </c>
      <c r="C341" s="29">
        <f>IF(tbQCEvents[[#This Row],[Sub-event]]&lt;&gt;"",VLOOKUP(tbQCEvents[[#This Row],[Sub-event]],tbSubEvent[],2,FALSE),"")</f>
        <v>43771</v>
      </c>
      <c r="D341" s="31" t="s">
        <v>332</v>
      </c>
      <c r="E341" s="28" t="s">
        <v>580</v>
      </c>
      <c r="F341" s="28" t="s">
        <v>573</v>
      </c>
      <c r="G341" s="28" t="s">
        <v>28</v>
      </c>
      <c r="H341" s="28" t="s">
        <v>16</v>
      </c>
      <c r="I341" s="31">
        <v>5</v>
      </c>
      <c r="J341" s="31">
        <v>7</v>
      </c>
      <c r="K341" s="28" t="str">
        <f>IF(ISNUMBER(tbQCEvents[[#This Row],[Player1 Score]]),IF(tbQCEvents[[#This Row],[Player1 Score]]&gt;tbQCEvents[[#This Row],[Player2 Score]],tbQCEvents[[#This Row],[Player1]],tbQCEvents[[#This Row],[Player2]]),"")</f>
        <v>Raisy</v>
      </c>
      <c r="L341" s="31">
        <v>0</v>
      </c>
      <c r="M341" s="28" t="s">
        <v>286</v>
      </c>
      <c r="N341" s="28" t="s">
        <v>274</v>
      </c>
      <c r="O341" s="28" t="s">
        <v>49</v>
      </c>
      <c r="P341" s="1" t="s">
        <v>646</v>
      </c>
      <c r="Q341" s="28" t="str">
        <f>IF(ISNUMBER(tbQCEvents[[#This Row],[Player1 Score]]),IF(tbQCEvents[[#This Row],[Player1 Score]]&lt;tbQCEvents[[#This Row],[Player2 Score]],tbQCEvents[[#This Row],[Player1]],tbQCEvents[[#This Row],[Player2]]),"")</f>
        <v>cYpheR</v>
      </c>
    </row>
    <row r="342" spans="1:17" s="27" customFormat="1" ht="30" hidden="1" customHeight="1" x14ac:dyDescent="0.35">
      <c r="A342" s="28" t="s">
        <v>533</v>
      </c>
      <c r="B342" s="28" t="s">
        <v>640</v>
      </c>
      <c r="C342" s="29">
        <f>IF(tbQCEvents[[#This Row],[Sub-event]]&lt;&gt;"",VLOOKUP(tbQCEvents[[#This Row],[Sub-event]],tbSubEvent[],2,FALSE),"")</f>
        <v>43771</v>
      </c>
      <c r="D342" s="31" t="s">
        <v>332</v>
      </c>
      <c r="E342" s="28" t="s">
        <v>580</v>
      </c>
      <c r="F342" s="28" t="s">
        <v>573</v>
      </c>
      <c r="G342" s="28" t="s">
        <v>15</v>
      </c>
      <c r="H342" s="28" t="s">
        <v>9</v>
      </c>
      <c r="I342" s="31">
        <v>5</v>
      </c>
      <c r="J342" s="31">
        <v>13</v>
      </c>
      <c r="K342" s="28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342" s="31">
        <v>0</v>
      </c>
      <c r="M342" s="28" t="s">
        <v>289</v>
      </c>
      <c r="N342" s="28" t="s">
        <v>280</v>
      </c>
      <c r="O342" s="28" t="s">
        <v>53</v>
      </c>
      <c r="P342" s="1" t="s">
        <v>646</v>
      </c>
      <c r="Q342" s="28" t="str">
        <f>IF(ISNUMBER(tbQCEvents[[#This Row],[Player1 Score]]),IF(tbQCEvents[[#This Row],[Player1 Score]]&lt;tbQCEvents[[#This Row],[Player2 Score]],tbQCEvents[[#This Row],[Player1]],tbQCEvents[[#This Row],[Player2]]),"")</f>
        <v>K1llsen</v>
      </c>
    </row>
    <row r="343" spans="1:17" s="27" customFormat="1" ht="30" hidden="1" customHeight="1" x14ac:dyDescent="0.35">
      <c r="A343" s="28" t="s">
        <v>533</v>
      </c>
      <c r="B343" s="28" t="s">
        <v>640</v>
      </c>
      <c r="C343" s="29">
        <f>IF(tbQCEvents[[#This Row],[Sub-event]]&lt;&gt;"",VLOOKUP(tbQCEvents[[#This Row],[Sub-event]],tbSubEvent[],2,FALSE),"")</f>
        <v>43771</v>
      </c>
      <c r="D343" s="31" t="s">
        <v>332</v>
      </c>
      <c r="E343" s="28" t="s">
        <v>580</v>
      </c>
      <c r="F343" s="28" t="s">
        <v>573</v>
      </c>
      <c r="G343" s="28" t="s">
        <v>15</v>
      </c>
      <c r="H343" s="28" t="s">
        <v>9</v>
      </c>
      <c r="I343" s="31">
        <v>1</v>
      </c>
      <c r="J343" s="31">
        <v>9</v>
      </c>
      <c r="K343" s="28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343" s="31">
        <v>0</v>
      </c>
      <c r="M343" s="28" t="s">
        <v>286</v>
      </c>
      <c r="N343" s="28" t="s">
        <v>275</v>
      </c>
      <c r="O343" s="28" t="s">
        <v>52</v>
      </c>
      <c r="P343" s="1" t="s">
        <v>646</v>
      </c>
      <c r="Q343" s="28" t="str">
        <f>IF(ISNUMBER(tbQCEvents[[#This Row],[Player1 Score]]),IF(tbQCEvents[[#This Row],[Player1 Score]]&lt;tbQCEvents[[#This Row],[Player2 Score]],tbQCEvents[[#This Row],[Player1]],tbQCEvents[[#This Row],[Player2]]),"")</f>
        <v>K1llsen</v>
      </c>
    </row>
    <row r="344" spans="1:17" s="27" customFormat="1" ht="30" hidden="1" customHeight="1" x14ac:dyDescent="0.35">
      <c r="A344" s="28" t="s">
        <v>533</v>
      </c>
      <c r="B344" s="28" t="s">
        <v>640</v>
      </c>
      <c r="C344" s="29">
        <f>IF(tbQCEvents[[#This Row],[Sub-event]]&lt;&gt;"",VLOOKUP(tbQCEvents[[#This Row],[Sub-event]],tbSubEvent[],2,FALSE),"")</f>
        <v>43771</v>
      </c>
      <c r="D344" s="31" t="s">
        <v>332</v>
      </c>
      <c r="E344" s="28" t="s">
        <v>580</v>
      </c>
      <c r="F344" s="28" t="s">
        <v>573</v>
      </c>
      <c r="G344" s="28" t="s">
        <v>15</v>
      </c>
      <c r="H344" s="28" t="s">
        <v>9</v>
      </c>
      <c r="I344" s="31"/>
      <c r="J344" s="31"/>
      <c r="K344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44" s="31"/>
      <c r="M344" s="28"/>
      <c r="N344" s="28"/>
      <c r="O344" s="28"/>
      <c r="P344" s="1" t="s">
        <v>646</v>
      </c>
      <c r="Q344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45" spans="1:17" s="27" customFormat="1" ht="30" hidden="1" customHeight="1" x14ac:dyDescent="0.35">
      <c r="A345" s="28" t="s">
        <v>533</v>
      </c>
      <c r="B345" s="28" t="s">
        <v>640</v>
      </c>
      <c r="C345" s="29">
        <f>IF(tbQCEvents[[#This Row],[Sub-event]]&lt;&gt;"",VLOOKUP(tbQCEvents[[#This Row],[Sub-event]],tbSubEvent[],2,FALSE),"")</f>
        <v>43771</v>
      </c>
      <c r="D345" s="31" t="s">
        <v>39</v>
      </c>
      <c r="E345" s="28" t="s">
        <v>580</v>
      </c>
      <c r="F345" s="28" t="s">
        <v>573</v>
      </c>
      <c r="G345" s="28" t="s">
        <v>16</v>
      </c>
      <c r="H345" s="28" t="s">
        <v>9</v>
      </c>
      <c r="I345" s="31"/>
      <c r="J345" s="31"/>
      <c r="K345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45" s="31"/>
      <c r="M345" s="28"/>
      <c r="N345" s="28"/>
      <c r="O345" s="28"/>
      <c r="P345" s="1" t="s">
        <v>646</v>
      </c>
      <c r="Q345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46" spans="1:17" s="27" customFormat="1" ht="30" hidden="1" customHeight="1" x14ac:dyDescent="0.35">
      <c r="A346" s="28" t="s">
        <v>533</v>
      </c>
      <c r="B346" s="28" t="s">
        <v>640</v>
      </c>
      <c r="C346" s="29">
        <f>IF(tbQCEvents[[#This Row],[Sub-event]]&lt;&gt;"",VLOOKUP(tbQCEvents[[#This Row],[Sub-event]],tbSubEvent[],2,FALSE),"")</f>
        <v>43771</v>
      </c>
      <c r="D346" s="31" t="s">
        <v>39</v>
      </c>
      <c r="E346" s="28" t="s">
        <v>580</v>
      </c>
      <c r="F346" s="28" t="s">
        <v>573</v>
      </c>
      <c r="G346" s="28" t="s">
        <v>16</v>
      </c>
      <c r="H346" s="28" t="s">
        <v>9</v>
      </c>
      <c r="I346" s="31"/>
      <c r="J346" s="31"/>
      <c r="K346" s="28" t="str">
        <f>IF(ISNUMBER(tbQCEvents[[#This Row],[Player1 Score]]),IF(tbQCEvents[[#This Row],[Player1 Score]]&gt;tbQCEvents[[#This Row],[Player2 Score]],tbQCEvents[[#This Row],[Player1]],tbQCEvents[[#This Row],[Player2]]),"")</f>
        <v/>
      </c>
      <c r="L346" s="31"/>
      <c r="M346" s="28"/>
      <c r="N346" s="28"/>
      <c r="O346" s="28"/>
      <c r="P346" s="1" t="s">
        <v>646</v>
      </c>
      <c r="Q346" s="28" t="str">
        <f>IF(ISNUMBER(tbQCEvents[[#This Row],[Player1 Score]]),IF(tbQCEvents[[#This Row],[Player1 Score]]&lt;tbQCEvents[[#This Row],[Player2 Score]],tbQCEvents[[#This Row],[Player1]],tbQCEvents[[#This Row],[Player2]]),"")</f>
        <v/>
      </c>
    </row>
    <row r="347" spans="1:17" s="27" customFormat="1" ht="30" hidden="1" customHeight="1" x14ac:dyDescent="0.35">
      <c r="A347" s="28" t="s">
        <v>533</v>
      </c>
      <c r="B347" s="28" t="s">
        <v>640</v>
      </c>
      <c r="C347" s="29">
        <f>IF(tbQCEvents[[#This Row],[Sub-event]]&lt;&gt;"",VLOOKUP(tbQCEvents[[#This Row],[Sub-event]],tbSubEvent[],2,FALSE),"")</f>
        <v>43771</v>
      </c>
      <c r="D347" s="31" t="s">
        <v>39</v>
      </c>
      <c r="E347" s="28" t="s">
        <v>580</v>
      </c>
      <c r="F347" s="28" t="s">
        <v>573</v>
      </c>
      <c r="G347" s="28" t="s">
        <v>16</v>
      </c>
      <c r="H347" s="28" t="s">
        <v>9</v>
      </c>
      <c r="I347" s="31">
        <v>3</v>
      </c>
      <c r="J347" s="31">
        <v>6</v>
      </c>
      <c r="K347" s="28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347" s="31"/>
      <c r="M347" s="28" t="s">
        <v>291</v>
      </c>
      <c r="N347" s="28" t="s">
        <v>289</v>
      </c>
      <c r="O347" s="28" t="s">
        <v>48</v>
      </c>
      <c r="P347" s="1" t="s">
        <v>646</v>
      </c>
      <c r="Q347" s="28" t="str">
        <f>IF(ISNUMBER(tbQCEvents[[#This Row],[Player1 Score]]),IF(tbQCEvents[[#This Row],[Player1 Score]]&lt;tbQCEvents[[#This Row],[Player2 Score]],tbQCEvents[[#This Row],[Player1]],tbQCEvents[[#This Row],[Player2]]),"")</f>
        <v>Raisy</v>
      </c>
    </row>
    <row r="348" spans="1:17" s="39" customFormat="1" ht="30" hidden="1" customHeight="1" x14ac:dyDescent="0.35">
      <c r="A348" s="35" t="s">
        <v>533</v>
      </c>
      <c r="B348" s="35" t="s">
        <v>570</v>
      </c>
      <c r="C348" s="36">
        <f>IF(tbQCEvents[[#This Row],[Sub-event]]&lt;&gt;"",VLOOKUP(tbQCEvents[[#This Row],[Sub-event]],tbSubEvent[],2,FALSE),"")</f>
        <v>43751</v>
      </c>
      <c r="D348" s="37" t="s">
        <v>39</v>
      </c>
      <c r="E348" s="35" t="s">
        <v>548</v>
      </c>
      <c r="F348" s="35" t="s">
        <v>573</v>
      </c>
      <c r="G348" s="35" t="s">
        <v>17</v>
      </c>
      <c r="H348" s="35" t="s">
        <v>9</v>
      </c>
      <c r="I348" s="37">
        <v>7</v>
      </c>
      <c r="J348" s="37">
        <v>9</v>
      </c>
      <c r="K348" s="35" t="str">
        <f>IF(ISNUMBER(tbQCEvents[[#This Row],[Player1 Score]]),IF(tbQCEvents[[#This Row],[Player1 Score]]&gt;tbQCEvents[[#This Row],[Player2 Score]],tbQCEvents[[#This Row],[Player1]],tbQCEvents[[#This Row],[Player2]]),"")</f>
        <v>Cooller</v>
      </c>
      <c r="L348" s="37">
        <v>0</v>
      </c>
      <c r="M348" s="35" t="s">
        <v>280</v>
      </c>
      <c r="N348" s="35" t="s">
        <v>274</v>
      </c>
      <c r="O348" s="35" t="s">
        <v>594</v>
      </c>
      <c r="P348" s="38" t="s">
        <v>629</v>
      </c>
      <c r="Q348" s="35" t="str">
        <f>IF(ISNUMBER(tbQCEvents[[#This Row],[Player1 Score]]),IF(tbQCEvents[[#This Row],[Player1 Score]]&lt;tbQCEvents[[#This Row],[Player2 Score]],tbQCEvents[[#This Row],[Player1]],tbQCEvents[[#This Row],[Player2]]),"")</f>
        <v>Vengeur</v>
      </c>
    </row>
    <row r="350" spans="1:17" x14ac:dyDescent="0.45">
      <c r="A350" s="40" t="s">
        <v>589</v>
      </c>
    </row>
    <row r="351" spans="1:17" x14ac:dyDescent="0.45">
      <c r="A351" s="40" t="s">
        <v>623</v>
      </c>
    </row>
  </sheetData>
  <phoneticPr fontId="6" type="noConversion"/>
  <hyperlinks>
    <hyperlink ref="P31" r:id="rId1" xr:uid="{2AFC9936-0153-42DC-AF84-FCF5878BB0B6}"/>
    <hyperlink ref="P30" r:id="rId2" xr:uid="{3FECF790-AE8D-46B7-B3F8-3DA99FC8EB54}"/>
    <hyperlink ref="P29" r:id="rId3" xr:uid="{BE64018D-A973-4DB3-B0E8-A81EC8B0D7A0}"/>
    <hyperlink ref="P28" r:id="rId4" xr:uid="{16E95735-77D9-402B-8B19-455556054B43}"/>
    <hyperlink ref="P27" r:id="rId5" xr:uid="{73E33037-EA6A-4A4B-9D48-3FC1695D0ECB}"/>
    <hyperlink ref="P32" r:id="rId6" xr:uid="{704ADB44-2FF0-4ABF-9749-4DB777DC0D8C}"/>
    <hyperlink ref="P33" r:id="rId7" xr:uid="{33FE0074-C5D4-47AB-A99C-F79B9E6C8F46}"/>
    <hyperlink ref="P34" r:id="rId8" xr:uid="{13EB72CE-EFFA-4C8C-AC02-13AFBEC4355E}"/>
    <hyperlink ref="P35" r:id="rId9" xr:uid="{A04012F1-8259-4A1F-B827-71AC687E9809}"/>
    <hyperlink ref="P36" r:id="rId10" xr:uid="{19835E3B-CBF7-4B03-A66A-523AF46D4951}"/>
    <hyperlink ref="P37" r:id="rId11" xr:uid="{408EE54A-7CCF-47C0-93E4-EFD8E3C9883B}"/>
    <hyperlink ref="P38" r:id="rId12" xr:uid="{67EF900D-8AC0-47A6-9857-06CC658AC5DF}"/>
    <hyperlink ref="P39" r:id="rId13" xr:uid="{1D671C01-C5A3-477B-BEF4-8A53E998A78C}"/>
    <hyperlink ref="P40" r:id="rId14" xr:uid="{19812A0D-0BF9-46B1-892E-02534F053A72}"/>
    <hyperlink ref="P14" r:id="rId15" xr:uid="{FD739F67-9E42-4C11-A12B-C0751E8EA224}"/>
    <hyperlink ref="P15" r:id="rId16" xr:uid="{2B3D633D-6C1E-477E-850B-4673416BAA48}"/>
    <hyperlink ref="P16" r:id="rId17" xr:uid="{7A62BEF1-242C-4BB1-A80F-DCE5B8B4BFD9}"/>
    <hyperlink ref="P17" r:id="rId18" xr:uid="{E85FA031-7B86-4EB5-AF24-E5B7DAD9B212}"/>
    <hyperlink ref="P20" r:id="rId19" xr:uid="{36C92CF3-C059-4346-99D7-E4A5BE2E26D5}"/>
    <hyperlink ref="P21" r:id="rId20" xr:uid="{1B2C8EC8-3072-4338-B594-68F509349C30}"/>
    <hyperlink ref="P22" r:id="rId21" xr:uid="{0D791934-0C1A-4C45-A828-FC16067D55F7}"/>
    <hyperlink ref="P23" r:id="rId22" xr:uid="{0583EBA9-5E67-454D-9012-6E7D0693272E}"/>
    <hyperlink ref="P24" r:id="rId23" xr:uid="{15BEA6FF-A4B7-48A9-8323-346CAD197820}"/>
    <hyperlink ref="P25" r:id="rId24" xr:uid="{EEA196AF-091B-472E-AD76-DE44232B381F}"/>
    <hyperlink ref="P26" r:id="rId25" xr:uid="{DC735410-F8C2-44D4-9719-DB179D1E741F}"/>
    <hyperlink ref="P18" r:id="rId26" xr:uid="{E84CB8D9-5391-4A51-9868-77C7EA73D623}"/>
    <hyperlink ref="P19" r:id="rId27" xr:uid="{4D714445-EB7A-4B2E-9DCE-4C2B2CA1D54A}"/>
    <hyperlink ref="P2" r:id="rId28" xr:uid="{D77503B6-DA61-47BC-A7D8-BCAED161238E}"/>
    <hyperlink ref="P3" r:id="rId29" xr:uid="{52ACA0CC-2087-4627-9986-94F4D91984A1}"/>
    <hyperlink ref="P13" r:id="rId30" xr:uid="{9B86BCCF-C7F2-4F48-A1D7-22892A37C767}"/>
    <hyperlink ref="P4" r:id="rId31" xr:uid="{4FF2AA9F-18EF-4911-9199-335F14FB3284}"/>
    <hyperlink ref="P5" r:id="rId32" xr:uid="{8C7816E9-4172-475E-9AD8-41418B99D17E}"/>
    <hyperlink ref="P6" r:id="rId33" xr:uid="{69B066BB-64B2-4CAD-8F62-102884BB632C}"/>
    <hyperlink ref="P7" r:id="rId34" xr:uid="{F31458C1-7F6C-4FFF-9B46-8C23BD52A920}"/>
    <hyperlink ref="P8" r:id="rId35" xr:uid="{B9C8988F-6F49-4433-8FBA-B2DA6F329E57}"/>
    <hyperlink ref="P9" r:id="rId36" xr:uid="{22CC3F15-3C14-4938-AF1C-80D12595098D}"/>
    <hyperlink ref="P10" r:id="rId37" xr:uid="{89FB898E-7C9B-4AFA-9A6B-AADA75616484}"/>
    <hyperlink ref="P11" r:id="rId38" xr:uid="{D3378EEB-F6E7-4E8C-B0CF-34983A3B2AEB}"/>
    <hyperlink ref="P12" r:id="rId39" xr:uid="{0C29C040-C038-4119-8C81-49A4145387C6}"/>
    <hyperlink ref="P206" r:id="rId40" xr:uid="{88154C2E-35D3-4962-B943-E072CCBE3701}"/>
    <hyperlink ref="P207" r:id="rId41" xr:uid="{692EC2BC-E25D-44C7-9735-F05C65CD7DBD}"/>
    <hyperlink ref="P208" r:id="rId42" xr:uid="{6103095E-D49E-4B0A-AC6F-AAD014037EA2}"/>
    <hyperlink ref="P209" r:id="rId43" xr:uid="{A3D0D419-A0E2-4863-8237-63053453A3CD}"/>
    <hyperlink ref="P210" r:id="rId44" xr:uid="{43D44B95-848D-4260-B195-BFC37952FAD8}"/>
    <hyperlink ref="P211" r:id="rId45" xr:uid="{630CFDC4-EAE8-4F07-B87F-1C2489293476}"/>
    <hyperlink ref="P212" r:id="rId46" xr:uid="{E57F2401-4A33-42D9-89DC-6BF05572BDDF}"/>
    <hyperlink ref="P213" r:id="rId47" xr:uid="{E074D065-BB78-4985-A887-7B0F69BB82BD}"/>
    <hyperlink ref="P214" r:id="rId48" xr:uid="{1EC06B21-AB5A-421D-9FE6-0B30B80FC38D}"/>
    <hyperlink ref="P215" r:id="rId49" xr:uid="{F0A76F94-942B-4291-81E2-3060874DCA7B}"/>
    <hyperlink ref="P216" r:id="rId50" xr:uid="{A65E75C2-9016-49AB-90A5-3F467EEACA4B}"/>
    <hyperlink ref="P217" r:id="rId51" xr:uid="{D48262DB-268A-4AC3-B516-61648D6757C7}"/>
    <hyperlink ref="P218" r:id="rId52" xr:uid="{0E5EDA95-C0C6-4324-B728-A48CEE417EF4}"/>
    <hyperlink ref="P219" r:id="rId53" xr:uid="{279528EC-4730-49D4-B76F-81EAABFE9AC3}"/>
    <hyperlink ref="P220" r:id="rId54" xr:uid="{02785F8F-DA4B-4496-8C9C-BA99349B7684}"/>
    <hyperlink ref="P221" r:id="rId55" xr:uid="{58B95D4B-41F9-4D87-BB95-955A734EF753}"/>
    <hyperlink ref="P222" r:id="rId56" xr:uid="{9CC9C568-DA31-449E-A6EF-4C131A433B53}"/>
    <hyperlink ref="P182" r:id="rId57" xr:uid="{4218FD18-7BDA-4945-BAAB-1ED8127A5C56}"/>
    <hyperlink ref="P206:P228" r:id="rId58" display="https://www.twitch.tv/videos/490550689" xr:uid="{23A26DD3-3F67-403F-9433-819BC3AF8215}"/>
    <hyperlink ref="P158" r:id="rId59" xr:uid="{16B56336-E6D7-4EFA-A303-83A24FAC6902}"/>
    <hyperlink ref="P230:P276" r:id="rId60" display="https://www.twitch.tv/videos/485073876" xr:uid="{73B333F0-B501-489F-B9EA-902384297A3D}"/>
    <hyperlink ref="P46" r:id="rId61" xr:uid="{46257A50-1E5B-49BE-8ACA-8C6A506379D4}"/>
    <hyperlink ref="P45" r:id="rId62" xr:uid="{2A6718E9-B9F9-489E-99C2-419FB0AF0EAE}"/>
    <hyperlink ref="P44" r:id="rId63" xr:uid="{BF6809A9-F6B0-43D6-A501-A4AD426C41B6}"/>
    <hyperlink ref="P43" r:id="rId64" xr:uid="{1F19FD66-156C-49D1-A019-C89288BCB9E8}"/>
    <hyperlink ref="P42" r:id="rId65" xr:uid="{533519B9-8A0B-407F-9ACE-1EA71AF79ED8}"/>
    <hyperlink ref="P41" r:id="rId66" xr:uid="{0B674940-4414-47D9-8156-2043BF8D2E13}"/>
    <hyperlink ref="P47" r:id="rId67" xr:uid="{270481E5-FC66-4EE7-9F52-0D8856339813}"/>
    <hyperlink ref="P48" r:id="rId68" xr:uid="{F4267F65-0507-415D-AAFE-3C0CD327B70D}"/>
    <hyperlink ref="P49" r:id="rId69" xr:uid="{A5AA41AF-CDD7-4482-B719-D0CC62BC278E}"/>
    <hyperlink ref="P50" r:id="rId70" xr:uid="{88CE90D3-6DCD-47D8-8DF1-59442B001A14}"/>
    <hyperlink ref="P51" r:id="rId71" xr:uid="{E64030A0-E9A8-445D-922E-DC4DF0E345E8}"/>
    <hyperlink ref="P52" r:id="rId72" xr:uid="{3A4E4D37-D768-4274-A040-B1A7DCCB5726}"/>
    <hyperlink ref="P53" r:id="rId73" xr:uid="{350B21B8-F4AF-4785-9BB2-A3CCF38AF007}"/>
    <hyperlink ref="P54" r:id="rId74" xr:uid="{036304F7-AEBB-4944-9F8F-B33A8CF25330}"/>
    <hyperlink ref="P56" r:id="rId75" xr:uid="{7DA6BE03-302B-4F9B-967E-7EB36580CB31}"/>
    <hyperlink ref="P57" r:id="rId76" xr:uid="{06461167-531E-4853-B659-FA94FA16CF5B}"/>
    <hyperlink ref="P58" r:id="rId77" xr:uid="{8DE33B72-AC5D-4475-ABB3-6E556B2F96C6}"/>
    <hyperlink ref="P59" r:id="rId78" xr:uid="{59BC47EC-3089-40F9-ABA2-E2EA19B771A4}"/>
    <hyperlink ref="P55" r:id="rId79" xr:uid="{90699A9A-0CF0-4ED2-813C-90CA14A50708}"/>
    <hyperlink ref="P60" r:id="rId80" xr:uid="{BD5BD3CC-1447-4AC3-9ACA-5415AF61B513}"/>
    <hyperlink ref="P61" r:id="rId81" xr:uid="{490BF6FE-CAAE-41E3-8E53-0CDEE61E843C}"/>
    <hyperlink ref="P230" r:id="rId82" xr:uid="{09C96681-8980-4860-9D1A-DAB48C87FBD6}"/>
    <hyperlink ref="P231" r:id="rId83" xr:uid="{ADFF6FAC-09B3-4D73-8518-73438B33F75E}"/>
    <hyperlink ref="P232" r:id="rId84" xr:uid="{D3EABE16-D316-45A2-935F-E22B6FEFE749}"/>
    <hyperlink ref="P248" r:id="rId85" xr:uid="{68C2435F-F3E1-4A22-AD53-EE3207E0CB59}"/>
    <hyperlink ref="P249" r:id="rId86" xr:uid="{54678488-E051-450D-89F8-3A8C33B2FF52}"/>
    <hyperlink ref="P250" r:id="rId87" xr:uid="{81283011-3B48-44DA-B162-5D778CE1D735}"/>
    <hyperlink ref="P242" r:id="rId88" xr:uid="{4E98A058-916C-4170-AC42-F05FE868CD81}"/>
    <hyperlink ref="P243" r:id="rId89" xr:uid="{A4EBB373-257E-428F-88E8-AB3E335626CF}"/>
    <hyperlink ref="P244" r:id="rId90" xr:uid="{FAAE68C8-3905-4366-AA34-FB35F7348760}"/>
    <hyperlink ref="P251" r:id="rId91" xr:uid="{3EE49443-B25A-471E-8DEB-8A97B7E5AAD9}"/>
    <hyperlink ref="P276" r:id="rId92" xr:uid="{3C0E5E95-9EB6-4A61-8339-656775FCEC3D}"/>
    <hyperlink ref="P348" r:id="rId93" xr:uid="{B27B5F9D-4BE0-448B-8A41-8F57C67211CA}"/>
    <hyperlink ref="P239" r:id="rId94" xr:uid="{402DAC89-68B1-4F3E-ABBB-2B8215382151}"/>
    <hyperlink ref="P240" r:id="rId95" xr:uid="{EA6EE117-5D9B-48C4-8C92-9FC5CCCDAFCB}"/>
    <hyperlink ref="P241" r:id="rId96" xr:uid="{85756E42-D68C-4C57-BF68-3FD98D5585B5}"/>
    <hyperlink ref="P245" r:id="rId97" xr:uid="{C0F9C263-85B3-4DD5-8560-170AE1017CC0}"/>
    <hyperlink ref="P246" r:id="rId98" xr:uid="{C4EAD3B2-2366-4411-BBBD-97DDC50FF56C}"/>
    <hyperlink ref="P247" r:id="rId99" xr:uid="{081DC26A-DD4D-4E81-9150-3CF648930D9D}"/>
    <hyperlink ref="P233" r:id="rId100" xr:uid="{7795A5FA-A335-45AC-BB04-A4ED55102798}"/>
    <hyperlink ref="P234" r:id="rId101" xr:uid="{37C4C2C5-7A6C-41AF-ABD6-654A02D2848E}"/>
    <hyperlink ref="P235" r:id="rId102" xr:uid="{7F24BA24-B7F3-44B5-825A-D312BAD2507E}"/>
    <hyperlink ref="P236" r:id="rId103" xr:uid="{D9861C62-FB76-4BF9-AC2E-A6D50DB0B156}"/>
    <hyperlink ref="P237" r:id="rId104" xr:uid="{228BC9CF-98DA-4B47-A846-2BC317340FB5}"/>
    <hyperlink ref="P238" r:id="rId105" xr:uid="{280AC3CB-BFAD-4D2C-963E-0B9DF48B43B9}"/>
    <hyperlink ref="P134" r:id="rId106" xr:uid="{96BD06F8-CF2C-4146-BF5A-D21E211636E9}"/>
    <hyperlink ref="P161:P183" r:id="rId107" display="https://www.twitch.tv/videos/481844196" xr:uid="{4D5D0BF7-4D6B-4120-BD29-791C63CAFD7C}"/>
    <hyperlink ref="P110" r:id="rId108" xr:uid="{C56B0F8C-99B8-4CBA-900F-0AABAC849041}"/>
    <hyperlink ref="P111" r:id="rId109" xr:uid="{C73B4F19-5A95-4CEC-9056-51D675991D27}"/>
    <hyperlink ref="P112" r:id="rId110" xr:uid="{A262D7BB-9157-40CD-81E0-B6A1E8260C4A}"/>
    <hyperlink ref="P113" r:id="rId111" xr:uid="{25F16E22-948B-43D8-8A3C-A97CB4F41A4C}"/>
    <hyperlink ref="P114" r:id="rId112" xr:uid="{5749E28A-7373-4F35-9108-FAB713E23FAE}"/>
    <hyperlink ref="P115" r:id="rId113" xr:uid="{ADC06F5E-FB3B-45D0-B035-361C1D2E47E5}"/>
    <hyperlink ref="P116" r:id="rId114" xr:uid="{E3B5D7B0-2D23-4D8C-9F32-8152D380789F}"/>
    <hyperlink ref="P117" r:id="rId115" xr:uid="{A4523299-EBF3-41AA-B247-42C26206902A}"/>
    <hyperlink ref="P118" r:id="rId116" xr:uid="{89BA092B-0D7D-4A4A-ADDA-53F1BC375C5A}"/>
    <hyperlink ref="P119" r:id="rId117" xr:uid="{35FB4A18-0197-4704-9CA5-1E4208C9F6E5}"/>
    <hyperlink ref="P120" r:id="rId118" xr:uid="{7537DF26-EA98-4AD2-A116-47C831902052}"/>
    <hyperlink ref="P121" r:id="rId119" xr:uid="{15AE2C96-D0E8-4676-83B5-42E2A5A47C31}"/>
    <hyperlink ref="P122" r:id="rId120" xr:uid="{47F21047-ABCC-4A4B-88D9-E39E6CD16148}"/>
    <hyperlink ref="P123" r:id="rId121" xr:uid="{B4D4F03C-1819-4753-9732-F3A74AA946CC}"/>
    <hyperlink ref="P124" r:id="rId122" xr:uid="{B265B775-EFCC-471A-8781-19ACA7EE8AB5}"/>
    <hyperlink ref="P125" r:id="rId123" xr:uid="{5C3970F0-DE66-4167-A1CC-ADA511C9A2DA}"/>
    <hyperlink ref="P126" r:id="rId124" xr:uid="{B3E94814-F3CB-4CE0-A859-856D3BD10AD7}"/>
    <hyperlink ref="P127" r:id="rId125" xr:uid="{EBC710FF-750C-4F8F-8649-B554E0C1DD06}"/>
    <hyperlink ref="P128" r:id="rId126" xr:uid="{982CDCD2-9105-4D51-95D1-EB9AE97AB12F}"/>
    <hyperlink ref="P129" r:id="rId127" xr:uid="{FCDD6F5A-10A2-40A7-B5FD-EA1FDA964974}"/>
    <hyperlink ref="P130" r:id="rId128" xr:uid="{CA7724D1-B829-4EC9-A4CA-20D2AFA99B1F}"/>
    <hyperlink ref="P131" r:id="rId129" xr:uid="{B5E897ED-9010-48FC-A5E0-91A9E2E577A7}"/>
    <hyperlink ref="P132" r:id="rId130" xr:uid="{56DD0017-DAD0-4E56-B2DE-1720D11D173D}"/>
    <hyperlink ref="P133" r:id="rId131" xr:uid="{6FCD5DB6-8C40-4BA0-B071-862DCA61EAAA}"/>
    <hyperlink ref="P86" r:id="rId132" xr:uid="{A3D0942D-569D-4916-B5C2-32DC92D094E3}"/>
    <hyperlink ref="P87" r:id="rId133" xr:uid="{5CA69C70-93F8-41F5-AE06-8F45844A2D3F}"/>
    <hyperlink ref="P88" r:id="rId134" xr:uid="{DF64CB5D-B5FC-4644-98CD-19482EC005BE}"/>
    <hyperlink ref="P89" r:id="rId135" xr:uid="{D07FC017-3A74-4D0B-A86E-FD1D6A5B0515}"/>
    <hyperlink ref="P90" r:id="rId136" xr:uid="{4A4846BE-04BF-41A6-A803-FAFC380E1319}"/>
    <hyperlink ref="P91" r:id="rId137" xr:uid="{18E508BD-C095-4F3E-BD73-8A52082AB5C7}"/>
    <hyperlink ref="P92" r:id="rId138" xr:uid="{14657B2E-F20E-4EAB-99BE-DD4F69BF0532}"/>
    <hyperlink ref="P93" r:id="rId139" xr:uid="{C29CAF1C-5DAA-48DB-BC86-B5A97F24E741}"/>
    <hyperlink ref="P94" r:id="rId140" xr:uid="{6C4BF08A-48AA-4C84-ABA1-B973CE9E26C6}"/>
    <hyperlink ref="P95" r:id="rId141" xr:uid="{52CA59F0-D45D-4862-B7D0-10E597019A27}"/>
    <hyperlink ref="P96" r:id="rId142" xr:uid="{F7BF87B6-2D87-422E-9018-83F55F70AC7B}"/>
    <hyperlink ref="P97" r:id="rId143" xr:uid="{11F5D560-B295-4BB4-A38A-64F52851131C}"/>
    <hyperlink ref="P98" r:id="rId144" xr:uid="{23D24A25-5D50-4910-8582-4C014EDE6DEA}"/>
    <hyperlink ref="P99" r:id="rId145" xr:uid="{DA78D59B-A03D-402D-888F-03F4088A40D3}"/>
    <hyperlink ref="P100" r:id="rId146" xr:uid="{1A1F849C-EE1F-4251-9930-1DE084CC7AB4}"/>
    <hyperlink ref="P101" r:id="rId147" xr:uid="{3D22C4AA-ECF5-4DF3-809C-125D80193589}"/>
    <hyperlink ref="P102" r:id="rId148" xr:uid="{78BEBB9B-D39B-4289-B4F1-223C78148BE8}"/>
    <hyperlink ref="P103" r:id="rId149" xr:uid="{B04AE437-3A7C-4C47-92D7-25D4EED2554D}"/>
    <hyperlink ref="P104" r:id="rId150" xr:uid="{5C6063D5-6EAE-46B1-85E9-960300AD8A10}"/>
    <hyperlink ref="P105" r:id="rId151" xr:uid="{86F1714F-28A1-4802-B0EF-A88AFAF66276}"/>
    <hyperlink ref="P106" r:id="rId152" xr:uid="{B0417E26-BD2B-4FFB-B7A5-B6221D5A14C1}"/>
    <hyperlink ref="P107" r:id="rId153" xr:uid="{4167F862-749D-4FDE-B8E0-3796F7D5F91B}"/>
    <hyperlink ref="P108" r:id="rId154" xr:uid="{8BBD98B2-BC61-45E8-8B6B-DC2C14542E60}"/>
    <hyperlink ref="P109" r:id="rId155" xr:uid="{FCD9100B-1C6A-4FE6-AB80-8B8A9EF62FC7}"/>
    <hyperlink ref="P62" r:id="rId156" xr:uid="{626F3FB5-660D-4827-ACD4-60B9F1D7EF4B}"/>
    <hyperlink ref="P63:P85" r:id="rId157" display="https://www.twitch.tv/videos/472154353" xr:uid="{F298F62C-7ACD-4C34-BB29-1017FAD552F3}"/>
    <hyperlink ref="P252" r:id="rId158" xr:uid="{062BC9F2-8B23-4458-B4F5-8C8CCA3AC537}"/>
    <hyperlink ref="P253" r:id="rId159" xr:uid="{252CE780-5CE0-42D9-850A-3E9F6C28ADB8}"/>
    <hyperlink ref="P254" r:id="rId160" xr:uid="{AC8C8115-0FAD-4786-8F13-338A3729EE69}"/>
    <hyperlink ref="P255" r:id="rId161" xr:uid="{955FAE4F-6DB1-4E04-AFF8-CA8AD9974314}"/>
    <hyperlink ref="P256" r:id="rId162" xr:uid="{46FFC2A4-F50D-4F8E-9B65-1AA986AF8B4C}"/>
    <hyperlink ref="P257" r:id="rId163" xr:uid="{FE35B42F-CB60-41FA-9E79-77A707CC3FFD}"/>
    <hyperlink ref="P258" r:id="rId164" xr:uid="{92B2D999-D999-4193-8FEA-F1F5461FC3E9}"/>
    <hyperlink ref="P259" r:id="rId165" xr:uid="{1E684C1C-0437-486A-BEF5-1FF8F2D4CC73}"/>
    <hyperlink ref="P260" r:id="rId166" xr:uid="{21A61972-C4EE-4E8B-850C-32DB59D083C1}"/>
    <hyperlink ref="P261" r:id="rId167" xr:uid="{255EFA57-99BA-4ADA-80E7-7A328E872841}"/>
    <hyperlink ref="P262" r:id="rId168" xr:uid="{58699514-01C0-44C4-9D98-62C1F9BC245B}"/>
    <hyperlink ref="P263" r:id="rId169" xr:uid="{43A794DC-AC85-4E07-A15A-4A7713A65F2E}"/>
    <hyperlink ref="P273" r:id="rId170" xr:uid="{ECCF3B1D-3D40-4CF9-BEDA-7983FDFE1ED6}"/>
    <hyperlink ref="P264" r:id="rId171" xr:uid="{4D739B53-2D3C-4C72-9D46-9A41DFF928F4}"/>
    <hyperlink ref="P265" r:id="rId172" xr:uid="{48A11215-A6A5-499C-BE6A-97E2B853A3E7}"/>
    <hyperlink ref="P266" r:id="rId173" xr:uid="{BF55F121-1424-4B31-9321-9893C930240E}"/>
    <hyperlink ref="P267" r:id="rId174" xr:uid="{C6DA8779-A620-495E-90AC-D28FD4AAFF31}"/>
    <hyperlink ref="P268" r:id="rId175" xr:uid="{3FAF5F78-4ED4-4C9A-A122-02B4D643C007}"/>
    <hyperlink ref="P269" r:id="rId176" xr:uid="{27FDCB49-1776-4965-A992-1DDC723410AA}"/>
    <hyperlink ref="P270" r:id="rId177" xr:uid="{12E9FCBA-CE8A-4DB9-BA73-C988D2C27D3A}"/>
    <hyperlink ref="P271" r:id="rId178" xr:uid="{F6F62B61-F91D-4195-81EA-810DF2CF7CC9}"/>
    <hyperlink ref="P272" r:id="rId179" xr:uid="{B802ADE1-D66E-47C2-AC40-14853C781A8A}"/>
    <hyperlink ref="P274" r:id="rId180" xr:uid="{C49CD18C-4258-48F1-96EA-E3AEE4409D6C}"/>
    <hyperlink ref="P275" r:id="rId181" xr:uid="{6FD77D3F-74C5-4C28-87DD-994D5FDB199E}"/>
    <hyperlink ref="P277" r:id="rId182" xr:uid="{8FCFFD5F-F0C1-4344-94AF-56E3397607C6}"/>
    <hyperlink ref="P294" r:id="rId183" xr:uid="{C9833572-B7EE-421D-9E05-E2DFBE9175EA}"/>
    <hyperlink ref="P295" r:id="rId184" xr:uid="{CFC4D23A-2494-4558-AD73-704E4C7022A5}"/>
    <hyperlink ref="P296" r:id="rId185" xr:uid="{0D5D601C-F681-4618-8296-57AA8117F6DB}"/>
    <hyperlink ref="P297" r:id="rId186" xr:uid="{44C913BF-154A-4D9D-91F4-87E702CAC695}"/>
    <hyperlink ref="P298" r:id="rId187" xr:uid="{3630CD33-7BFD-4E08-9923-ACB1693304BC}"/>
    <hyperlink ref="P299" r:id="rId188" xr:uid="{1DB49FE2-B115-4CCA-B6AF-0FCFC634E1DA}"/>
    <hyperlink ref="P300" r:id="rId189" xr:uid="{CCC25B6C-DB45-416B-B67C-5696A0459A53}"/>
    <hyperlink ref="P301" r:id="rId190" xr:uid="{78A452BB-9ECF-4509-A4C8-849B06C6E34E}"/>
    <hyperlink ref="P302" r:id="rId191" xr:uid="{EF29D4F8-EE35-4216-9207-9BE9755B2E04}"/>
    <hyperlink ref="P303" r:id="rId192" xr:uid="{2D12CD0A-5A87-43A7-AC30-748D6093CE60}"/>
    <hyperlink ref="P304" r:id="rId193" xr:uid="{A40D1E49-2D9B-44F5-B827-605701F0F2C9}"/>
    <hyperlink ref="P305" r:id="rId194" xr:uid="{8549B631-5C3C-4FDC-9956-200CAB7A6B80}"/>
    <hyperlink ref="P278" r:id="rId195" xr:uid="{9CDBA6E7-34FB-49BD-8B85-0F248164C4D4}"/>
    <hyperlink ref="P279" r:id="rId196" xr:uid="{1C71BE55-D304-4198-83C6-6671D1C64F3C}"/>
    <hyperlink ref="P280" r:id="rId197" xr:uid="{818DE617-AEC8-4588-A432-E8598842B1D7}"/>
    <hyperlink ref="P281" r:id="rId198" xr:uid="{72D915EA-C8D5-4AFC-977A-05D63A35AC47}"/>
    <hyperlink ref="P282" r:id="rId199" xr:uid="{B4A1C705-E151-44C8-9CEC-A9432854C2A0}"/>
    <hyperlink ref="P283" r:id="rId200" xr:uid="{DBB58021-4195-4180-8383-4C4308E970A8}"/>
    <hyperlink ref="P284" r:id="rId201" xr:uid="{D3DEBC69-CCC4-44A6-82E5-4D4FC6D5505A}"/>
    <hyperlink ref="P285" r:id="rId202" xr:uid="{AE1C8B23-05EB-4D61-BC92-082F07C3B00F}"/>
    <hyperlink ref="P286" r:id="rId203" xr:uid="{2CB4B63E-5780-442A-B0E1-3B135E3C0DB8}"/>
    <hyperlink ref="P287" r:id="rId204" xr:uid="{5B9DA2AD-B046-4A26-9DDD-C7E95F7236E5}"/>
    <hyperlink ref="P288" r:id="rId205" xr:uid="{A7F132F5-040D-4A3F-99D6-0BECF02ED011}"/>
    <hyperlink ref="P289" r:id="rId206" xr:uid="{0893F1B0-106D-4DB5-A693-245DF64D8646}"/>
    <hyperlink ref="P290" r:id="rId207" xr:uid="{5BC9126B-DE8C-42C2-BFA6-B0A35098E1CD}"/>
    <hyperlink ref="P291" r:id="rId208" xr:uid="{689123DC-1275-485B-9383-2CDA0110E74F}"/>
    <hyperlink ref="P292" r:id="rId209" xr:uid="{9A5CD832-A7D8-424A-BEB2-FCF73E1FAA11}"/>
    <hyperlink ref="P293" r:id="rId210" xr:uid="{9A7B7518-B0EA-42B6-AEFD-8E83367DFED4}"/>
    <hyperlink ref="P306" r:id="rId211" xr:uid="{C4783E55-B2BD-4A59-9749-8A5D043D8CCD}"/>
    <hyperlink ref="P307" r:id="rId212" xr:uid="{CB3A582F-0E40-49A0-B5AC-A514A9ACAB59}"/>
    <hyperlink ref="P308" r:id="rId213" xr:uid="{3111A26F-DFBE-46FF-A10D-DB2BA84ADCEF}"/>
    <hyperlink ref="P309" r:id="rId214" xr:uid="{CF8CDB1E-5213-4F4C-8CEE-6BCC4E93711D}"/>
    <hyperlink ref="P310" r:id="rId215" xr:uid="{844130F9-1CFF-49AC-AD2B-5FD468D38AC4}"/>
    <hyperlink ref="P311" r:id="rId216" xr:uid="{907CB197-C163-457B-9B1D-912E3823E243}"/>
    <hyperlink ref="P312" r:id="rId217" xr:uid="{90AA7D6B-E13E-4E9D-8D61-6AC580DCD317}"/>
    <hyperlink ref="P313" r:id="rId218" xr:uid="{F81379FA-DB10-4D4A-B794-DDC50825DB5C}"/>
    <hyperlink ref="P314" r:id="rId219" xr:uid="{2D3A61D4-2422-4A2B-9482-F04789AE804B}"/>
    <hyperlink ref="P315" r:id="rId220" xr:uid="{17B0E7F7-A1A9-4FC2-AEEA-1CEAB45B8B21}"/>
    <hyperlink ref="P316" r:id="rId221" xr:uid="{9762B574-2D87-42F2-B5DE-9EFEB60F3713}"/>
    <hyperlink ref="P317" r:id="rId222" xr:uid="{14C18EFD-AC3C-4D55-ADFA-2F60C66B309B}"/>
    <hyperlink ref="P318" r:id="rId223" xr:uid="{D672553E-20D2-4174-A166-F4DEEE92C92B}"/>
    <hyperlink ref="P319" r:id="rId224" xr:uid="{322938E4-4E3B-4E5D-AE2E-756FA2C05407}"/>
    <hyperlink ref="P320" r:id="rId225" xr:uid="{DD75748E-2701-457A-86C8-376109A59A23}"/>
    <hyperlink ref="P321" r:id="rId226" xr:uid="{5A84FEB5-2367-4144-A2D5-96AA91F95710}"/>
    <hyperlink ref="P322" r:id="rId227" xr:uid="{2C9893B9-B856-4581-B443-D2EAD6BA2D72}"/>
    <hyperlink ref="P323" r:id="rId228" xr:uid="{CA6EF270-C519-4EDD-BDE3-4CB3A5041BEE}"/>
    <hyperlink ref="P324" r:id="rId229" xr:uid="{42016C3B-30A6-4D24-BC57-48DB7C5BF0E3}"/>
    <hyperlink ref="P325" r:id="rId230" xr:uid="{267AFD3E-7B37-4C70-AFA7-EDFF71ECD4D3}"/>
    <hyperlink ref="P334" r:id="rId231" xr:uid="{24E4E655-40EC-469C-B080-B54C27EECD07}"/>
    <hyperlink ref="P335" r:id="rId232" xr:uid="{8C7FC9B8-6C9B-4386-8E87-D9F9AE1C798E}"/>
    <hyperlink ref="P336" r:id="rId233" xr:uid="{E760018C-D5DB-40FC-8395-3C42F1FA9E79}"/>
    <hyperlink ref="P337" r:id="rId234" xr:uid="{C436F83B-7A6E-429C-AAA6-95D271973787}"/>
    <hyperlink ref="P338" r:id="rId235" xr:uid="{AA81C877-07AC-4899-9B16-A84BF3EBE2A5}"/>
    <hyperlink ref="P339" r:id="rId236" xr:uid="{6FEC5A46-D18C-4790-8675-1B886DBD11E3}"/>
    <hyperlink ref="P340" r:id="rId237" xr:uid="{0D15084E-8A5E-46A9-BE28-42D1780CCB6C}"/>
    <hyperlink ref="P341" r:id="rId238" xr:uid="{EB0B0FDE-BBEB-4020-A27D-7E02F3B38D43}"/>
    <hyperlink ref="P342" r:id="rId239" xr:uid="{65A2DC0B-2A4A-4B9F-BA51-ADCA53932EF9}"/>
    <hyperlink ref="P343" r:id="rId240" xr:uid="{433B4D4D-8520-4792-9B62-388EC36B2985}"/>
    <hyperlink ref="P344" r:id="rId241" xr:uid="{A82236E7-EBB1-4EF5-92B4-60349E708003}"/>
    <hyperlink ref="P345" r:id="rId242" xr:uid="{BD66343E-9B7E-43F8-AE29-1B88D9D55BE7}"/>
    <hyperlink ref="P346" r:id="rId243" xr:uid="{27CCFA5F-6086-4B8E-A7FB-D7D943D11DDE}"/>
    <hyperlink ref="P347" r:id="rId244" xr:uid="{8E772866-2C6F-4BAD-ABA8-DC45762232EC}"/>
    <hyperlink ref="P326" r:id="rId245" xr:uid="{E8B9E67B-45E3-437B-B296-C5BB320F0975}"/>
    <hyperlink ref="P327" r:id="rId246" xr:uid="{632FC53A-23DE-4E30-9FFC-3DF8FBD6CC4B}"/>
    <hyperlink ref="P328" r:id="rId247" xr:uid="{13A2CA9D-D3F8-498F-ADB7-0D3A33BC41BE}"/>
    <hyperlink ref="P329" r:id="rId248" xr:uid="{F2F5E714-9E3C-4A5E-84C8-289FE351F0A3}"/>
    <hyperlink ref="P330" r:id="rId249" xr:uid="{AA09CCE7-A57B-4248-BA6F-609216601696}"/>
    <hyperlink ref="P331" r:id="rId250" xr:uid="{BB7DF54B-5970-4BBF-9DE4-136AB16E1730}"/>
    <hyperlink ref="P332" r:id="rId251" xr:uid="{B73F18A5-CE38-4020-83D6-1EEEA398AF7A}"/>
    <hyperlink ref="P333" r:id="rId252" xr:uid="{E99A611C-383A-4076-93FB-30639FB31D38}"/>
  </hyperlinks>
  <pageMargins left="0.7" right="0.7" top="0.75" bottom="0.75" header="0.3" footer="0.3"/>
  <pageSetup orientation="portrait" r:id="rId253"/>
  <tableParts count="1">
    <tablePart r:id="rId25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4F4E17B-5C98-41E4-8733-50E1E3CED7FB}">
          <x14:formula1>
            <xm:f>'Tournament Data'!$B$61:$B$135</xm:f>
          </x14:formula1>
          <xm:sqref>G2:G109 H2:H348 G134:G348</xm:sqref>
        </x14:dataValidation>
        <x14:dataValidation type="list" allowBlank="1" showInputMessage="1" showErrorMessage="1" xr:uid="{9FCBF257-1168-47C4-AE62-03A131576222}">
          <x14:formula1>
            <xm:f>'Tournament Data'!$B$3:$B$41</xm:f>
          </x14:formula1>
          <xm:sqref>A2:A348</xm:sqref>
        </x14:dataValidation>
        <x14:dataValidation type="list" allowBlank="1" showInputMessage="1" showErrorMessage="1" xr:uid="{102A439E-FBC7-4853-9FC0-9E6F8CA76B70}">
          <x14:formula1>
            <xm:f>'Tournament Data'!$B$46:$B$56</xm:f>
          </x14:formula1>
          <xm:sqref>D2:D348</xm:sqref>
        </x14:dataValidation>
        <x14:dataValidation type="list" allowBlank="1" showInputMessage="1" showErrorMessage="1" xr:uid="{B6E7982B-6852-4627-9B3B-E560DE13CE2B}">
          <x14:formula1>
            <xm:f>Stats!$B$5:$B$20</xm:f>
          </x14:formula1>
          <xm:sqref>M2:N348</xm:sqref>
        </x14:dataValidation>
        <x14:dataValidation type="list" allowBlank="1" showInputMessage="1" showErrorMessage="1" xr:uid="{0BE44072-0DBC-4CBD-933A-7ABFBD54609F}">
          <x14:formula1>
            <xm:f>Stats!$B$40:$B$51</xm:f>
          </x14:formula1>
          <xm:sqref>O2:O348</xm:sqref>
        </x14:dataValidation>
        <x14:dataValidation type="list" allowBlank="1" showInputMessage="1" showErrorMessage="1" xr:uid="{B68E0B03-347F-487B-AB91-E78EAB6955D1}">
          <x14:formula1>
            <xm:f>'Tournament Data'!$B$166:$B$169</xm:f>
          </x14:formula1>
          <xm:sqref>E2:E348</xm:sqref>
        </x14:dataValidation>
        <x14:dataValidation type="list" allowBlank="1" showInputMessage="1" showErrorMessage="1" xr:uid="{DADD469A-FCBC-4D5F-BA8A-309B39F31B50}">
          <x14:formula1>
            <xm:f>'Tournament Data'!$B$138:$B$163</xm:f>
          </x14:formula1>
          <xm:sqref>B2:B348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9643-07D8-4311-A11B-D88D5244702C}">
  <dimension ref="B1:D181"/>
  <sheetViews>
    <sheetView showGridLines="0" topLeftCell="A40" workbookViewId="0">
      <selection activeCell="B52" sqref="B52"/>
    </sheetView>
  </sheetViews>
  <sheetFormatPr defaultColWidth="9.1796875" defaultRowHeight="16.5" x14ac:dyDescent="0.45"/>
  <cols>
    <col min="1" max="1" width="1.453125" style="2" customWidth="1"/>
    <col min="2" max="2" width="31.1796875" style="2" bestFit="1" customWidth="1"/>
    <col min="3" max="3" width="10.7265625" style="2" customWidth="1"/>
    <col min="4" max="4" width="77.1796875" style="2" bestFit="1" customWidth="1"/>
    <col min="5" max="16384" width="9.1796875" style="2"/>
  </cols>
  <sheetData>
    <row r="1" spans="2:4" s="3" customFormat="1" ht="7.5" customHeight="1" x14ac:dyDescent="0.35"/>
    <row r="2" spans="2:4" s="3" customFormat="1" ht="30" customHeight="1" x14ac:dyDescent="0.35">
      <c r="B2" s="8" t="s">
        <v>1</v>
      </c>
      <c r="C2" s="8" t="s">
        <v>0</v>
      </c>
      <c r="D2" s="8" t="s">
        <v>126</v>
      </c>
    </row>
    <row r="3" spans="2:4" s="3" customFormat="1" ht="30" customHeight="1" x14ac:dyDescent="0.35">
      <c r="B3" s="4" t="s">
        <v>205</v>
      </c>
      <c r="C3" s="4">
        <v>42062</v>
      </c>
      <c r="D3" s="16"/>
    </row>
    <row r="4" spans="2:4" s="3" customFormat="1" ht="30" customHeight="1" x14ac:dyDescent="0.35">
      <c r="B4" s="4" t="s">
        <v>137</v>
      </c>
      <c r="C4" s="4">
        <v>43142</v>
      </c>
      <c r="D4" s="16" t="s">
        <v>138</v>
      </c>
    </row>
    <row r="5" spans="2:4" s="3" customFormat="1" ht="30" customHeight="1" x14ac:dyDescent="0.35">
      <c r="B5" s="4" t="s">
        <v>141</v>
      </c>
      <c r="C5" s="4">
        <v>43499</v>
      </c>
      <c r="D5" s="16" t="s">
        <v>142</v>
      </c>
    </row>
    <row r="6" spans="2:4" s="3" customFormat="1" ht="30" customHeight="1" x14ac:dyDescent="0.35">
      <c r="B6" s="4" t="s">
        <v>34</v>
      </c>
      <c r="C6" s="4">
        <v>43505</v>
      </c>
      <c r="D6" s="16" t="s">
        <v>134</v>
      </c>
    </row>
    <row r="7" spans="2:4" s="3" customFormat="1" ht="30" customHeight="1" x14ac:dyDescent="0.35">
      <c r="B7" s="4" t="s">
        <v>81</v>
      </c>
      <c r="C7" s="4">
        <v>43631</v>
      </c>
      <c r="D7" s="4"/>
    </row>
    <row r="8" spans="2:4" s="3" customFormat="1" ht="30" customHeight="1" x14ac:dyDescent="0.35">
      <c r="B8" s="4" t="s">
        <v>251</v>
      </c>
      <c r="C8" s="4">
        <v>43028</v>
      </c>
      <c r="D8" s="16" t="s">
        <v>252</v>
      </c>
    </row>
    <row r="9" spans="2:4" s="3" customFormat="1" ht="30" customHeight="1" x14ac:dyDescent="0.35">
      <c r="B9" s="4" t="s">
        <v>268</v>
      </c>
      <c r="C9" s="4">
        <v>40909</v>
      </c>
      <c r="D9" s="16"/>
    </row>
    <row r="10" spans="2:4" s="3" customFormat="1" ht="30" customHeight="1" x14ac:dyDescent="0.35">
      <c r="B10" s="4" t="s">
        <v>266</v>
      </c>
      <c r="C10" s="4">
        <v>40179</v>
      </c>
      <c r="D10" s="16"/>
    </row>
    <row r="11" spans="2:4" s="3" customFormat="1" ht="30" customHeight="1" x14ac:dyDescent="0.35">
      <c r="B11" s="4" t="s">
        <v>227</v>
      </c>
      <c r="C11" s="4">
        <v>41076</v>
      </c>
      <c r="D11" s="4"/>
    </row>
    <row r="12" spans="2:4" s="3" customFormat="1" ht="30" customHeight="1" x14ac:dyDescent="0.35">
      <c r="B12" s="4" t="s">
        <v>83</v>
      </c>
      <c r="C12" s="4">
        <v>43267</v>
      </c>
      <c r="D12" s="4"/>
    </row>
    <row r="13" spans="2:4" s="3" customFormat="1" ht="30" customHeight="1" x14ac:dyDescent="0.35">
      <c r="B13" s="4" t="s">
        <v>35</v>
      </c>
      <c r="C13" s="4">
        <v>43434</v>
      </c>
      <c r="D13" s="16" t="s">
        <v>128</v>
      </c>
    </row>
    <row r="14" spans="2:4" s="3" customFormat="1" ht="30" customHeight="1" x14ac:dyDescent="0.35">
      <c r="B14" s="4" t="s">
        <v>82</v>
      </c>
      <c r="C14" s="4">
        <v>43798</v>
      </c>
      <c r="D14" s="4"/>
    </row>
    <row r="15" spans="2:4" s="3" customFormat="1" ht="30" customHeight="1" x14ac:dyDescent="0.35">
      <c r="B15" s="4" t="s">
        <v>254</v>
      </c>
      <c r="C15" s="4">
        <v>40179</v>
      </c>
      <c r="D15" s="16" t="s">
        <v>255</v>
      </c>
    </row>
    <row r="16" spans="2:4" s="3" customFormat="1" ht="30" customHeight="1" x14ac:dyDescent="0.35">
      <c r="B16" s="4" t="s">
        <v>38</v>
      </c>
      <c r="C16" s="4">
        <v>43042</v>
      </c>
      <c r="D16" s="4"/>
    </row>
    <row r="17" spans="2:4" s="3" customFormat="1" ht="30" customHeight="1" x14ac:dyDescent="0.35">
      <c r="B17" s="4" t="s">
        <v>36</v>
      </c>
      <c r="C17" s="4">
        <v>43405</v>
      </c>
      <c r="D17" s="4"/>
    </row>
    <row r="18" spans="2:4" s="3" customFormat="1" ht="30" customHeight="1" x14ac:dyDescent="0.35">
      <c r="B18" s="4" t="s">
        <v>115</v>
      </c>
      <c r="C18" s="4">
        <v>43512</v>
      </c>
      <c r="D18" s="4" t="s">
        <v>125</v>
      </c>
    </row>
    <row r="19" spans="2:4" s="3" customFormat="1" ht="30" customHeight="1" x14ac:dyDescent="0.35">
      <c r="B19" s="4" t="s">
        <v>231</v>
      </c>
      <c r="C19" s="4">
        <v>43374</v>
      </c>
      <c r="D19" s="16" t="s">
        <v>232</v>
      </c>
    </row>
    <row r="20" spans="2:4" s="3" customFormat="1" ht="30" customHeight="1" x14ac:dyDescent="0.35">
      <c r="B20" s="4" t="s">
        <v>214</v>
      </c>
      <c r="C20" s="4">
        <v>35796</v>
      </c>
      <c r="D20" s="16"/>
    </row>
    <row r="21" spans="2:4" s="3" customFormat="1" ht="30" customHeight="1" x14ac:dyDescent="0.35">
      <c r="B21" s="4" t="s">
        <v>67</v>
      </c>
      <c r="C21" s="4">
        <v>43244</v>
      </c>
      <c r="D21" s="4"/>
    </row>
    <row r="22" spans="2:4" s="3" customFormat="1" ht="30" customHeight="1" x14ac:dyDescent="0.35">
      <c r="B22" s="4" t="s">
        <v>68</v>
      </c>
      <c r="C22" s="4">
        <v>43390</v>
      </c>
      <c r="D22" s="4"/>
    </row>
    <row r="23" spans="2:4" s="3" customFormat="1" ht="30" customHeight="1" x14ac:dyDescent="0.35">
      <c r="B23" s="4" t="s">
        <v>66</v>
      </c>
      <c r="C23" s="4">
        <v>43391</v>
      </c>
      <c r="D23" s="4"/>
    </row>
    <row r="24" spans="2:4" s="3" customFormat="1" ht="30" customHeight="1" x14ac:dyDescent="0.35">
      <c r="B24" s="4" t="s">
        <v>70</v>
      </c>
      <c r="C24" s="4">
        <v>43418</v>
      </c>
      <c r="D24" s="4"/>
    </row>
    <row r="25" spans="2:4" s="3" customFormat="1" ht="30" customHeight="1" x14ac:dyDescent="0.35">
      <c r="B25" s="4" t="s">
        <v>65</v>
      </c>
      <c r="C25" s="4">
        <v>43419</v>
      </c>
      <c r="D25" s="4"/>
    </row>
    <row r="26" spans="2:4" s="3" customFormat="1" ht="30" customHeight="1" x14ac:dyDescent="0.35">
      <c r="B26" s="4" t="s">
        <v>64</v>
      </c>
      <c r="C26" s="4">
        <v>43449</v>
      </c>
      <c r="D26" s="16" t="s">
        <v>175</v>
      </c>
    </row>
    <row r="27" spans="2:4" s="3" customFormat="1" ht="30" customHeight="1" x14ac:dyDescent="0.35">
      <c r="B27" s="4" t="s">
        <v>63</v>
      </c>
      <c r="C27" s="4">
        <v>43449</v>
      </c>
      <c r="D27" s="16" t="s">
        <v>176</v>
      </c>
    </row>
    <row r="28" spans="2:4" s="3" customFormat="1" ht="30" customHeight="1" x14ac:dyDescent="0.35">
      <c r="B28" s="4" t="s">
        <v>533</v>
      </c>
      <c r="C28" s="4">
        <v>43678</v>
      </c>
      <c r="D28" s="16"/>
    </row>
    <row r="29" spans="2:4" s="3" customFormat="1" ht="30" customHeight="1" x14ac:dyDescent="0.35">
      <c r="B29" s="4" t="s">
        <v>259</v>
      </c>
      <c r="C29" s="4">
        <v>40402</v>
      </c>
      <c r="D29" s="16" t="s">
        <v>260</v>
      </c>
    </row>
    <row r="30" spans="2:4" s="3" customFormat="1" ht="30" customHeight="1" x14ac:dyDescent="0.35">
      <c r="B30" s="4" t="s">
        <v>236</v>
      </c>
      <c r="C30" s="4">
        <v>41123</v>
      </c>
      <c r="D30" s="16"/>
    </row>
    <row r="31" spans="2:4" s="3" customFormat="1" ht="30" customHeight="1" x14ac:dyDescent="0.35">
      <c r="B31" s="4" t="s">
        <v>217</v>
      </c>
      <c r="C31" s="4">
        <v>41487</v>
      </c>
      <c r="D31" s="16" t="s">
        <v>218</v>
      </c>
    </row>
    <row r="32" spans="2:4" s="3" customFormat="1" ht="30" customHeight="1" x14ac:dyDescent="0.35">
      <c r="B32" s="4" t="s">
        <v>33</v>
      </c>
      <c r="C32" s="4">
        <v>41837</v>
      </c>
      <c r="D32" s="16" t="s">
        <v>234</v>
      </c>
    </row>
    <row r="33" spans="2:4" s="3" customFormat="1" ht="30" customHeight="1" x14ac:dyDescent="0.35">
      <c r="B33" s="4" t="s">
        <v>32</v>
      </c>
      <c r="C33" s="4">
        <v>42208</v>
      </c>
      <c r="D33" s="4"/>
    </row>
    <row r="34" spans="2:4" s="3" customFormat="1" ht="30" customHeight="1" x14ac:dyDescent="0.35">
      <c r="B34" s="4" t="s">
        <v>31</v>
      </c>
      <c r="C34" s="4">
        <v>42586</v>
      </c>
      <c r="D34" s="16" t="s">
        <v>179</v>
      </c>
    </row>
    <row r="35" spans="2:4" s="3" customFormat="1" ht="30" customHeight="1" x14ac:dyDescent="0.35">
      <c r="B35" s="4" t="s">
        <v>30</v>
      </c>
      <c r="C35" s="4">
        <v>42971</v>
      </c>
      <c r="D35" s="16" t="s">
        <v>183</v>
      </c>
    </row>
    <row r="36" spans="2:4" s="3" customFormat="1" ht="30" customHeight="1" x14ac:dyDescent="0.35">
      <c r="B36" s="4" t="s">
        <v>29</v>
      </c>
      <c r="C36" s="4">
        <v>43321</v>
      </c>
      <c r="D36" s="16" t="s">
        <v>124</v>
      </c>
    </row>
    <row r="37" spans="2:4" s="3" customFormat="1" ht="30" customHeight="1" x14ac:dyDescent="0.35">
      <c r="B37" s="4" t="s">
        <v>37</v>
      </c>
      <c r="C37" s="4">
        <v>43671</v>
      </c>
      <c r="D37" s="4"/>
    </row>
    <row r="38" spans="2:4" s="3" customFormat="1" ht="30" customHeight="1" x14ac:dyDescent="0.35">
      <c r="B38" s="4" t="s">
        <v>210</v>
      </c>
      <c r="C38" s="4">
        <v>36083</v>
      </c>
      <c r="D38" s="16"/>
    </row>
    <row r="39" spans="2:4" s="3" customFormat="1" ht="30" customHeight="1" x14ac:dyDescent="0.35">
      <c r="B39" s="4" t="s">
        <v>145</v>
      </c>
      <c r="C39" s="4">
        <v>35551</v>
      </c>
      <c r="D39" s="16" t="s">
        <v>151</v>
      </c>
    </row>
    <row r="40" spans="2:4" s="3" customFormat="1" ht="30" customHeight="1" x14ac:dyDescent="0.35">
      <c r="B40" s="4" t="s">
        <v>197</v>
      </c>
      <c r="C40" s="4">
        <v>42200</v>
      </c>
      <c r="D40" s="16"/>
    </row>
    <row r="41" spans="2:4" s="3" customFormat="1" ht="30" customHeight="1" x14ac:dyDescent="0.35">
      <c r="B41" s="4" t="s">
        <v>225</v>
      </c>
      <c r="C41" s="4" t="s">
        <v>226</v>
      </c>
      <c r="D41" s="16"/>
    </row>
    <row r="43" spans="2:4" ht="30" customHeight="1" x14ac:dyDescent="0.7">
      <c r="B43" s="15" t="s">
        <v>336</v>
      </c>
    </row>
    <row r="44" spans="2:4" ht="7.5" customHeight="1" x14ac:dyDescent="0.45"/>
    <row r="45" spans="2:4" s="3" customFormat="1" ht="30" customHeight="1" x14ac:dyDescent="0.35">
      <c r="B45" s="3" t="s">
        <v>335</v>
      </c>
    </row>
    <row r="46" spans="2:4" s="3" customFormat="1" ht="30" customHeight="1" x14ac:dyDescent="0.35">
      <c r="B46" s="3" t="s">
        <v>39</v>
      </c>
    </row>
    <row r="47" spans="2:4" s="3" customFormat="1" ht="30" customHeight="1" x14ac:dyDescent="0.35">
      <c r="B47" s="3" t="s">
        <v>592</v>
      </c>
    </row>
    <row r="48" spans="2:4" s="3" customFormat="1" ht="30" customHeight="1" x14ac:dyDescent="0.35">
      <c r="B48" s="3" t="s">
        <v>333</v>
      </c>
    </row>
    <row r="49" spans="2:3" s="3" customFormat="1" ht="30" customHeight="1" x14ac:dyDescent="0.35">
      <c r="B49" s="3" t="s">
        <v>643</v>
      </c>
    </row>
    <row r="50" spans="2:3" s="3" customFormat="1" ht="30" customHeight="1" x14ac:dyDescent="0.35">
      <c r="B50" s="3" t="s">
        <v>331</v>
      </c>
    </row>
    <row r="51" spans="2:3" s="3" customFormat="1" ht="30" customHeight="1" x14ac:dyDescent="0.35">
      <c r="B51" s="3" t="s">
        <v>645</v>
      </c>
    </row>
    <row r="52" spans="2:3" s="3" customFormat="1" ht="30" customHeight="1" x14ac:dyDescent="0.35">
      <c r="B52" s="3" t="s">
        <v>330</v>
      </c>
    </row>
    <row r="53" spans="2:3" s="3" customFormat="1" ht="30" customHeight="1" x14ac:dyDescent="0.35">
      <c r="B53" s="3" t="s">
        <v>641</v>
      </c>
    </row>
    <row r="54" spans="2:3" s="3" customFormat="1" ht="30" customHeight="1" x14ac:dyDescent="0.35">
      <c r="B54" s="3" t="s">
        <v>334</v>
      </c>
    </row>
    <row r="55" spans="2:3" s="3" customFormat="1" ht="30" customHeight="1" x14ac:dyDescent="0.35">
      <c r="B55" s="3" t="s">
        <v>332</v>
      </c>
    </row>
    <row r="56" spans="2:3" s="3" customFormat="1" ht="30" customHeight="1" x14ac:dyDescent="0.35">
      <c r="B56" s="3" t="s">
        <v>212</v>
      </c>
    </row>
    <row r="58" spans="2:3" ht="30" customHeight="1" x14ac:dyDescent="0.7">
      <c r="B58" s="15" t="s">
        <v>294</v>
      </c>
    </row>
    <row r="59" spans="2:3" ht="7.5" customHeight="1" x14ac:dyDescent="0.45"/>
    <row r="60" spans="2:3" s="3" customFormat="1" ht="30" customHeight="1" x14ac:dyDescent="0.35">
      <c r="B60" s="7" t="s">
        <v>282</v>
      </c>
      <c r="C60" s="7" t="s">
        <v>91</v>
      </c>
    </row>
    <row r="61" spans="2:3" s="3" customFormat="1" ht="30" customHeight="1" x14ac:dyDescent="0.35">
      <c r="B61" s="3" t="s">
        <v>22</v>
      </c>
      <c r="C61" s="3" t="s">
        <v>107</v>
      </c>
    </row>
    <row r="62" spans="2:3" s="3" customFormat="1" ht="30" customHeight="1" x14ac:dyDescent="0.35">
      <c r="B62" s="3" t="s">
        <v>108</v>
      </c>
      <c r="C62" s="3" t="s">
        <v>94</v>
      </c>
    </row>
    <row r="63" spans="2:3" s="3" customFormat="1" ht="30" customHeight="1" x14ac:dyDescent="0.35">
      <c r="B63" s="3" t="s">
        <v>583</v>
      </c>
      <c r="C63" s="3" t="s">
        <v>94</v>
      </c>
    </row>
    <row r="64" spans="2:3" s="3" customFormat="1" ht="30" customHeight="1" x14ac:dyDescent="0.35">
      <c r="B64" s="3" t="s">
        <v>19</v>
      </c>
      <c r="C64" s="3" t="s">
        <v>92</v>
      </c>
    </row>
    <row r="65" spans="2:3" s="3" customFormat="1" ht="30" customHeight="1" x14ac:dyDescent="0.35">
      <c r="B65" s="3" t="s">
        <v>147</v>
      </c>
      <c r="C65" s="3" t="s">
        <v>93</v>
      </c>
    </row>
    <row r="66" spans="2:3" s="3" customFormat="1" ht="30" customHeight="1" x14ac:dyDescent="0.35">
      <c r="B66" s="3" t="s">
        <v>127</v>
      </c>
      <c r="C66" s="3" t="s">
        <v>94</v>
      </c>
    </row>
    <row r="67" spans="2:3" s="3" customFormat="1" ht="30" customHeight="1" x14ac:dyDescent="0.35">
      <c r="B67" s="3" t="s">
        <v>209</v>
      </c>
      <c r="C67" s="3" t="s">
        <v>103</v>
      </c>
    </row>
    <row r="68" spans="2:3" s="3" customFormat="1" ht="30" customHeight="1" x14ac:dyDescent="0.35">
      <c r="B68" s="3" t="s">
        <v>621</v>
      </c>
      <c r="C68" s="3" t="s">
        <v>93</v>
      </c>
    </row>
    <row r="69" spans="2:3" s="3" customFormat="1" ht="30" customHeight="1" x14ac:dyDescent="0.35">
      <c r="B69" s="3" t="s">
        <v>23</v>
      </c>
      <c r="C69" s="3" t="s">
        <v>93</v>
      </c>
    </row>
    <row r="70" spans="2:3" s="3" customFormat="1" ht="30" customHeight="1" x14ac:dyDescent="0.35">
      <c r="B70" s="3" t="s">
        <v>597</v>
      </c>
      <c r="C70" s="3" t="s">
        <v>598</v>
      </c>
    </row>
    <row r="71" spans="2:3" s="3" customFormat="1" ht="30" customHeight="1" x14ac:dyDescent="0.35">
      <c r="B71" s="3" t="s">
        <v>120</v>
      </c>
      <c r="C71" s="3" t="s">
        <v>103</v>
      </c>
    </row>
    <row r="72" spans="2:3" s="3" customFormat="1" ht="30" customHeight="1" x14ac:dyDescent="0.35">
      <c r="B72" s="3" t="s">
        <v>24</v>
      </c>
      <c r="C72" s="3" t="s">
        <v>110</v>
      </c>
    </row>
    <row r="73" spans="2:3" s="3" customFormat="1" ht="30" customHeight="1" x14ac:dyDescent="0.35">
      <c r="B73" s="3" t="s">
        <v>628</v>
      </c>
      <c r="C73" s="3" t="s">
        <v>93</v>
      </c>
    </row>
    <row r="74" spans="2:3" s="3" customFormat="1" ht="30" customHeight="1" x14ac:dyDescent="0.35">
      <c r="B74" s="3" t="s">
        <v>12</v>
      </c>
      <c r="C74" s="3" t="s">
        <v>105</v>
      </c>
    </row>
    <row r="75" spans="2:3" s="3" customFormat="1" ht="30" customHeight="1" x14ac:dyDescent="0.35">
      <c r="B75" s="3" t="s">
        <v>542</v>
      </c>
      <c r="C75" s="3" t="s">
        <v>543</v>
      </c>
    </row>
    <row r="76" spans="2:3" s="3" customFormat="1" ht="30" customHeight="1" x14ac:dyDescent="0.35">
      <c r="B76" s="3" t="s">
        <v>9</v>
      </c>
      <c r="C76" s="3" t="s">
        <v>94</v>
      </c>
    </row>
    <row r="77" spans="2:3" s="3" customFormat="1" ht="30" customHeight="1" x14ac:dyDescent="0.35">
      <c r="B77" s="3" t="s">
        <v>28</v>
      </c>
      <c r="C77" s="3" t="s">
        <v>105</v>
      </c>
    </row>
    <row r="78" spans="2:3" s="3" customFormat="1" ht="30" customHeight="1" x14ac:dyDescent="0.35">
      <c r="B78" s="3" t="s">
        <v>241</v>
      </c>
      <c r="C78" s="3" t="s">
        <v>242</v>
      </c>
    </row>
    <row r="79" spans="2:3" s="3" customFormat="1" ht="30" customHeight="1" x14ac:dyDescent="0.35">
      <c r="B79" s="3" t="s">
        <v>604</v>
      </c>
      <c r="C79" s="3" t="s">
        <v>93</v>
      </c>
    </row>
    <row r="80" spans="2:3" s="3" customFormat="1" ht="30" customHeight="1" x14ac:dyDescent="0.35">
      <c r="B80" s="3" t="s">
        <v>20</v>
      </c>
      <c r="C80" s="3" t="s">
        <v>93</v>
      </c>
    </row>
    <row r="81" spans="2:3" s="3" customFormat="1" ht="30" customHeight="1" x14ac:dyDescent="0.35">
      <c r="B81" s="3" t="s">
        <v>619</v>
      </c>
      <c r="C81" s="3" t="s">
        <v>93</v>
      </c>
    </row>
    <row r="82" spans="2:3" s="3" customFormat="1" ht="30" customHeight="1" x14ac:dyDescent="0.35">
      <c r="B82" s="3" t="s">
        <v>123</v>
      </c>
      <c r="C82" s="3" t="s">
        <v>93</v>
      </c>
    </row>
    <row r="83" spans="2:3" s="3" customFormat="1" ht="30" customHeight="1" x14ac:dyDescent="0.35">
      <c r="B83" s="3" t="s">
        <v>26</v>
      </c>
      <c r="C83" s="3" t="s">
        <v>93</v>
      </c>
    </row>
    <row r="84" spans="2:3" s="3" customFormat="1" ht="30" customHeight="1" x14ac:dyDescent="0.35">
      <c r="B84" s="3" t="s">
        <v>606</v>
      </c>
      <c r="C84" s="3" t="s">
        <v>93</v>
      </c>
    </row>
    <row r="85" spans="2:3" s="3" customFormat="1" ht="30" customHeight="1" x14ac:dyDescent="0.35">
      <c r="B85" s="3" t="s">
        <v>584</v>
      </c>
      <c r="C85" s="3" t="s">
        <v>574</v>
      </c>
    </row>
    <row r="86" spans="2:3" s="3" customFormat="1" ht="30" customHeight="1" x14ac:dyDescent="0.35">
      <c r="B86" s="3" t="s">
        <v>144</v>
      </c>
      <c r="C86" s="3" t="s">
        <v>93</v>
      </c>
    </row>
    <row r="87" spans="2:3" s="3" customFormat="1" ht="30" customHeight="1" x14ac:dyDescent="0.35">
      <c r="B87" s="3" t="s">
        <v>8</v>
      </c>
      <c r="C87" s="3" t="s">
        <v>94</v>
      </c>
    </row>
    <row r="88" spans="2:3" s="3" customFormat="1" ht="30" customHeight="1" x14ac:dyDescent="0.35">
      <c r="B88" s="3" t="s">
        <v>199</v>
      </c>
      <c r="C88" s="3" t="s">
        <v>98</v>
      </c>
    </row>
    <row r="89" spans="2:3" s="3" customFormat="1" ht="30" customHeight="1" x14ac:dyDescent="0.35">
      <c r="B89" s="3" t="s">
        <v>257</v>
      </c>
      <c r="C89" s="3" t="s">
        <v>98</v>
      </c>
    </row>
    <row r="90" spans="2:3" s="3" customFormat="1" ht="30" customHeight="1" x14ac:dyDescent="0.35">
      <c r="B90" s="3" t="s">
        <v>18</v>
      </c>
      <c r="C90" s="3" t="s">
        <v>103</v>
      </c>
    </row>
    <row r="91" spans="2:3" s="3" customFormat="1" ht="30" customHeight="1" x14ac:dyDescent="0.35">
      <c r="B91" s="3" t="s">
        <v>622</v>
      </c>
      <c r="C91" s="3" t="s">
        <v>110</v>
      </c>
    </row>
    <row r="92" spans="2:3" s="3" customFormat="1" ht="30" customHeight="1" x14ac:dyDescent="0.35">
      <c r="B92" s="3" t="s">
        <v>150</v>
      </c>
      <c r="C92" s="3" t="s">
        <v>93</v>
      </c>
    </row>
    <row r="93" spans="2:3" s="3" customFormat="1" ht="30" customHeight="1" x14ac:dyDescent="0.35">
      <c r="B93" s="3" t="s">
        <v>610</v>
      </c>
      <c r="C93" s="3" t="s">
        <v>93</v>
      </c>
    </row>
    <row r="94" spans="2:3" s="3" customFormat="1" ht="30" customHeight="1" x14ac:dyDescent="0.35">
      <c r="B94" s="3" t="s">
        <v>624</v>
      </c>
      <c r="C94" s="3" t="s">
        <v>93</v>
      </c>
    </row>
    <row r="95" spans="2:3" s="3" customFormat="1" ht="30" customHeight="1" x14ac:dyDescent="0.35">
      <c r="B95" s="3" t="s">
        <v>148</v>
      </c>
      <c r="C95" s="3" t="s">
        <v>93</v>
      </c>
    </row>
    <row r="96" spans="2:3" s="3" customFormat="1" ht="30" customHeight="1" x14ac:dyDescent="0.35">
      <c r="B96" s="3" t="s">
        <v>608</v>
      </c>
      <c r="C96" s="3" t="s">
        <v>609</v>
      </c>
    </row>
    <row r="97" spans="2:3" s="3" customFormat="1" ht="30" customHeight="1" x14ac:dyDescent="0.35">
      <c r="B97" s="3" t="s">
        <v>578</v>
      </c>
      <c r="C97" s="3" t="s">
        <v>94</v>
      </c>
    </row>
    <row r="98" spans="2:3" s="3" customFormat="1" ht="30" customHeight="1" x14ac:dyDescent="0.35">
      <c r="B98" s="3" t="s">
        <v>590</v>
      </c>
      <c r="C98" s="3" t="s">
        <v>591</v>
      </c>
    </row>
    <row r="99" spans="2:3" s="3" customFormat="1" ht="30" customHeight="1" x14ac:dyDescent="0.35">
      <c r="B99" s="3" t="s">
        <v>15</v>
      </c>
      <c r="C99" s="3" t="s">
        <v>95</v>
      </c>
    </row>
    <row r="100" spans="2:3" s="3" customFormat="1" ht="30" customHeight="1" x14ac:dyDescent="0.35">
      <c r="B100" s="3" t="s">
        <v>149</v>
      </c>
      <c r="C100" s="3" t="s">
        <v>93</v>
      </c>
    </row>
    <row r="101" spans="2:3" s="3" customFormat="1" ht="30" customHeight="1" x14ac:dyDescent="0.35">
      <c r="B101" s="3" t="s">
        <v>162</v>
      </c>
      <c r="C101" s="3" t="s">
        <v>574</v>
      </c>
    </row>
    <row r="102" spans="2:3" s="3" customFormat="1" ht="30" customHeight="1" x14ac:dyDescent="0.35">
      <c r="B102" s="3" t="s">
        <v>579</v>
      </c>
      <c r="C102" s="3" t="s">
        <v>94</v>
      </c>
    </row>
    <row r="103" spans="2:3" s="3" customFormat="1" ht="30" customHeight="1" x14ac:dyDescent="0.35">
      <c r="B103" s="3" t="s">
        <v>229</v>
      </c>
    </row>
    <row r="104" spans="2:3" s="3" customFormat="1" ht="30" customHeight="1" x14ac:dyDescent="0.35">
      <c r="B104" s="3" t="s">
        <v>605</v>
      </c>
      <c r="C104" s="3" t="s">
        <v>93</v>
      </c>
    </row>
    <row r="105" spans="2:3" s="3" customFormat="1" ht="30" customHeight="1" x14ac:dyDescent="0.35">
      <c r="B105" s="3" t="s">
        <v>21</v>
      </c>
      <c r="C105" s="3" t="s">
        <v>93</v>
      </c>
    </row>
    <row r="106" spans="2:3" s="3" customFormat="1" ht="30" customHeight="1" x14ac:dyDescent="0.35">
      <c r="B106" s="3" t="s">
        <v>119</v>
      </c>
      <c r="C106" s="3" t="s">
        <v>103</v>
      </c>
    </row>
    <row r="107" spans="2:3" s="3" customFormat="1" ht="30" customHeight="1" x14ac:dyDescent="0.35">
      <c r="B107" s="3" t="s">
        <v>113</v>
      </c>
      <c r="C107" s="3" t="s">
        <v>103</v>
      </c>
    </row>
    <row r="108" spans="2:3" s="3" customFormat="1" ht="30" customHeight="1" x14ac:dyDescent="0.35">
      <c r="B108" s="3" t="s">
        <v>595</v>
      </c>
      <c r="C108" s="3" t="s">
        <v>94</v>
      </c>
    </row>
    <row r="109" spans="2:3" s="3" customFormat="1" ht="30" customHeight="1" x14ac:dyDescent="0.35">
      <c r="B109" s="3" t="s">
        <v>185</v>
      </c>
      <c r="C109" s="3" t="s">
        <v>186</v>
      </c>
    </row>
    <row r="110" spans="2:3" s="3" customFormat="1" ht="30" customHeight="1" x14ac:dyDescent="0.35">
      <c r="B110" s="3" t="s">
        <v>615</v>
      </c>
      <c r="C110" s="3" t="s">
        <v>616</v>
      </c>
    </row>
    <row r="111" spans="2:3" s="3" customFormat="1" ht="30" customHeight="1" x14ac:dyDescent="0.35">
      <c r="B111" s="3" t="s">
        <v>114</v>
      </c>
      <c r="C111" s="3" t="s">
        <v>92</v>
      </c>
    </row>
    <row r="112" spans="2:3" s="3" customFormat="1" ht="30" customHeight="1" x14ac:dyDescent="0.35">
      <c r="B112" s="3" t="s">
        <v>90</v>
      </c>
      <c r="C112" s="3" t="s">
        <v>96</v>
      </c>
    </row>
    <row r="113" spans="2:3" s="3" customFormat="1" ht="30" customHeight="1" x14ac:dyDescent="0.35">
      <c r="B113" s="3" t="s">
        <v>11</v>
      </c>
      <c r="C113" s="3" t="s">
        <v>93</v>
      </c>
    </row>
    <row r="114" spans="2:3" s="3" customFormat="1" ht="30" customHeight="1" x14ac:dyDescent="0.35">
      <c r="B114" s="3" t="s">
        <v>544</v>
      </c>
      <c r="C114" s="3" t="s">
        <v>574</v>
      </c>
    </row>
    <row r="115" spans="2:3" s="3" customFormat="1" ht="30" customHeight="1" x14ac:dyDescent="0.35">
      <c r="B115" s="3" t="s">
        <v>16</v>
      </c>
      <c r="C115" s="3" t="s">
        <v>97</v>
      </c>
    </row>
    <row r="116" spans="2:3" s="3" customFormat="1" ht="30" customHeight="1" x14ac:dyDescent="0.35">
      <c r="B116" s="3" t="s">
        <v>6</v>
      </c>
      <c r="C116" s="3" t="s">
        <v>93</v>
      </c>
    </row>
    <row r="117" spans="2:3" s="3" customFormat="1" ht="30" customHeight="1" x14ac:dyDescent="0.35">
      <c r="B117" s="3" t="s">
        <v>14</v>
      </c>
      <c r="C117" s="3" t="s">
        <v>93</v>
      </c>
    </row>
    <row r="118" spans="2:3" s="3" customFormat="1" ht="30" customHeight="1" x14ac:dyDescent="0.35">
      <c r="B118" s="3" t="s">
        <v>27</v>
      </c>
      <c r="C118" s="3" t="s">
        <v>106</v>
      </c>
    </row>
    <row r="119" spans="2:3" s="3" customFormat="1" ht="30" customHeight="1" x14ac:dyDescent="0.35">
      <c r="B119" s="3" t="s">
        <v>10</v>
      </c>
      <c r="C119" s="3" t="s">
        <v>93</v>
      </c>
    </row>
    <row r="120" spans="2:3" s="3" customFormat="1" ht="30" customHeight="1" x14ac:dyDescent="0.35">
      <c r="B120" s="3" t="s">
        <v>116</v>
      </c>
      <c r="C120" s="3" t="s">
        <v>112</v>
      </c>
    </row>
    <row r="121" spans="2:3" s="3" customFormat="1" ht="30" customHeight="1" x14ac:dyDescent="0.35">
      <c r="B121" s="3" t="s">
        <v>109</v>
      </c>
      <c r="C121" s="3" t="s">
        <v>98</v>
      </c>
    </row>
    <row r="122" spans="2:3" s="3" customFormat="1" ht="30" customHeight="1" x14ac:dyDescent="0.35">
      <c r="B122" s="3" t="s">
        <v>136</v>
      </c>
      <c r="C122" s="3" t="s">
        <v>94</v>
      </c>
    </row>
    <row r="123" spans="2:3" s="3" customFormat="1" ht="30" customHeight="1" x14ac:dyDescent="0.35">
      <c r="B123" s="3" t="s">
        <v>262</v>
      </c>
      <c r="C123" s="3" t="s">
        <v>96</v>
      </c>
    </row>
    <row r="124" spans="2:3" s="3" customFormat="1" ht="30" customHeight="1" x14ac:dyDescent="0.35">
      <c r="B124" s="3" t="s">
        <v>575</v>
      </c>
      <c r="C124" s="3" t="s">
        <v>94</v>
      </c>
    </row>
    <row r="125" spans="2:3" s="3" customFormat="1" ht="30" customHeight="1" x14ac:dyDescent="0.35">
      <c r="B125" s="3" t="s">
        <v>13</v>
      </c>
      <c r="C125" s="3" t="s">
        <v>93</v>
      </c>
    </row>
    <row r="126" spans="2:3" s="3" customFormat="1" ht="30" customHeight="1" x14ac:dyDescent="0.35">
      <c r="B126" s="3" t="s">
        <v>7</v>
      </c>
      <c r="C126" s="3" t="s">
        <v>98</v>
      </c>
    </row>
    <row r="127" spans="2:3" s="3" customFormat="1" ht="30" customHeight="1" x14ac:dyDescent="0.35">
      <c r="B127" s="3" t="s">
        <v>581</v>
      </c>
      <c r="C127" s="3" t="s">
        <v>94</v>
      </c>
    </row>
    <row r="128" spans="2:3" s="3" customFormat="1" ht="30" customHeight="1" x14ac:dyDescent="0.35">
      <c r="B128" s="3" t="s">
        <v>146</v>
      </c>
      <c r="C128" s="3" t="s">
        <v>93</v>
      </c>
    </row>
    <row r="129" spans="2:3" s="3" customFormat="1" ht="30" customHeight="1" x14ac:dyDescent="0.35">
      <c r="B129" s="3" t="s">
        <v>17</v>
      </c>
      <c r="C129" s="3" t="s">
        <v>96</v>
      </c>
    </row>
    <row r="130" spans="2:3" s="3" customFormat="1" ht="30" customHeight="1" x14ac:dyDescent="0.35">
      <c r="B130" s="3" t="s">
        <v>111</v>
      </c>
      <c r="C130" s="3" t="s">
        <v>112</v>
      </c>
    </row>
    <row r="131" spans="2:3" s="3" customFormat="1" ht="30" customHeight="1" x14ac:dyDescent="0.35">
      <c r="B131" s="3" t="s">
        <v>121</v>
      </c>
      <c r="C131" s="3" t="s">
        <v>93</v>
      </c>
    </row>
    <row r="132" spans="2:3" s="3" customFormat="1" ht="30" customHeight="1" x14ac:dyDescent="0.35">
      <c r="B132" s="3" t="s">
        <v>25</v>
      </c>
      <c r="C132" s="3" t="s">
        <v>104</v>
      </c>
    </row>
    <row r="133" spans="2:3" s="3" customFormat="1" ht="30" customHeight="1" x14ac:dyDescent="0.35">
      <c r="B133" s="3" t="s">
        <v>626</v>
      </c>
      <c r="C133" s="3" t="s">
        <v>110</v>
      </c>
    </row>
    <row r="134" spans="2:3" s="3" customFormat="1" ht="30" customHeight="1" x14ac:dyDescent="0.35">
      <c r="B134" s="3" t="s">
        <v>618</v>
      </c>
      <c r="C134" s="3" t="s">
        <v>110</v>
      </c>
    </row>
    <row r="135" spans="2:3" s="3" customFormat="1" ht="30" customHeight="1" x14ac:dyDescent="0.35">
      <c r="B135" s="3" t="s">
        <v>219</v>
      </c>
      <c r="C135" s="3" t="s">
        <v>93</v>
      </c>
    </row>
    <row r="136" spans="2:3" s="3" customFormat="1" ht="30" customHeight="1" x14ac:dyDescent="0.35"/>
    <row r="137" spans="2:3" s="3" customFormat="1" ht="30" customHeight="1" x14ac:dyDescent="0.35">
      <c r="B137" s="3" t="s">
        <v>534</v>
      </c>
      <c r="C137" s="3" t="s">
        <v>0</v>
      </c>
    </row>
    <row r="138" spans="2:3" s="3" customFormat="1" ht="30" customHeight="1" x14ac:dyDescent="0.35">
      <c r="B138" s="3" t="s">
        <v>555</v>
      </c>
      <c r="C138" s="23">
        <v>43708</v>
      </c>
    </row>
    <row r="139" spans="2:3" s="3" customFormat="1" ht="30" customHeight="1" x14ac:dyDescent="0.35">
      <c r="B139" s="3" t="s">
        <v>554</v>
      </c>
      <c r="C139" s="23">
        <v>43715</v>
      </c>
    </row>
    <row r="140" spans="2:3" s="3" customFormat="1" ht="30" customHeight="1" x14ac:dyDescent="0.35">
      <c r="B140" s="3" t="s">
        <v>553</v>
      </c>
      <c r="C140" s="23">
        <v>43722</v>
      </c>
    </row>
    <row r="141" spans="2:3" s="3" customFormat="1" ht="30" customHeight="1" x14ac:dyDescent="0.35">
      <c r="B141" s="3" t="s">
        <v>552</v>
      </c>
      <c r="C141" s="23">
        <v>43729</v>
      </c>
    </row>
    <row r="142" spans="2:3" s="3" customFormat="1" ht="30" customHeight="1" x14ac:dyDescent="0.35">
      <c r="B142" s="3" t="s">
        <v>551</v>
      </c>
      <c r="C142" s="23">
        <v>43736</v>
      </c>
    </row>
    <row r="143" spans="2:3" s="3" customFormat="1" ht="30" customHeight="1" x14ac:dyDescent="0.35">
      <c r="B143" s="3" t="s">
        <v>550</v>
      </c>
      <c r="C143" s="23">
        <v>43743</v>
      </c>
    </row>
    <row r="144" spans="2:3" s="3" customFormat="1" ht="30" customHeight="1" x14ac:dyDescent="0.35">
      <c r="B144" s="3" t="s">
        <v>535</v>
      </c>
      <c r="C144" s="23">
        <v>43750</v>
      </c>
    </row>
    <row r="145" spans="2:3" s="3" customFormat="1" ht="30" customHeight="1" x14ac:dyDescent="0.35">
      <c r="B145" s="3" t="s">
        <v>556</v>
      </c>
      <c r="C145" s="23">
        <v>43708</v>
      </c>
    </row>
    <row r="146" spans="2:3" s="3" customFormat="1" ht="30" customHeight="1" x14ac:dyDescent="0.35">
      <c r="B146" s="3" t="s">
        <v>557</v>
      </c>
      <c r="C146" s="23">
        <v>43715</v>
      </c>
    </row>
    <row r="147" spans="2:3" s="3" customFormat="1" ht="30" customHeight="1" x14ac:dyDescent="0.35">
      <c r="B147" s="3" t="s">
        <v>558</v>
      </c>
      <c r="C147" s="23">
        <v>43722</v>
      </c>
    </row>
    <row r="148" spans="2:3" s="3" customFormat="1" ht="30" customHeight="1" x14ac:dyDescent="0.35">
      <c r="B148" s="3" t="s">
        <v>559</v>
      </c>
      <c r="C148" s="23">
        <v>43729</v>
      </c>
    </row>
    <row r="149" spans="2:3" s="3" customFormat="1" ht="30" customHeight="1" x14ac:dyDescent="0.35">
      <c r="B149" s="3" t="s">
        <v>560</v>
      </c>
      <c r="C149" s="23">
        <v>43736</v>
      </c>
    </row>
    <row r="150" spans="2:3" s="3" customFormat="1" ht="30" customHeight="1" x14ac:dyDescent="0.35">
      <c r="B150" s="3" t="s">
        <v>561</v>
      </c>
      <c r="C150" s="23">
        <v>43743</v>
      </c>
    </row>
    <row r="151" spans="2:3" s="3" customFormat="1" ht="30" customHeight="1" x14ac:dyDescent="0.35">
      <c r="B151" s="3" t="s">
        <v>562</v>
      </c>
      <c r="C151" s="23">
        <v>43750</v>
      </c>
    </row>
    <row r="152" spans="2:3" s="3" customFormat="1" ht="30" customHeight="1" x14ac:dyDescent="0.35">
      <c r="B152" s="3" t="s">
        <v>640</v>
      </c>
      <c r="C152" s="23">
        <v>43771</v>
      </c>
    </row>
    <row r="153" spans="2:3" s="3" customFormat="1" ht="30" customHeight="1" x14ac:dyDescent="0.35">
      <c r="B153" s="3" t="s">
        <v>563</v>
      </c>
      <c r="C153" s="23">
        <v>43702</v>
      </c>
    </row>
    <row r="154" spans="2:3" s="3" customFormat="1" ht="30" customHeight="1" x14ac:dyDescent="0.35">
      <c r="B154" s="3" t="s">
        <v>571</v>
      </c>
      <c r="C154" s="23">
        <v>43758</v>
      </c>
    </row>
    <row r="155" spans="2:3" s="3" customFormat="1" ht="30" customHeight="1" x14ac:dyDescent="0.35">
      <c r="B155" s="3" t="s">
        <v>571</v>
      </c>
      <c r="C155" s="23">
        <v>43765</v>
      </c>
    </row>
    <row r="156" spans="2:3" s="3" customFormat="1" ht="30" customHeight="1" x14ac:dyDescent="0.35">
      <c r="B156" s="3" t="s">
        <v>564</v>
      </c>
      <c r="C156" s="23">
        <v>43709</v>
      </c>
    </row>
    <row r="157" spans="2:3" s="3" customFormat="1" ht="30" customHeight="1" x14ac:dyDescent="0.35">
      <c r="B157" s="3" t="s">
        <v>565</v>
      </c>
      <c r="C157" s="23">
        <v>43716</v>
      </c>
    </row>
    <row r="158" spans="2:3" s="3" customFormat="1" ht="30" customHeight="1" x14ac:dyDescent="0.35">
      <c r="B158" s="3" t="s">
        <v>566</v>
      </c>
      <c r="C158" s="23">
        <v>43723</v>
      </c>
    </row>
    <row r="159" spans="2:3" s="3" customFormat="1" ht="30" customHeight="1" x14ac:dyDescent="0.35">
      <c r="B159" s="3" t="s">
        <v>567</v>
      </c>
      <c r="C159" s="23">
        <v>43730</v>
      </c>
    </row>
    <row r="160" spans="2:3" s="3" customFormat="1" ht="30" customHeight="1" x14ac:dyDescent="0.35">
      <c r="B160" s="3" t="s">
        <v>568</v>
      </c>
      <c r="C160" s="23">
        <v>43743</v>
      </c>
    </row>
    <row r="161" spans="2:3" s="3" customFormat="1" ht="30" customHeight="1" x14ac:dyDescent="0.35">
      <c r="B161" s="3" t="s">
        <v>569</v>
      </c>
      <c r="C161" s="23">
        <v>43744</v>
      </c>
    </row>
    <row r="162" spans="2:3" s="3" customFormat="1" ht="30" customHeight="1" x14ac:dyDescent="0.35">
      <c r="B162" s="3" t="s">
        <v>570</v>
      </c>
      <c r="C162" s="23">
        <v>43751</v>
      </c>
    </row>
    <row r="163" spans="2:3" s="3" customFormat="1" ht="30" customHeight="1" x14ac:dyDescent="0.35">
      <c r="B163" s="3" t="s">
        <v>638</v>
      </c>
      <c r="C163" s="23">
        <v>43758</v>
      </c>
    </row>
    <row r="164" spans="2:3" s="3" customFormat="1" ht="30" customHeight="1" x14ac:dyDescent="0.35">
      <c r="C164" s="23"/>
    </row>
    <row r="165" spans="2:3" s="3" customFormat="1" ht="30" customHeight="1" x14ac:dyDescent="0.35">
      <c r="B165" s="3" t="s">
        <v>545</v>
      </c>
    </row>
    <row r="166" spans="2:3" s="3" customFormat="1" ht="30" customHeight="1" x14ac:dyDescent="0.35">
      <c r="B166" s="3" t="s">
        <v>546</v>
      </c>
    </row>
    <row r="167" spans="2:3" s="3" customFormat="1" ht="30" customHeight="1" x14ac:dyDescent="0.35">
      <c r="B167" s="3" t="s">
        <v>580</v>
      </c>
    </row>
    <row r="168" spans="2:3" s="3" customFormat="1" ht="30" customHeight="1" x14ac:dyDescent="0.35">
      <c r="B168" s="3" t="s">
        <v>547</v>
      </c>
    </row>
    <row r="169" spans="2:3" s="3" customFormat="1" ht="30" customHeight="1" x14ac:dyDescent="0.35">
      <c r="B169" s="3" t="s">
        <v>548</v>
      </c>
    </row>
    <row r="170" spans="2:3" s="3" customFormat="1" ht="30" customHeight="1" x14ac:dyDescent="0.35"/>
    <row r="171" spans="2:3" s="3" customFormat="1" ht="30" customHeight="1" x14ac:dyDescent="0.35"/>
    <row r="172" spans="2:3" s="3" customFormat="1" ht="30" customHeight="1" x14ac:dyDescent="0.35"/>
    <row r="173" spans="2:3" s="3" customFormat="1" ht="30" customHeight="1" x14ac:dyDescent="0.35"/>
    <row r="174" spans="2:3" s="3" customFormat="1" ht="30" customHeight="1" x14ac:dyDescent="0.35"/>
    <row r="175" spans="2:3" s="3" customFormat="1" ht="30" customHeight="1" x14ac:dyDescent="0.35"/>
    <row r="176" spans="2:3" s="3" customFormat="1" ht="30" customHeight="1" x14ac:dyDescent="0.35"/>
    <row r="177" s="3" customFormat="1" ht="30" customHeight="1" x14ac:dyDescent="0.35"/>
    <row r="178" s="3" customFormat="1" ht="30" customHeight="1" x14ac:dyDescent="0.35"/>
    <row r="179" s="3" customFormat="1" ht="30" customHeight="1" x14ac:dyDescent="0.35"/>
    <row r="180" s="3" customFormat="1" ht="30" customHeight="1" x14ac:dyDescent="0.35"/>
    <row r="181" s="3" customFormat="1" ht="30" customHeight="1" x14ac:dyDescent="0.35"/>
  </sheetData>
  <phoneticPr fontId="6" type="noConversion"/>
  <hyperlinks>
    <hyperlink ref="D36" r:id="rId1" xr:uid="{82AA3A7B-9A1A-4DC3-B2D1-6E632146B6EA}"/>
    <hyperlink ref="D13" r:id="rId2" xr:uid="{49AC3E88-813C-4D54-8B39-A638A2CA7E0F}"/>
    <hyperlink ref="D6" r:id="rId3" xr:uid="{886B549A-92FF-404D-812E-1F7D630936AC}"/>
    <hyperlink ref="D5" r:id="rId4" xr:uid="{795BA4CC-FE4D-4752-A22C-1EE23D8EC823}"/>
    <hyperlink ref="D39" r:id="rId5" xr:uid="{E4EF266F-C027-46E4-8DA7-605535495020}"/>
    <hyperlink ref="D26" r:id="rId6" xr:uid="{E203A548-8B02-4617-8A5D-C65C484E5C71}"/>
    <hyperlink ref="D27" r:id="rId7" xr:uid="{67751FF5-1D96-4AE0-BF5B-A1B1126F2802}"/>
    <hyperlink ref="D34" r:id="rId8" xr:uid="{DEC7D2AD-1541-4B83-8D7A-0E35E8186BC9}"/>
    <hyperlink ref="D35" r:id="rId9" xr:uid="{D78F47E2-8708-42EB-A377-FA16591AD4A5}"/>
    <hyperlink ref="D31" r:id="rId10" xr:uid="{808674B7-2E2F-4561-B056-BC0DEB9AAE29}"/>
    <hyperlink ref="D19" r:id="rId11" xr:uid="{B44DC4ED-C7C8-41A1-BC1D-26998DA3B839}"/>
    <hyperlink ref="D32" r:id="rId12" xr:uid="{402FC7CE-EFD6-4262-9117-8433CE5B3B44}"/>
    <hyperlink ref="D8" r:id="rId13" xr:uid="{78D4025A-B72D-492C-A14D-973E98A0343E}"/>
    <hyperlink ref="D15" r:id="rId14" xr:uid="{07A04F06-25D3-42C6-AC94-7242A3791990}"/>
    <hyperlink ref="D29" r:id="rId15" xr:uid="{CA8389B0-2652-4157-AC39-BFA4AC40FFE4}"/>
  </hyperlinks>
  <pageMargins left="0.7" right="0.7" top="0.75" bottom="0.75" header="0.3" footer="0.3"/>
  <pageSetup orientation="portrait" r:id="rId16"/>
  <tableParts count="5">
    <tablePart r:id="rId17"/>
    <tablePart r:id="rId18"/>
    <tablePart r:id="rId19"/>
    <tablePart r:id="rId20"/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3E60-1A45-4BEF-89EC-527CE31A7DF9}">
  <dimension ref="B1:Y145"/>
  <sheetViews>
    <sheetView showGridLines="0" workbookViewId="0">
      <selection activeCell="M7" sqref="M7"/>
    </sheetView>
  </sheetViews>
  <sheetFormatPr defaultColWidth="9.1796875" defaultRowHeight="16.5" x14ac:dyDescent="0.45"/>
  <cols>
    <col min="1" max="1" width="1.453125" style="2" customWidth="1"/>
    <col min="2" max="2" width="14.7265625" style="2" customWidth="1"/>
    <col min="3" max="3" width="13" style="2" customWidth="1"/>
    <col min="4" max="97" width="12.7265625" style="2" customWidth="1"/>
    <col min="98" max="16384" width="9.1796875" style="2"/>
  </cols>
  <sheetData>
    <row r="1" spans="2:25" ht="7.5" customHeight="1" x14ac:dyDescent="0.45"/>
    <row r="2" spans="2:25" ht="25" x14ac:dyDescent="0.7">
      <c r="B2" s="15" t="s">
        <v>293</v>
      </c>
    </row>
    <row r="3" spans="2:25" ht="7.5" customHeight="1" x14ac:dyDescent="0.45"/>
    <row r="4" spans="2:25" s="11" customFormat="1" ht="44.25" customHeight="1" x14ac:dyDescent="0.35">
      <c r="B4" s="11" t="s">
        <v>282</v>
      </c>
      <c r="C4" s="11" t="s">
        <v>357</v>
      </c>
      <c r="D4" s="17" t="s">
        <v>358</v>
      </c>
      <c r="E4" s="17" t="s">
        <v>295</v>
      </c>
      <c r="F4" s="17" t="s">
        <v>296</v>
      </c>
      <c r="G4" s="17" t="s">
        <v>297</v>
      </c>
      <c r="H4" s="17" t="s">
        <v>298</v>
      </c>
      <c r="I4" s="17" t="s">
        <v>423</v>
      </c>
      <c r="J4" s="17" t="s">
        <v>422</v>
      </c>
      <c r="K4" s="17" t="s">
        <v>299</v>
      </c>
      <c r="L4" s="17" t="s">
        <v>283</v>
      </c>
      <c r="M4" s="17" t="s">
        <v>315</v>
      </c>
      <c r="N4" s="17" t="s">
        <v>316</v>
      </c>
      <c r="O4" s="17" t="s">
        <v>362</v>
      </c>
      <c r="P4" s="11" t="s">
        <v>284</v>
      </c>
      <c r="Q4" s="17" t="s">
        <v>496</v>
      </c>
      <c r="R4" s="11" t="s">
        <v>270</v>
      </c>
      <c r="S4" s="11" t="s">
        <v>341</v>
      </c>
      <c r="T4" s="11" t="s">
        <v>272</v>
      </c>
      <c r="U4" s="11" t="s">
        <v>342</v>
      </c>
      <c r="V4" s="11" t="s">
        <v>395</v>
      </c>
      <c r="W4" s="11" t="s">
        <v>396</v>
      </c>
      <c r="X4" s="11" t="s">
        <v>337</v>
      </c>
      <c r="Y4" s="11" t="s">
        <v>314</v>
      </c>
    </row>
    <row r="5" spans="2:25" s="3" customFormat="1" ht="30" customHeight="1" x14ac:dyDescent="0.35">
      <c r="B5" s="3" t="s">
        <v>280</v>
      </c>
      <c r="C5" s="3">
        <v>1</v>
      </c>
      <c r="D5" s="5" t="s">
        <v>360</v>
      </c>
      <c r="E5" s="5">
        <v>125</v>
      </c>
      <c r="F5" s="5">
        <v>100</v>
      </c>
      <c r="G5" s="5">
        <v>0</v>
      </c>
      <c r="H5" s="5">
        <v>50</v>
      </c>
      <c r="I5" s="5">
        <v>175</v>
      </c>
      <c r="J5" s="5">
        <v>150</v>
      </c>
      <c r="K5" s="5">
        <v>320</v>
      </c>
      <c r="L5" s="5" t="s">
        <v>363</v>
      </c>
      <c r="M5" s="18">
        <v>1</v>
      </c>
      <c r="N5" s="18">
        <v>1</v>
      </c>
      <c r="O5" s="18">
        <v>1</v>
      </c>
      <c r="P5" s="3" t="s">
        <v>301</v>
      </c>
      <c r="Q5" s="5">
        <v>45</v>
      </c>
      <c r="R5" s="3" t="s">
        <v>347</v>
      </c>
      <c r="S5" s="3" t="s">
        <v>348</v>
      </c>
      <c r="T5" s="3" t="s">
        <v>349</v>
      </c>
      <c r="U5" s="3" t="s">
        <v>350</v>
      </c>
      <c r="V5" s="5" t="s">
        <v>226</v>
      </c>
      <c r="W5" s="5" t="s">
        <v>226</v>
      </c>
      <c r="X5" s="3" t="s">
        <v>339</v>
      </c>
    </row>
    <row r="6" spans="2:25" s="3" customFormat="1" ht="30" customHeight="1" x14ac:dyDescent="0.35">
      <c r="B6" s="3" t="s">
        <v>281</v>
      </c>
      <c r="C6" s="3">
        <v>2</v>
      </c>
      <c r="D6" s="5" t="s">
        <v>359</v>
      </c>
      <c r="E6" s="5">
        <v>125</v>
      </c>
      <c r="F6" s="5">
        <v>100</v>
      </c>
      <c r="G6" s="5">
        <v>0</v>
      </c>
      <c r="H6" s="5">
        <v>50</v>
      </c>
      <c r="I6" s="5">
        <v>175</v>
      </c>
      <c r="J6" s="5">
        <v>150</v>
      </c>
      <c r="K6" s="5">
        <v>320</v>
      </c>
      <c r="L6" s="5">
        <v>625</v>
      </c>
      <c r="M6" s="5" t="s">
        <v>494</v>
      </c>
      <c r="N6" s="18">
        <v>1</v>
      </c>
      <c r="O6" s="18">
        <v>1</v>
      </c>
      <c r="P6" s="3" t="s">
        <v>351</v>
      </c>
      <c r="Q6" s="5">
        <v>45</v>
      </c>
      <c r="R6" s="3" t="s">
        <v>352</v>
      </c>
      <c r="S6" s="3" t="s">
        <v>353</v>
      </c>
      <c r="T6" s="3" t="s">
        <v>226</v>
      </c>
      <c r="U6" s="3" t="s">
        <v>226</v>
      </c>
      <c r="V6" s="5" t="s">
        <v>226</v>
      </c>
      <c r="W6" s="5" t="s">
        <v>226</v>
      </c>
      <c r="X6" s="3" t="s">
        <v>338</v>
      </c>
    </row>
    <row r="7" spans="2:25" s="3" customFormat="1" ht="30" customHeight="1" x14ac:dyDescent="0.35">
      <c r="B7" s="3" t="s">
        <v>276</v>
      </c>
      <c r="C7" s="3">
        <v>3</v>
      </c>
      <c r="D7" s="5" t="s">
        <v>359</v>
      </c>
      <c r="E7" s="5">
        <v>125</v>
      </c>
      <c r="F7" s="5">
        <v>100</v>
      </c>
      <c r="G7" s="5">
        <v>0</v>
      </c>
      <c r="H7" s="5">
        <v>50</v>
      </c>
      <c r="I7" s="5">
        <v>175</v>
      </c>
      <c r="J7" s="5">
        <v>150</v>
      </c>
      <c r="K7" s="5">
        <v>320</v>
      </c>
      <c r="L7" s="5" t="s">
        <v>364</v>
      </c>
      <c r="M7" s="18">
        <v>1</v>
      </c>
      <c r="N7" s="18">
        <v>1</v>
      </c>
      <c r="O7" s="18">
        <v>1</v>
      </c>
      <c r="P7" s="3" t="s">
        <v>354</v>
      </c>
      <c r="Q7" s="5">
        <v>45</v>
      </c>
      <c r="R7" s="3" t="s">
        <v>355</v>
      </c>
      <c r="S7" s="3" t="s">
        <v>356</v>
      </c>
      <c r="V7" s="5" t="s">
        <v>226</v>
      </c>
      <c r="W7" s="5" t="s">
        <v>226</v>
      </c>
      <c r="X7" s="3" t="s">
        <v>367</v>
      </c>
    </row>
    <row r="8" spans="2:25" s="3" customFormat="1" ht="30" customHeight="1" x14ac:dyDescent="0.35">
      <c r="B8" s="3" t="s">
        <v>285</v>
      </c>
      <c r="C8" s="3">
        <v>4</v>
      </c>
      <c r="D8" s="5" t="s">
        <v>361</v>
      </c>
      <c r="E8" s="5">
        <v>125</v>
      </c>
      <c r="F8" s="5">
        <v>100</v>
      </c>
      <c r="G8" s="5">
        <v>0</v>
      </c>
      <c r="H8" s="5">
        <v>50</v>
      </c>
      <c r="I8" s="5">
        <v>175</v>
      </c>
      <c r="J8" s="5">
        <v>150</v>
      </c>
      <c r="K8" s="5">
        <v>320</v>
      </c>
      <c r="L8" s="5" t="s">
        <v>365</v>
      </c>
      <c r="M8" s="18">
        <v>1</v>
      </c>
      <c r="N8" s="18">
        <v>1</v>
      </c>
      <c r="O8" s="18">
        <v>1</v>
      </c>
      <c r="P8" s="3" t="s">
        <v>313</v>
      </c>
      <c r="Q8" s="5">
        <v>45</v>
      </c>
      <c r="R8" s="3" t="s">
        <v>312</v>
      </c>
      <c r="S8" s="3" t="s">
        <v>369</v>
      </c>
      <c r="T8" s="3" t="s">
        <v>226</v>
      </c>
      <c r="U8" s="3" t="s">
        <v>226</v>
      </c>
      <c r="V8" s="5" t="s">
        <v>226</v>
      </c>
      <c r="W8" s="5" t="s">
        <v>226</v>
      </c>
      <c r="X8" s="3" t="s">
        <v>339</v>
      </c>
    </row>
    <row r="9" spans="2:25" s="3" customFormat="1" ht="30" customHeight="1" x14ac:dyDescent="0.35">
      <c r="B9" s="3" t="s">
        <v>289</v>
      </c>
      <c r="C9" s="3">
        <v>5</v>
      </c>
      <c r="D9" s="5" t="s">
        <v>361</v>
      </c>
      <c r="E9" s="5">
        <v>125</v>
      </c>
      <c r="F9" s="5">
        <v>100</v>
      </c>
      <c r="G9" s="5">
        <v>50</v>
      </c>
      <c r="H9" s="5">
        <v>100</v>
      </c>
      <c r="I9" s="5">
        <v>175</v>
      </c>
      <c r="J9" s="5">
        <v>175</v>
      </c>
      <c r="K9" s="5">
        <v>310</v>
      </c>
      <c r="L9" s="5">
        <v>600</v>
      </c>
      <c r="M9" s="19">
        <v>1.0655570000000001</v>
      </c>
      <c r="N9" s="18">
        <v>1</v>
      </c>
      <c r="O9" s="18">
        <v>1</v>
      </c>
      <c r="P9" s="3" t="s">
        <v>304</v>
      </c>
      <c r="Q9" s="5">
        <v>45</v>
      </c>
      <c r="R9" s="3" t="s">
        <v>370</v>
      </c>
      <c r="S9" s="3" t="s">
        <v>371</v>
      </c>
      <c r="T9" s="3" t="s">
        <v>226</v>
      </c>
      <c r="U9" s="3" t="s">
        <v>226</v>
      </c>
      <c r="V9" s="5" t="s">
        <v>226</v>
      </c>
      <c r="W9" s="5" t="s">
        <v>226</v>
      </c>
      <c r="X9" s="3" t="s">
        <v>339</v>
      </c>
    </row>
    <row r="10" spans="2:25" s="3" customFormat="1" ht="30" customHeight="1" x14ac:dyDescent="0.35">
      <c r="B10" s="3" t="s">
        <v>275</v>
      </c>
      <c r="C10" s="3">
        <v>6</v>
      </c>
      <c r="D10" s="5" t="s">
        <v>359</v>
      </c>
      <c r="E10" s="5">
        <v>125</v>
      </c>
      <c r="F10" s="5">
        <v>100</v>
      </c>
      <c r="G10" s="5">
        <v>50</v>
      </c>
      <c r="H10" s="5">
        <v>100</v>
      </c>
      <c r="I10" s="5">
        <v>175</v>
      </c>
      <c r="J10" s="5">
        <v>175</v>
      </c>
      <c r="K10" s="5">
        <v>320</v>
      </c>
      <c r="L10" s="5" t="s">
        <v>365</v>
      </c>
      <c r="M10" s="18">
        <v>1</v>
      </c>
      <c r="N10" s="18">
        <v>1</v>
      </c>
      <c r="O10" s="18">
        <v>1</v>
      </c>
      <c r="P10" s="3" t="s">
        <v>305</v>
      </c>
      <c r="Q10" s="5">
        <v>45</v>
      </c>
      <c r="R10" s="3" t="s">
        <v>372</v>
      </c>
      <c r="S10" s="3" t="s">
        <v>373</v>
      </c>
      <c r="V10" s="5" t="s">
        <v>226</v>
      </c>
      <c r="W10" s="5" t="s">
        <v>226</v>
      </c>
      <c r="X10" s="3" t="s">
        <v>339</v>
      </c>
    </row>
    <row r="11" spans="2:25" s="3" customFormat="1" ht="30" customHeight="1" x14ac:dyDescent="0.35">
      <c r="B11" s="3" t="s">
        <v>287</v>
      </c>
      <c r="C11" s="3">
        <v>7</v>
      </c>
      <c r="D11" s="5" t="s">
        <v>360</v>
      </c>
      <c r="E11" s="5">
        <v>125</v>
      </c>
      <c r="F11" s="5">
        <v>100</v>
      </c>
      <c r="G11" s="5">
        <v>50</v>
      </c>
      <c r="H11" s="5">
        <v>100</v>
      </c>
      <c r="I11" s="5">
        <v>175</v>
      </c>
      <c r="J11" s="5">
        <v>175</v>
      </c>
      <c r="K11" s="5">
        <v>310</v>
      </c>
      <c r="L11" s="5" t="s">
        <v>363</v>
      </c>
      <c r="M11" s="19">
        <v>1.0655570000000001</v>
      </c>
      <c r="N11" s="18">
        <v>1</v>
      </c>
      <c r="O11" s="18">
        <v>1</v>
      </c>
      <c r="P11" s="3" t="s">
        <v>303</v>
      </c>
      <c r="Q11" s="5">
        <v>45</v>
      </c>
      <c r="R11" s="3" t="s">
        <v>374</v>
      </c>
      <c r="S11" s="3" t="s">
        <v>375</v>
      </c>
      <c r="T11" s="3" t="s">
        <v>226</v>
      </c>
      <c r="U11" s="3" t="s">
        <v>226</v>
      </c>
      <c r="V11" s="5" t="s">
        <v>226</v>
      </c>
      <c r="W11" s="5" t="s">
        <v>226</v>
      </c>
      <c r="X11" s="3" t="s">
        <v>339</v>
      </c>
    </row>
    <row r="12" spans="2:25" s="3" customFormat="1" ht="30" customHeight="1" x14ac:dyDescent="0.35">
      <c r="B12" s="3" t="s">
        <v>290</v>
      </c>
      <c r="C12" s="3">
        <v>8</v>
      </c>
      <c r="D12" s="5" t="s">
        <v>360</v>
      </c>
      <c r="E12" s="5">
        <v>125</v>
      </c>
      <c r="F12" s="5">
        <v>100</v>
      </c>
      <c r="G12" s="5">
        <v>50</v>
      </c>
      <c r="H12" s="5">
        <v>100</v>
      </c>
      <c r="I12" s="5">
        <v>175</v>
      </c>
      <c r="J12" s="5">
        <v>175</v>
      </c>
      <c r="K12" s="5">
        <v>310</v>
      </c>
      <c r="L12" s="5" t="s">
        <v>365</v>
      </c>
      <c r="M12" s="19">
        <v>1.0655570000000001</v>
      </c>
      <c r="N12" s="18">
        <v>1</v>
      </c>
      <c r="O12" s="18">
        <v>1</v>
      </c>
      <c r="P12" s="3" t="s">
        <v>307</v>
      </c>
      <c r="Q12" s="5">
        <v>45</v>
      </c>
      <c r="R12" s="3" t="s">
        <v>376</v>
      </c>
      <c r="S12" s="3" t="s">
        <v>377</v>
      </c>
      <c r="T12" s="3" t="s">
        <v>226</v>
      </c>
      <c r="U12" s="3" t="s">
        <v>226</v>
      </c>
      <c r="V12" s="5" t="s">
        <v>226</v>
      </c>
      <c r="W12" s="5" t="s">
        <v>226</v>
      </c>
      <c r="X12" s="3" t="s">
        <v>339</v>
      </c>
    </row>
    <row r="13" spans="2:25" s="3" customFormat="1" ht="30" customHeight="1" x14ac:dyDescent="0.35">
      <c r="B13" s="3" t="s">
        <v>291</v>
      </c>
      <c r="C13" s="3">
        <v>9</v>
      </c>
      <c r="D13" s="5" t="s">
        <v>360</v>
      </c>
      <c r="E13" s="5">
        <v>125</v>
      </c>
      <c r="F13" s="5">
        <v>100</v>
      </c>
      <c r="G13" s="5">
        <v>50</v>
      </c>
      <c r="H13" s="5">
        <v>100</v>
      </c>
      <c r="I13" s="5">
        <v>175</v>
      </c>
      <c r="J13" s="5">
        <v>175</v>
      </c>
      <c r="K13" s="5">
        <v>310</v>
      </c>
      <c r="L13" s="5" t="s">
        <v>365</v>
      </c>
      <c r="M13" s="19">
        <v>1.0655570000000001</v>
      </c>
      <c r="N13" s="18">
        <v>1</v>
      </c>
      <c r="O13" s="18">
        <v>1</v>
      </c>
      <c r="P13" s="3" t="s">
        <v>309</v>
      </c>
      <c r="Q13" s="5">
        <v>45</v>
      </c>
      <c r="R13" s="3" t="s">
        <v>308</v>
      </c>
      <c r="S13" s="3" t="s">
        <v>378</v>
      </c>
      <c r="T13" s="3" t="s">
        <v>379</v>
      </c>
      <c r="U13" s="3" t="s">
        <v>380</v>
      </c>
      <c r="V13" s="5" t="s">
        <v>226</v>
      </c>
      <c r="W13" s="5" t="s">
        <v>226</v>
      </c>
      <c r="X13" s="3" t="s">
        <v>339</v>
      </c>
    </row>
    <row r="14" spans="2:25" s="3" customFormat="1" ht="30" customHeight="1" x14ac:dyDescent="0.35">
      <c r="B14" s="3" t="s">
        <v>277</v>
      </c>
      <c r="C14" s="3">
        <v>10</v>
      </c>
      <c r="D14" s="5" t="s">
        <v>361</v>
      </c>
      <c r="E14" s="5">
        <v>125</v>
      </c>
      <c r="F14" s="5">
        <v>100</v>
      </c>
      <c r="G14" s="5">
        <v>50</v>
      </c>
      <c r="H14" s="5">
        <v>100</v>
      </c>
      <c r="I14" s="5">
        <v>175</v>
      </c>
      <c r="J14" s="5">
        <v>175</v>
      </c>
      <c r="K14" s="5">
        <v>310</v>
      </c>
      <c r="L14" s="5" t="s">
        <v>363</v>
      </c>
      <c r="M14" s="19">
        <v>1.0655570000000001</v>
      </c>
      <c r="N14" s="18">
        <v>1</v>
      </c>
      <c r="O14" s="18">
        <v>1</v>
      </c>
      <c r="P14" s="3" t="s">
        <v>310</v>
      </c>
      <c r="Q14" s="5">
        <v>45</v>
      </c>
      <c r="R14" s="3" t="s">
        <v>381</v>
      </c>
      <c r="S14" s="3" t="s">
        <v>382</v>
      </c>
      <c r="T14" s="3" t="s">
        <v>355</v>
      </c>
      <c r="U14" s="3" t="s">
        <v>356</v>
      </c>
      <c r="V14" s="5" t="s">
        <v>226</v>
      </c>
      <c r="W14" s="5" t="s">
        <v>226</v>
      </c>
      <c r="X14" s="3" t="s">
        <v>367</v>
      </c>
    </row>
    <row r="15" spans="2:25" s="3" customFormat="1" ht="30" customHeight="1" x14ac:dyDescent="0.35">
      <c r="B15" s="3" t="s">
        <v>292</v>
      </c>
      <c r="C15" s="3">
        <v>11</v>
      </c>
      <c r="D15" s="5" t="s">
        <v>360</v>
      </c>
      <c r="E15" s="5">
        <v>125</v>
      </c>
      <c r="F15" s="5">
        <v>100</v>
      </c>
      <c r="G15" s="5">
        <v>50</v>
      </c>
      <c r="H15" s="5">
        <v>100</v>
      </c>
      <c r="I15" s="5">
        <v>175</v>
      </c>
      <c r="J15" s="5">
        <v>175</v>
      </c>
      <c r="K15" s="5">
        <v>310</v>
      </c>
      <c r="L15" s="5" t="s">
        <v>365</v>
      </c>
      <c r="M15" s="19">
        <v>1.0655570000000001</v>
      </c>
      <c r="N15" s="18">
        <v>1</v>
      </c>
      <c r="O15" s="18">
        <v>1</v>
      </c>
      <c r="P15" s="3" t="s">
        <v>311</v>
      </c>
      <c r="Q15" s="5">
        <v>45</v>
      </c>
      <c r="R15" s="3" t="s">
        <v>383</v>
      </c>
      <c r="S15" s="3" t="s">
        <v>384</v>
      </c>
      <c r="T15" s="3" t="s">
        <v>385</v>
      </c>
      <c r="U15" s="3" t="s">
        <v>386</v>
      </c>
      <c r="V15" s="5" t="s">
        <v>226</v>
      </c>
      <c r="W15" s="5" t="s">
        <v>226</v>
      </c>
      <c r="X15" s="3" t="s">
        <v>339</v>
      </c>
    </row>
    <row r="16" spans="2:25" s="3" customFormat="1" ht="30" customHeight="1" x14ac:dyDescent="0.35">
      <c r="B16" s="3" t="s">
        <v>286</v>
      </c>
      <c r="C16" s="3">
        <v>12</v>
      </c>
      <c r="D16" s="5" t="s">
        <v>360</v>
      </c>
      <c r="E16" s="5">
        <v>125</v>
      </c>
      <c r="F16" s="5">
        <v>100</v>
      </c>
      <c r="G16" s="5">
        <v>50</v>
      </c>
      <c r="H16" s="5">
        <v>100</v>
      </c>
      <c r="I16" s="5">
        <v>175</v>
      </c>
      <c r="J16" s="5">
        <v>175</v>
      </c>
      <c r="K16" s="5">
        <v>310</v>
      </c>
      <c r="L16" s="5" t="s">
        <v>363</v>
      </c>
      <c r="M16" s="19">
        <v>1.0655570000000001</v>
      </c>
      <c r="N16" s="18">
        <v>1</v>
      </c>
      <c r="O16" s="18">
        <v>1</v>
      </c>
      <c r="P16" s="3" t="s">
        <v>343</v>
      </c>
      <c r="Q16" s="5">
        <v>45</v>
      </c>
      <c r="R16" s="3" t="s">
        <v>344</v>
      </c>
      <c r="S16" s="3" t="s">
        <v>470</v>
      </c>
      <c r="T16" s="3" t="s">
        <v>345</v>
      </c>
      <c r="U16" s="3" t="s">
        <v>346</v>
      </c>
      <c r="V16" s="5" t="s">
        <v>226</v>
      </c>
      <c r="W16" s="5" t="s">
        <v>226</v>
      </c>
      <c r="X16" s="3" t="s">
        <v>339</v>
      </c>
    </row>
    <row r="17" spans="2:24" s="3" customFormat="1" ht="30" customHeight="1" x14ac:dyDescent="0.35">
      <c r="B17" s="3" t="s">
        <v>279</v>
      </c>
      <c r="C17" s="3">
        <v>13</v>
      </c>
      <c r="D17" s="5" t="s">
        <v>360</v>
      </c>
      <c r="E17" s="5">
        <v>125</v>
      </c>
      <c r="F17" s="5">
        <v>100</v>
      </c>
      <c r="G17" s="5">
        <v>100</v>
      </c>
      <c r="H17" s="5">
        <v>150</v>
      </c>
      <c r="I17" s="5">
        <v>175</v>
      </c>
      <c r="J17" s="5">
        <v>200</v>
      </c>
      <c r="K17" s="5">
        <v>300</v>
      </c>
      <c r="L17" s="5">
        <v>680</v>
      </c>
      <c r="M17" s="19">
        <v>1.137778</v>
      </c>
      <c r="N17" s="18">
        <v>2</v>
      </c>
      <c r="O17" s="18">
        <v>2</v>
      </c>
      <c r="P17" s="3" t="s">
        <v>300</v>
      </c>
      <c r="Q17" s="5">
        <v>45</v>
      </c>
      <c r="R17" s="3" t="s">
        <v>387</v>
      </c>
      <c r="S17" s="3" t="s">
        <v>388</v>
      </c>
      <c r="T17" s="3" t="s">
        <v>389</v>
      </c>
      <c r="U17" s="3" t="s">
        <v>390</v>
      </c>
      <c r="V17" s="5" t="s">
        <v>226</v>
      </c>
      <c r="W17" s="5" t="s">
        <v>226</v>
      </c>
      <c r="X17" s="3" t="s">
        <v>366</v>
      </c>
    </row>
    <row r="18" spans="2:24" s="3" customFormat="1" ht="30" customHeight="1" x14ac:dyDescent="0.35">
      <c r="B18" s="3" t="s">
        <v>288</v>
      </c>
      <c r="C18" s="3">
        <v>14</v>
      </c>
      <c r="D18" s="5" t="s">
        <v>359</v>
      </c>
      <c r="E18" s="5">
        <v>125</v>
      </c>
      <c r="F18" s="5">
        <v>100</v>
      </c>
      <c r="G18" s="5">
        <v>100</v>
      </c>
      <c r="H18" s="5">
        <v>150</v>
      </c>
      <c r="I18" s="5">
        <v>175</v>
      </c>
      <c r="J18" s="5">
        <v>200</v>
      </c>
      <c r="K18" s="5">
        <v>300</v>
      </c>
      <c r="L18" s="5" t="s">
        <v>365</v>
      </c>
      <c r="M18" s="19">
        <v>1.137778</v>
      </c>
      <c r="N18" s="18">
        <v>2</v>
      </c>
      <c r="O18" s="18">
        <v>2</v>
      </c>
      <c r="P18" s="3" t="s">
        <v>302</v>
      </c>
      <c r="Q18" s="5">
        <v>45</v>
      </c>
      <c r="R18" s="3" t="s">
        <v>391</v>
      </c>
      <c r="S18" s="3" t="s">
        <v>392</v>
      </c>
      <c r="T18" s="3" t="s">
        <v>389</v>
      </c>
      <c r="U18" s="3" t="s">
        <v>390</v>
      </c>
      <c r="V18" s="5" t="s">
        <v>226</v>
      </c>
      <c r="W18" s="5" t="s">
        <v>226</v>
      </c>
      <c r="X18" s="3" t="s">
        <v>340</v>
      </c>
    </row>
    <row r="19" spans="2:24" s="3" customFormat="1" ht="30" customHeight="1" x14ac:dyDescent="0.35">
      <c r="B19" s="3" t="s">
        <v>274</v>
      </c>
      <c r="C19" s="3">
        <v>15</v>
      </c>
      <c r="D19" s="5" t="s">
        <v>361</v>
      </c>
      <c r="E19" s="5">
        <v>125</v>
      </c>
      <c r="F19" s="5">
        <v>100</v>
      </c>
      <c r="G19" s="5">
        <v>100</v>
      </c>
      <c r="H19" s="5">
        <v>150</v>
      </c>
      <c r="I19" s="5">
        <v>175</v>
      </c>
      <c r="J19" s="5">
        <v>200</v>
      </c>
      <c r="K19" s="5">
        <v>300</v>
      </c>
      <c r="L19" s="5">
        <v>640</v>
      </c>
      <c r="M19" s="19">
        <v>1.137778</v>
      </c>
      <c r="N19" s="18">
        <v>2</v>
      </c>
      <c r="O19" s="18">
        <v>2</v>
      </c>
      <c r="P19" s="3" t="s">
        <v>306</v>
      </c>
      <c r="Q19" s="5">
        <v>45</v>
      </c>
      <c r="R19" s="3" t="s">
        <v>349</v>
      </c>
      <c r="S19" s="3" t="s">
        <v>350</v>
      </c>
      <c r="T19" s="3" t="s">
        <v>393</v>
      </c>
      <c r="U19" s="3" t="s">
        <v>394</v>
      </c>
      <c r="V19" s="21" t="s">
        <v>397</v>
      </c>
      <c r="W19" s="21" t="s">
        <v>398</v>
      </c>
      <c r="X19" s="3" t="s">
        <v>338</v>
      </c>
    </row>
    <row r="20" spans="2:24" s="3" customFormat="1" ht="30" customHeight="1" x14ac:dyDescent="0.35">
      <c r="B20" s="3" t="s">
        <v>278</v>
      </c>
      <c r="C20" s="3">
        <v>16</v>
      </c>
      <c r="D20" s="5" t="s">
        <v>360</v>
      </c>
      <c r="E20" s="5">
        <v>125</v>
      </c>
      <c r="F20" s="5">
        <v>100</v>
      </c>
      <c r="G20" s="5">
        <v>100</v>
      </c>
      <c r="H20" s="5">
        <v>150</v>
      </c>
      <c r="I20" s="5">
        <v>175</v>
      </c>
      <c r="J20" s="5">
        <v>200</v>
      </c>
      <c r="K20" s="5">
        <v>300</v>
      </c>
      <c r="L20" s="5" t="s">
        <v>365</v>
      </c>
      <c r="M20" s="19">
        <v>1.137778</v>
      </c>
      <c r="N20" s="18">
        <v>2</v>
      </c>
      <c r="O20" s="18">
        <v>2</v>
      </c>
      <c r="P20" s="3" t="s">
        <v>368</v>
      </c>
      <c r="Q20" s="5">
        <v>45</v>
      </c>
      <c r="R20" s="3" t="s">
        <v>399</v>
      </c>
      <c r="S20" s="3" t="s">
        <v>400</v>
      </c>
      <c r="T20" s="3" t="s">
        <v>401</v>
      </c>
      <c r="U20" s="3" t="s">
        <v>402</v>
      </c>
      <c r="V20" s="5" t="s">
        <v>226</v>
      </c>
      <c r="W20" s="5" t="s">
        <v>226</v>
      </c>
      <c r="X20" s="3" t="s">
        <v>339</v>
      </c>
    </row>
    <row r="21" spans="2:24" x14ac:dyDescent="0.45"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2:24" ht="25" x14ac:dyDescent="0.7">
      <c r="B22" s="15" t="s">
        <v>318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24" ht="7.5" customHeight="1" x14ac:dyDescent="0.45"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2:24" s="11" customFormat="1" ht="44.25" customHeight="1" x14ac:dyDescent="0.35">
      <c r="B24" s="11" t="s">
        <v>317</v>
      </c>
      <c r="C24" s="11" t="s">
        <v>405</v>
      </c>
      <c r="D24" s="11" t="s">
        <v>458</v>
      </c>
      <c r="E24" s="11" t="s">
        <v>459</v>
      </c>
      <c r="F24" s="11" t="s">
        <v>427</v>
      </c>
      <c r="G24" s="11" t="s">
        <v>525</v>
      </c>
      <c r="H24" s="11" t="s">
        <v>428</v>
      </c>
      <c r="I24" s="11" t="s">
        <v>455</v>
      </c>
      <c r="J24" s="11" t="s">
        <v>454</v>
      </c>
      <c r="K24" s="11" t="s">
        <v>319</v>
      </c>
      <c r="L24" s="11" t="s">
        <v>329</v>
      </c>
      <c r="M24" s="11" t="s">
        <v>456</v>
      </c>
      <c r="N24" s="11" t="s">
        <v>431</v>
      </c>
      <c r="O24" s="11" t="s">
        <v>524</v>
      </c>
      <c r="P24" s="11" t="s">
        <v>528</v>
      </c>
    </row>
    <row r="25" spans="2:24" s="3" customFormat="1" ht="30" customHeight="1" x14ac:dyDescent="0.35">
      <c r="B25" s="3" t="s">
        <v>526</v>
      </c>
      <c r="C25" s="3" t="s">
        <v>527</v>
      </c>
      <c r="D25" s="5">
        <v>75</v>
      </c>
      <c r="E25" s="5">
        <v>75</v>
      </c>
      <c r="F25" s="5">
        <v>25</v>
      </c>
      <c r="G25" s="5">
        <f>tbWeapons[[#This Row],[Rate of fire]]</f>
        <v>25</v>
      </c>
      <c r="H25" s="5">
        <f>tbWeapons[[#This Row],[Max direct damage]]*(1000/tbWeapons[[#This Row],[Rate of fire]])</f>
        <v>3000</v>
      </c>
      <c r="I25" s="5">
        <v>0</v>
      </c>
      <c r="J25" s="5">
        <v>0</v>
      </c>
      <c r="K25" s="5">
        <v>0</v>
      </c>
      <c r="L25" s="5"/>
      <c r="M25" s="5" t="s">
        <v>226</v>
      </c>
      <c r="N25" s="5">
        <v>0</v>
      </c>
      <c r="O25" s="5">
        <v>0</v>
      </c>
      <c r="P25" s="5">
        <f>tbWeapons[[#This Row],[Spread]]</f>
        <v>0</v>
      </c>
    </row>
    <row r="26" spans="2:24" s="3" customFormat="1" ht="30" customHeight="1" x14ac:dyDescent="0.35">
      <c r="B26" s="3" t="s">
        <v>320</v>
      </c>
      <c r="C26" s="3" t="s">
        <v>403</v>
      </c>
      <c r="D26" s="5">
        <v>8</v>
      </c>
      <c r="E26" s="5">
        <v>8</v>
      </c>
      <c r="F26" s="5">
        <v>100</v>
      </c>
      <c r="G26" s="5">
        <f>tbWeapons[[#This Row],[Rate of fire]]</f>
        <v>100</v>
      </c>
      <c r="H26" s="5">
        <f>tbWeapons[[#This Row],[Max direct damage]]*(1000/tbWeapons[[#This Row],[Rate of fire]])</f>
        <v>80</v>
      </c>
      <c r="I26" s="5">
        <v>10</v>
      </c>
      <c r="J26" s="5">
        <v>0</v>
      </c>
      <c r="K26" s="5">
        <v>0</v>
      </c>
      <c r="L26" s="5"/>
      <c r="M26" s="5" t="s">
        <v>226</v>
      </c>
      <c r="N26" s="5" t="s">
        <v>494</v>
      </c>
      <c r="O26" s="5">
        <v>0.03</v>
      </c>
      <c r="P26" s="5">
        <f>tbWeapons[[#This Row],[Spread]]</f>
        <v>0.03</v>
      </c>
    </row>
    <row r="27" spans="2:24" s="3" customFormat="1" ht="30" customHeight="1" x14ac:dyDescent="0.35">
      <c r="B27" s="3" t="s">
        <v>321</v>
      </c>
      <c r="C27" s="3" t="s">
        <v>403</v>
      </c>
      <c r="D27" s="5">
        <v>4</v>
      </c>
      <c r="E27" s="5">
        <v>80</v>
      </c>
      <c r="F27" s="5">
        <v>1000</v>
      </c>
      <c r="G27" s="5">
        <f>tbWeapons[[#This Row],[Rate of fire]]</f>
        <v>1000</v>
      </c>
      <c r="H27" s="5">
        <f>tbWeapons[[#This Row],[Max direct damage]]*(1000/tbWeapons[[#This Row],[Rate of fire]])</f>
        <v>80</v>
      </c>
      <c r="I27" s="5">
        <v>0</v>
      </c>
      <c r="J27" s="5">
        <v>0</v>
      </c>
      <c r="K27" s="5">
        <v>0</v>
      </c>
      <c r="L27" s="5">
        <v>40</v>
      </c>
      <c r="M27" s="5" t="s">
        <v>226</v>
      </c>
      <c r="N27" s="5" t="s">
        <v>494</v>
      </c>
      <c r="O27" s="5">
        <v>800</v>
      </c>
      <c r="P27" s="5">
        <f>tbWeapons[[#This Row],[Spread]]</f>
        <v>800</v>
      </c>
    </row>
    <row r="28" spans="2:24" s="3" customFormat="1" ht="30" customHeight="1" x14ac:dyDescent="0.35">
      <c r="B28" s="3" t="s">
        <v>322</v>
      </c>
      <c r="C28" s="3" t="s">
        <v>404</v>
      </c>
      <c r="D28" s="5">
        <v>12</v>
      </c>
      <c r="E28" s="5">
        <v>12</v>
      </c>
      <c r="F28" s="5">
        <v>100</v>
      </c>
      <c r="G28" s="5">
        <f>tbWeapons[[#This Row],[Rate of fire]]</f>
        <v>100</v>
      </c>
      <c r="H28" s="5">
        <f>tbWeapons[[#This Row],[Max direct damage]]*(1000/tbWeapons[[#This Row],[Rate of fire]])</f>
        <v>120</v>
      </c>
      <c r="I28" s="5">
        <v>1</v>
      </c>
      <c r="J28" s="5">
        <v>6</v>
      </c>
      <c r="K28" s="5">
        <v>12</v>
      </c>
      <c r="L28" s="5"/>
      <c r="M28" s="5"/>
      <c r="N28" s="5">
        <v>0</v>
      </c>
      <c r="O28" s="5"/>
      <c r="P28" s="5">
        <f>tbWeapons[[#This Row],[Spread]]</f>
        <v>0</v>
      </c>
    </row>
    <row r="29" spans="2:24" s="3" customFormat="1" ht="30" customHeight="1" x14ac:dyDescent="0.35">
      <c r="B29" s="3" t="s">
        <v>323</v>
      </c>
      <c r="C29" s="3" t="s">
        <v>403</v>
      </c>
      <c r="D29" s="5">
        <v>10</v>
      </c>
      <c r="E29" s="5">
        <v>15</v>
      </c>
      <c r="F29" s="5">
        <v>75</v>
      </c>
      <c r="G29" s="5">
        <v>150</v>
      </c>
      <c r="H29" s="5">
        <f>tbWeapons[[#This Row],[Max direct damage]]*(1000/tbWeapons[[#This Row],[Rate of fire]])</f>
        <v>200</v>
      </c>
      <c r="I29" s="5">
        <v>0</v>
      </c>
      <c r="J29" s="5">
        <v>0</v>
      </c>
      <c r="K29" s="5">
        <v>0</v>
      </c>
      <c r="L29" s="5"/>
      <c r="M29" s="5" t="s">
        <v>226</v>
      </c>
      <c r="N29" s="5" t="s">
        <v>494</v>
      </c>
      <c r="O29" s="5">
        <v>0.03</v>
      </c>
      <c r="P29" s="5">
        <v>8.9999999999999993E-3</v>
      </c>
    </row>
    <row r="30" spans="2:24" s="3" customFormat="1" ht="30" customHeight="1" x14ac:dyDescent="0.35">
      <c r="B30" s="3" t="s">
        <v>324</v>
      </c>
      <c r="C30" s="3" t="s">
        <v>403</v>
      </c>
      <c r="D30" s="5">
        <v>4</v>
      </c>
      <c r="E30" s="5">
        <v>120</v>
      </c>
      <c r="F30" s="5">
        <v>1050</v>
      </c>
      <c r="G30" s="5">
        <f>tbWeapons[[#This Row],[Rate of fire]]</f>
        <v>1050</v>
      </c>
      <c r="H30" s="12">
        <f>tbWeapons[[#This Row],[Max direct damage]]*(1000/tbWeapons[[#This Row],[Rate of fire]])</f>
        <v>114.28571428571428</v>
      </c>
      <c r="I30" s="5">
        <v>0</v>
      </c>
      <c r="J30" s="5">
        <v>0</v>
      </c>
      <c r="K30" s="5">
        <v>0</v>
      </c>
      <c r="L30" s="5">
        <v>60</v>
      </c>
      <c r="M30" s="5" t="s">
        <v>226</v>
      </c>
      <c r="N30" s="5" t="s">
        <v>494</v>
      </c>
      <c r="O30" s="5"/>
      <c r="P30" s="5">
        <f>tbWeapons[[#This Row],[Spread]]</f>
        <v>0</v>
      </c>
    </row>
    <row r="31" spans="2:24" s="3" customFormat="1" ht="30" customHeight="1" x14ac:dyDescent="0.35">
      <c r="B31" s="3" t="s">
        <v>325</v>
      </c>
      <c r="C31" s="3" t="s">
        <v>404</v>
      </c>
      <c r="D31" s="5">
        <v>20</v>
      </c>
      <c r="E31" s="5">
        <v>20</v>
      </c>
      <c r="F31" s="5">
        <v>100</v>
      </c>
      <c r="G31" s="5">
        <f>tbWeapons[[#This Row],[Rate of fire]]</f>
        <v>100</v>
      </c>
      <c r="H31" s="5">
        <f>tbWeapons[[#This Row],[Max direct damage]]*(1000/tbWeapons[[#This Row],[Rate of fire]])</f>
        <v>200</v>
      </c>
      <c r="I31" s="5">
        <v>1</v>
      </c>
      <c r="J31" s="5">
        <v>15</v>
      </c>
      <c r="K31" s="5">
        <v>20</v>
      </c>
      <c r="L31" s="5"/>
      <c r="M31" s="5"/>
      <c r="N31" s="5">
        <v>0</v>
      </c>
      <c r="O31" s="5"/>
      <c r="P31" s="5">
        <f>tbWeapons[[#This Row],[Spread]]</f>
        <v>0</v>
      </c>
    </row>
    <row r="32" spans="2:24" s="3" customFormat="1" ht="30" customHeight="1" x14ac:dyDescent="0.35">
      <c r="B32" s="3" t="s">
        <v>457</v>
      </c>
      <c r="C32" s="3" t="s">
        <v>404</v>
      </c>
      <c r="D32" s="5">
        <v>35</v>
      </c>
      <c r="E32" s="5">
        <f>35*3</f>
        <v>105</v>
      </c>
      <c r="F32" s="5">
        <v>1300</v>
      </c>
      <c r="G32" s="5">
        <f>tbWeapons[[#This Row],[Rate of fire]]</f>
        <v>1300</v>
      </c>
      <c r="H32" s="12">
        <f>tbWeapons[[#This Row],[Max direct damage]]*(1000/tbWeapons[[#This Row],[Rate of fire]])</f>
        <v>80.769230769230774</v>
      </c>
      <c r="I32" s="5">
        <v>10</v>
      </c>
      <c r="J32" s="5">
        <v>40</v>
      </c>
      <c r="K32" s="5" t="s">
        <v>494</v>
      </c>
      <c r="L32" s="5"/>
      <c r="M32" s="5">
        <v>1600</v>
      </c>
      <c r="N32" s="5" t="s">
        <v>494</v>
      </c>
      <c r="O32" s="5"/>
      <c r="P32" s="5">
        <f>tbWeapons[[#This Row],[Spread]]</f>
        <v>0</v>
      </c>
    </row>
    <row r="33" spans="2:16" s="3" customFormat="1" ht="30" customHeight="1" x14ac:dyDescent="0.35">
      <c r="B33" s="3" t="s">
        <v>326</v>
      </c>
      <c r="C33" s="3" t="s">
        <v>404</v>
      </c>
      <c r="D33" s="5">
        <v>100</v>
      </c>
      <c r="E33" s="5">
        <v>100</v>
      </c>
      <c r="F33" s="5">
        <v>800</v>
      </c>
      <c r="G33" s="5">
        <f>tbWeapons[[#This Row],[Rate of fire]]</f>
        <v>800</v>
      </c>
      <c r="H33" s="5">
        <f>tbWeapons[[#This Row],[Max direct damage]]*(1000/tbWeapons[[#This Row],[Rate of fire]])</f>
        <v>125</v>
      </c>
      <c r="I33" s="5">
        <v>10</v>
      </c>
      <c r="J33" s="5">
        <v>100</v>
      </c>
      <c r="K33" s="5">
        <v>120</v>
      </c>
      <c r="L33" s="5">
        <v>90</v>
      </c>
      <c r="M33" s="5">
        <v>1000</v>
      </c>
      <c r="N33" s="5" t="s">
        <v>494</v>
      </c>
      <c r="O33" s="5">
        <v>0</v>
      </c>
      <c r="P33" s="5">
        <f>tbWeapons[[#This Row],[Spread]]</f>
        <v>0</v>
      </c>
    </row>
    <row r="34" spans="2:16" s="3" customFormat="1" ht="30" customHeight="1" x14ac:dyDescent="0.35">
      <c r="B34" s="3" t="s">
        <v>327</v>
      </c>
      <c r="C34" s="3" t="s">
        <v>403</v>
      </c>
      <c r="D34" s="5">
        <v>90</v>
      </c>
      <c r="E34" s="5">
        <v>90</v>
      </c>
      <c r="F34" s="5">
        <v>1500</v>
      </c>
      <c r="G34" s="5">
        <f>tbWeapons[[#This Row],[Rate of fire]]</f>
        <v>1500</v>
      </c>
      <c r="H34" s="5">
        <f>tbWeapons[[#This Row],[Max direct damage]]*(1000/tbWeapons[[#This Row],[Rate of fire]])</f>
        <v>60</v>
      </c>
      <c r="I34" s="5">
        <v>0</v>
      </c>
      <c r="J34" s="5">
        <v>0</v>
      </c>
      <c r="K34" s="5">
        <v>0</v>
      </c>
      <c r="L34" s="5"/>
      <c r="M34" s="5" t="s">
        <v>226</v>
      </c>
      <c r="N34" s="5" t="s">
        <v>494</v>
      </c>
      <c r="O34" s="5">
        <v>0</v>
      </c>
      <c r="P34" s="5">
        <f>tbWeapons[[#This Row],[Spread]]</f>
        <v>0</v>
      </c>
    </row>
    <row r="35" spans="2:16" s="3" customFormat="1" ht="30" customHeight="1" x14ac:dyDescent="0.35">
      <c r="B35" s="3" t="s">
        <v>328</v>
      </c>
      <c r="C35" s="3" t="s">
        <v>403</v>
      </c>
      <c r="D35" s="5">
        <v>6</v>
      </c>
      <c r="E35" s="5">
        <v>6</v>
      </c>
      <c r="F35" s="5">
        <v>48</v>
      </c>
      <c r="G35" s="5">
        <f>tbWeapons[[#This Row],[Rate of fire]]</f>
        <v>48</v>
      </c>
      <c r="H35" s="5">
        <f>tbWeapons[[#This Row],[Max direct damage]]*(1000/tbWeapons[[#This Row],[Rate of fire]])</f>
        <v>125</v>
      </c>
      <c r="I35" s="5">
        <v>0</v>
      </c>
      <c r="J35" s="5">
        <v>0</v>
      </c>
      <c r="K35" s="5">
        <v>0</v>
      </c>
      <c r="L35" s="5">
        <v>10</v>
      </c>
      <c r="M35" s="5" t="s">
        <v>226</v>
      </c>
      <c r="N35" s="5">
        <v>0.12</v>
      </c>
      <c r="O35" s="5">
        <v>0</v>
      </c>
      <c r="P35" s="5">
        <f>tbWeapons[[#This Row],[Spread]]</f>
        <v>0</v>
      </c>
    </row>
    <row r="36" spans="2:16" x14ac:dyDescent="0.45"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2:16" ht="25" x14ac:dyDescent="0.7">
      <c r="B37" s="15" t="s">
        <v>406</v>
      </c>
    </row>
    <row r="38" spans="2:16" ht="7.5" customHeight="1" x14ac:dyDescent="0.45"/>
    <row r="39" spans="2:16" s="3" customFormat="1" ht="30" customHeight="1" x14ac:dyDescent="0.35">
      <c r="B39" s="7" t="s">
        <v>47</v>
      </c>
      <c r="C39" s="7" t="s">
        <v>407</v>
      </c>
      <c r="D39" s="7" t="s">
        <v>408</v>
      </c>
      <c r="E39" s="7" t="s">
        <v>414</v>
      </c>
      <c r="F39" s="7" t="s">
        <v>410</v>
      </c>
      <c r="G39" s="7" t="s">
        <v>409</v>
      </c>
      <c r="H39" s="7" t="s">
        <v>411</v>
      </c>
      <c r="I39" s="7" t="s">
        <v>420</v>
      </c>
      <c r="J39" s="7" t="s">
        <v>421</v>
      </c>
    </row>
    <row r="40" spans="2:16" s="3" customFormat="1" ht="30" customHeight="1" x14ac:dyDescent="0.35">
      <c r="B40" s="3" t="s">
        <v>415</v>
      </c>
      <c r="C40" s="5" t="s">
        <v>413</v>
      </c>
      <c r="D40" s="5" t="s">
        <v>413</v>
      </c>
      <c r="E40" s="5" t="s">
        <v>412</v>
      </c>
      <c r="F40" s="5" t="s">
        <v>412</v>
      </c>
      <c r="G40" s="5" t="s">
        <v>412</v>
      </c>
      <c r="H40" s="5" t="s">
        <v>412</v>
      </c>
      <c r="I40" s="5" t="s">
        <v>412</v>
      </c>
      <c r="J40" s="5" t="s">
        <v>412</v>
      </c>
    </row>
    <row r="41" spans="2:16" s="3" customFormat="1" ht="30" customHeight="1" x14ac:dyDescent="0.35">
      <c r="B41" s="3" t="s">
        <v>48</v>
      </c>
      <c r="C41" s="5" t="s">
        <v>413</v>
      </c>
      <c r="D41" s="5" t="s">
        <v>413</v>
      </c>
      <c r="E41" s="5" t="s">
        <v>412</v>
      </c>
      <c r="F41" s="5" t="s">
        <v>413</v>
      </c>
      <c r="G41" s="5" t="s">
        <v>413</v>
      </c>
      <c r="H41" s="5" t="s">
        <v>412</v>
      </c>
      <c r="I41" s="5" t="s">
        <v>412</v>
      </c>
      <c r="J41" s="5" t="s">
        <v>412</v>
      </c>
    </row>
    <row r="42" spans="2:16" s="3" customFormat="1" ht="30" customHeight="1" x14ac:dyDescent="0.35">
      <c r="B42" s="3" t="s">
        <v>53</v>
      </c>
      <c r="C42" s="5" t="s">
        <v>413</v>
      </c>
      <c r="D42" s="5" t="s">
        <v>413</v>
      </c>
      <c r="E42" s="5" t="s">
        <v>412</v>
      </c>
      <c r="F42" s="5" t="s">
        <v>412</v>
      </c>
      <c r="G42" s="5" t="s">
        <v>412</v>
      </c>
      <c r="H42" s="5" t="s">
        <v>412</v>
      </c>
      <c r="I42" s="5" t="s">
        <v>412</v>
      </c>
      <c r="J42" s="5" t="s">
        <v>412</v>
      </c>
    </row>
    <row r="43" spans="2:16" s="3" customFormat="1" ht="30" customHeight="1" x14ac:dyDescent="0.35">
      <c r="B43" s="3" t="s">
        <v>50</v>
      </c>
      <c r="C43" s="5" t="s">
        <v>413</v>
      </c>
      <c r="D43" s="5" t="s">
        <v>412</v>
      </c>
      <c r="E43" s="5" t="s">
        <v>413</v>
      </c>
      <c r="F43" s="5" t="s">
        <v>413</v>
      </c>
      <c r="G43" s="5" t="s">
        <v>413</v>
      </c>
      <c r="H43" s="5" t="s">
        <v>413</v>
      </c>
      <c r="I43" s="5" t="s">
        <v>412</v>
      </c>
      <c r="J43" s="5" t="s">
        <v>412</v>
      </c>
    </row>
    <row r="44" spans="2:16" s="3" customFormat="1" ht="30" customHeight="1" x14ac:dyDescent="0.35">
      <c r="B44" s="3" t="s">
        <v>416</v>
      </c>
      <c r="C44" s="5" t="s">
        <v>413</v>
      </c>
      <c r="D44" s="5" t="s">
        <v>412</v>
      </c>
      <c r="E44" s="5" t="s">
        <v>413</v>
      </c>
      <c r="F44" s="5" t="s">
        <v>413</v>
      </c>
      <c r="G44" s="5" t="s">
        <v>413</v>
      </c>
      <c r="H44" s="5" t="s">
        <v>412</v>
      </c>
      <c r="I44" s="5" t="s">
        <v>412</v>
      </c>
      <c r="J44" s="5" t="s">
        <v>412</v>
      </c>
    </row>
    <row r="45" spans="2:16" s="3" customFormat="1" ht="30" customHeight="1" x14ac:dyDescent="0.35">
      <c r="B45" s="3" t="s">
        <v>54</v>
      </c>
      <c r="C45" s="5" t="s">
        <v>413</v>
      </c>
      <c r="D45" s="5" t="s">
        <v>412</v>
      </c>
      <c r="E45" s="5" t="s">
        <v>413</v>
      </c>
      <c r="F45" s="5" t="s">
        <v>413</v>
      </c>
      <c r="G45" s="5" t="s">
        <v>413</v>
      </c>
      <c r="H45" s="5" t="s">
        <v>413</v>
      </c>
      <c r="I45" s="5" t="s">
        <v>412</v>
      </c>
      <c r="J45" s="5" t="s">
        <v>413</v>
      </c>
    </row>
    <row r="46" spans="2:16" s="3" customFormat="1" ht="30" customHeight="1" x14ac:dyDescent="0.35">
      <c r="B46" s="3" t="s">
        <v>52</v>
      </c>
      <c r="C46" s="5" t="s">
        <v>413</v>
      </c>
      <c r="D46" s="5" t="s">
        <v>413</v>
      </c>
      <c r="E46" s="5" t="s">
        <v>412</v>
      </c>
      <c r="F46" s="5" t="s">
        <v>412</v>
      </c>
      <c r="G46" s="5" t="s">
        <v>412</v>
      </c>
      <c r="H46" s="5" t="s">
        <v>413</v>
      </c>
      <c r="I46" s="5" t="s">
        <v>412</v>
      </c>
      <c r="J46" s="5" t="s">
        <v>413</v>
      </c>
    </row>
    <row r="47" spans="2:16" ht="30" customHeight="1" x14ac:dyDescent="0.45">
      <c r="B47" s="3" t="s">
        <v>417</v>
      </c>
      <c r="C47" s="5" t="s">
        <v>413</v>
      </c>
      <c r="D47" s="5" t="s">
        <v>412</v>
      </c>
      <c r="E47" s="5" t="s">
        <v>413</v>
      </c>
      <c r="F47" s="5" t="s">
        <v>413</v>
      </c>
      <c r="G47" s="5" t="s">
        <v>413</v>
      </c>
      <c r="H47" s="5" t="s">
        <v>412</v>
      </c>
      <c r="I47" s="5" t="s">
        <v>413</v>
      </c>
      <c r="J47" s="5" t="s">
        <v>412</v>
      </c>
    </row>
    <row r="48" spans="2:16" ht="30" customHeight="1" x14ac:dyDescent="0.45">
      <c r="B48" s="3" t="s">
        <v>49</v>
      </c>
      <c r="C48" s="5" t="s">
        <v>413</v>
      </c>
      <c r="D48" s="5" t="s">
        <v>413</v>
      </c>
      <c r="E48" s="5" t="s">
        <v>412</v>
      </c>
      <c r="F48" s="5" t="s">
        <v>412</v>
      </c>
      <c r="G48" s="5" t="s">
        <v>412</v>
      </c>
      <c r="H48" s="5" t="s">
        <v>413</v>
      </c>
      <c r="I48" s="5" t="s">
        <v>412</v>
      </c>
      <c r="J48" s="5" t="s">
        <v>412</v>
      </c>
    </row>
    <row r="49" spans="2:10" ht="30" customHeight="1" x14ac:dyDescent="0.45">
      <c r="B49" s="3" t="s">
        <v>51</v>
      </c>
      <c r="C49" s="5" t="s">
        <v>413</v>
      </c>
      <c r="D49" s="5" t="s">
        <v>413</v>
      </c>
      <c r="E49" s="5" t="s">
        <v>412</v>
      </c>
      <c r="F49" s="5" t="s">
        <v>413</v>
      </c>
      <c r="G49" s="5" t="s">
        <v>413</v>
      </c>
      <c r="H49" s="5" t="s">
        <v>413</v>
      </c>
      <c r="I49" s="5" t="s">
        <v>412</v>
      </c>
      <c r="J49" s="5" t="s">
        <v>412</v>
      </c>
    </row>
    <row r="50" spans="2:10" ht="30" customHeight="1" x14ac:dyDescent="0.45">
      <c r="B50" s="3" t="s">
        <v>418</v>
      </c>
      <c r="C50" s="5" t="s">
        <v>413</v>
      </c>
      <c r="D50" s="5" t="s">
        <v>412</v>
      </c>
      <c r="E50" s="5" t="s">
        <v>413</v>
      </c>
      <c r="F50" s="5" t="s">
        <v>413</v>
      </c>
      <c r="G50" s="5" t="s">
        <v>413</v>
      </c>
      <c r="H50" s="5" t="s">
        <v>413</v>
      </c>
      <c r="I50" s="5" t="s">
        <v>412</v>
      </c>
      <c r="J50" s="5" t="s">
        <v>412</v>
      </c>
    </row>
    <row r="51" spans="2:10" ht="30" customHeight="1" x14ac:dyDescent="0.45">
      <c r="B51" s="3" t="s">
        <v>419</v>
      </c>
      <c r="C51" s="5" t="s">
        <v>413</v>
      </c>
      <c r="D51" s="5" t="s">
        <v>413</v>
      </c>
      <c r="E51" s="5" t="s">
        <v>412</v>
      </c>
      <c r="F51" s="5" t="s">
        <v>412</v>
      </c>
      <c r="G51" s="5" t="s">
        <v>412</v>
      </c>
      <c r="H51" s="5" t="s">
        <v>413</v>
      </c>
      <c r="I51" s="5" t="s">
        <v>413</v>
      </c>
      <c r="J51" s="5" t="s">
        <v>412</v>
      </c>
    </row>
    <row r="53" spans="2:10" ht="30" customHeight="1" x14ac:dyDescent="0.7">
      <c r="B53" s="15" t="s">
        <v>468</v>
      </c>
    </row>
    <row r="54" spans="2:10" ht="7.5" customHeight="1" x14ac:dyDescent="0.45"/>
    <row r="55" spans="2:10" s="3" customFormat="1" ht="30" customHeight="1" x14ac:dyDescent="0.35">
      <c r="B55" s="7" t="s">
        <v>282</v>
      </c>
      <c r="C55" s="3" t="s">
        <v>477</v>
      </c>
      <c r="D55" s="3" t="s">
        <v>478</v>
      </c>
      <c r="E55" s="3" t="s">
        <v>479</v>
      </c>
      <c r="F55" s="3" t="s">
        <v>486</v>
      </c>
    </row>
    <row r="56" spans="2:10" s="3" customFormat="1" ht="30" customHeight="1" x14ac:dyDescent="0.35">
      <c r="B56" s="3" t="s">
        <v>502</v>
      </c>
      <c r="C56" s="3" t="s">
        <v>285</v>
      </c>
      <c r="D56" s="3" t="s">
        <v>503</v>
      </c>
      <c r="E56" s="5">
        <v>400</v>
      </c>
      <c r="F56" s="3" t="s">
        <v>489</v>
      </c>
    </row>
    <row r="57" spans="2:10" s="3" customFormat="1" ht="30" customHeight="1" x14ac:dyDescent="0.35">
      <c r="B57" s="3" t="s">
        <v>502</v>
      </c>
      <c r="C57" s="3" t="s">
        <v>285</v>
      </c>
      <c r="D57" s="3" t="s">
        <v>453</v>
      </c>
      <c r="E57" s="5">
        <v>700</v>
      </c>
      <c r="F57" s="3" t="s">
        <v>489</v>
      </c>
    </row>
    <row r="58" spans="2:10" s="3" customFormat="1" ht="30" customHeight="1" x14ac:dyDescent="0.35">
      <c r="B58" s="3" t="s">
        <v>502</v>
      </c>
      <c r="C58" s="3" t="s">
        <v>285</v>
      </c>
      <c r="D58" s="3" t="s">
        <v>504</v>
      </c>
      <c r="E58" s="5">
        <v>1000</v>
      </c>
      <c r="F58" s="3" t="s">
        <v>489</v>
      </c>
    </row>
    <row r="59" spans="2:10" s="3" customFormat="1" ht="30" customHeight="1" x14ac:dyDescent="0.35">
      <c r="B59" s="3" t="s">
        <v>502</v>
      </c>
      <c r="C59" s="3" t="s">
        <v>285</v>
      </c>
      <c r="D59" s="3" t="s">
        <v>505</v>
      </c>
      <c r="E59" s="5">
        <v>400</v>
      </c>
      <c r="F59" s="3" t="s">
        <v>515</v>
      </c>
    </row>
    <row r="60" spans="2:10" s="3" customFormat="1" ht="30" customHeight="1" x14ac:dyDescent="0.35">
      <c r="B60" s="3" t="s">
        <v>502</v>
      </c>
      <c r="C60" s="3" t="s">
        <v>285</v>
      </c>
      <c r="D60" s="3" t="s">
        <v>514</v>
      </c>
      <c r="E60" s="5">
        <v>25</v>
      </c>
      <c r="F60" s="3" t="s">
        <v>490</v>
      </c>
    </row>
    <row r="61" spans="2:10" s="3" customFormat="1" ht="30" customHeight="1" x14ac:dyDescent="0.35">
      <c r="B61" s="3" t="s">
        <v>351</v>
      </c>
      <c r="C61" s="3" t="s">
        <v>281</v>
      </c>
      <c r="D61" s="3" t="s">
        <v>485</v>
      </c>
      <c r="E61" s="5">
        <v>700</v>
      </c>
      <c r="F61" s="3" t="s">
        <v>489</v>
      </c>
    </row>
    <row r="62" spans="2:10" s="3" customFormat="1" ht="30" customHeight="1" x14ac:dyDescent="0.35">
      <c r="B62" s="3" t="s">
        <v>351</v>
      </c>
      <c r="C62" s="3" t="s">
        <v>281</v>
      </c>
      <c r="D62" s="3" t="s">
        <v>473</v>
      </c>
      <c r="E62" s="5">
        <v>5</v>
      </c>
      <c r="F62" s="3" t="s">
        <v>488</v>
      </c>
    </row>
    <row r="63" spans="2:10" s="3" customFormat="1" ht="30" customHeight="1" x14ac:dyDescent="0.35">
      <c r="B63" s="3" t="s">
        <v>351</v>
      </c>
      <c r="C63" s="3" t="s">
        <v>281</v>
      </c>
      <c r="D63" s="3" t="s">
        <v>500</v>
      </c>
      <c r="E63" s="5" t="s">
        <v>413</v>
      </c>
      <c r="F63" s="3" t="s">
        <v>501</v>
      </c>
    </row>
    <row r="64" spans="2:10" s="3" customFormat="1" ht="30" customHeight="1" x14ac:dyDescent="0.35">
      <c r="B64" s="3" t="s">
        <v>460</v>
      </c>
      <c r="C64" s="3" t="s">
        <v>290</v>
      </c>
      <c r="D64" s="3" t="s">
        <v>427</v>
      </c>
      <c r="E64" s="5">
        <v>1.3</v>
      </c>
      <c r="F64" s="3" t="s">
        <v>487</v>
      </c>
    </row>
    <row r="65" spans="2:6" s="3" customFormat="1" ht="30" customHeight="1" x14ac:dyDescent="0.35">
      <c r="B65" s="3" t="s">
        <v>460</v>
      </c>
      <c r="C65" s="3" t="s">
        <v>290</v>
      </c>
      <c r="D65" s="3" t="s">
        <v>473</v>
      </c>
      <c r="E65" s="5">
        <v>5.4</v>
      </c>
      <c r="F65" s="3" t="s">
        <v>488</v>
      </c>
    </row>
    <row r="66" spans="2:6" s="3" customFormat="1" ht="30" customHeight="1" x14ac:dyDescent="0.35">
      <c r="B66" s="3" t="s">
        <v>461</v>
      </c>
      <c r="C66" s="3" t="s">
        <v>288</v>
      </c>
      <c r="D66" s="3" t="s">
        <v>426</v>
      </c>
      <c r="E66" s="5">
        <v>10</v>
      </c>
      <c r="F66" s="3" t="s">
        <v>490</v>
      </c>
    </row>
    <row r="67" spans="2:6" s="3" customFormat="1" ht="30" customHeight="1" x14ac:dyDescent="0.35">
      <c r="B67" s="3" t="s">
        <v>461</v>
      </c>
      <c r="C67" s="3" t="s">
        <v>288</v>
      </c>
      <c r="D67" s="3" t="s">
        <v>427</v>
      </c>
      <c r="E67" s="5">
        <v>125</v>
      </c>
      <c r="F67" s="3" t="s">
        <v>491</v>
      </c>
    </row>
    <row r="68" spans="2:6" s="3" customFormat="1" ht="30" customHeight="1" x14ac:dyDescent="0.35">
      <c r="B68" s="3" t="s">
        <v>461</v>
      </c>
      <c r="C68" s="3" t="s">
        <v>288</v>
      </c>
      <c r="D68" s="3" t="s">
        <v>428</v>
      </c>
      <c r="E68" s="5">
        <f>E66*(1000/E67)</f>
        <v>80</v>
      </c>
      <c r="F68" s="3" t="s">
        <v>490</v>
      </c>
    </row>
    <row r="69" spans="2:6" s="3" customFormat="1" ht="30" customHeight="1" x14ac:dyDescent="0.35">
      <c r="B69" s="3" t="s">
        <v>302</v>
      </c>
      <c r="C69" s="3" t="s">
        <v>288</v>
      </c>
      <c r="D69" s="3" t="s">
        <v>497</v>
      </c>
      <c r="E69" s="25">
        <v>0.4</v>
      </c>
      <c r="F69" s="3" t="s">
        <v>492</v>
      </c>
    </row>
    <row r="70" spans="2:6" s="3" customFormat="1" ht="30" customHeight="1" x14ac:dyDescent="0.35">
      <c r="B70" s="3" t="s">
        <v>302</v>
      </c>
      <c r="C70" s="3" t="s">
        <v>288</v>
      </c>
      <c r="D70" s="3" t="s">
        <v>473</v>
      </c>
      <c r="E70" s="26">
        <v>5</v>
      </c>
      <c r="F70" s="3" t="s">
        <v>488</v>
      </c>
    </row>
    <row r="71" spans="2:6" s="3" customFormat="1" ht="30" customHeight="1" x14ac:dyDescent="0.35">
      <c r="B71" s="3" t="s">
        <v>495</v>
      </c>
      <c r="C71" s="3" t="s">
        <v>292</v>
      </c>
      <c r="D71" s="3" t="s">
        <v>473</v>
      </c>
      <c r="E71" s="5">
        <v>5</v>
      </c>
      <c r="F71" s="3" t="s">
        <v>488</v>
      </c>
    </row>
    <row r="72" spans="2:6" s="3" customFormat="1" ht="30" customHeight="1" x14ac:dyDescent="0.35">
      <c r="B72" s="3" t="s">
        <v>495</v>
      </c>
      <c r="C72" s="3" t="s">
        <v>292</v>
      </c>
      <c r="D72" s="3" t="s">
        <v>474</v>
      </c>
      <c r="E72" s="5">
        <v>3</v>
      </c>
      <c r="F72" s="3" t="s">
        <v>490</v>
      </c>
    </row>
    <row r="73" spans="2:6" s="3" customFormat="1" ht="30" customHeight="1" x14ac:dyDescent="0.35">
      <c r="B73" s="3" t="s">
        <v>495</v>
      </c>
      <c r="C73" s="3" t="s">
        <v>292</v>
      </c>
      <c r="D73" s="3" t="s">
        <v>444</v>
      </c>
      <c r="E73" s="5">
        <v>25</v>
      </c>
      <c r="F73" s="3" t="s">
        <v>490</v>
      </c>
    </row>
    <row r="74" spans="2:6" s="3" customFormat="1" ht="30" customHeight="1" x14ac:dyDescent="0.35">
      <c r="B74" s="3" t="s">
        <v>495</v>
      </c>
      <c r="C74" s="3" t="s">
        <v>292</v>
      </c>
      <c r="D74" s="3" t="s">
        <v>437</v>
      </c>
      <c r="E74" s="5">
        <v>10</v>
      </c>
      <c r="F74" s="3" t="s">
        <v>490</v>
      </c>
    </row>
    <row r="75" spans="2:6" s="3" customFormat="1" ht="30" customHeight="1" x14ac:dyDescent="0.35">
      <c r="B75" s="3" t="s">
        <v>495</v>
      </c>
      <c r="C75" s="3" t="s">
        <v>292</v>
      </c>
      <c r="D75" s="3" t="s">
        <v>436</v>
      </c>
      <c r="E75" s="5">
        <v>25</v>
      </c>
      <c r="F75" s="3" t="s">
        <v>490</v>
      </c>
    </row>
    <row r="76" spans="2:6" s="3" customFormat="1" ht="30" customHeight="1" x14ac:dyDescent="0.35">
      <c r="B76" s="3" t="s">
        <v>495</v>
      </c>
      <c r="C76" s="3" t="s">
        <v>292</v>
      </c>
      <c r="D76" s="3" t="s">
        <v>431</v>
      </c>
      <c r="E76" s="5">
        <v>3</v>
      </c>
      <c r="F76" s="3" t="s">
        <v>515</v>
      </c>
    </row>
    <row r="77" spans="2:6" s="3" customFormat="1" ht="30" customHeight="1" x14ac:dyDescent="0.35">
      <c r="B77" s="3" t="s">
        <v>495</v>
      </c>
      <c r="C77" s="3" t="s">
        <v>292</v>
      </c>
      <c r="D77" s="3" t="s">
        <v>516</v>
      </c>
      <c r="E77" s="5">
        <v>10</v>
      </c>
      <c r="F77" s="3" t="s">
        <v>490</v>
      </c>
    </row>
    <row r="78" spans="2:6" s="3" customFormat="1" ht="30" customHeight="1" x14ac:dyDescent="0.35">
      <c r="B78" s="3" t="s">
        <v>495</v>
      </c>
      <c r="C78" s="3" t="s">
        <v>292</v>
      </c>
      <c r="D78" s="3" t="s">
        <v>446</v>
      </c>
      <c r="E78" s="5">
        <v>10</v>
      </c>
      <c r="F78" s="3" t="s">
        <v>488</v>
      </c>
    </row>
    <row r="79" spans="2:6" s="3" customFormat="1" ht="30" customHeight="1" x14ac:dyDescent="0.35">
      <c r="B79" s="3" t="s">
        <v>309</v>
      </c>
      <c r="C79" s="3" t="s">
        <v>291</v>
      </c>
      <c r="D79" s="3" t="s">
        <v>473</v>
      </c>
      <c r="E79" s="5">
        <v>6</v>
      </c>
      <c r="F79" s="3" t="s">
        <v>488</v>
      </c>
    </row>
    <row r="80" spans="2:6" s="3" customFormat="1" ht="30" customHeight="1" x14ac:dyDescent="0.35">
      <c r="B80" s="3" t="s">
        <v>309</v>
      </c>
      <c r="C80" s="3" t="s">
        <v>291</v>
      </c>
      <c r="D80" s="3" t="s">
        <v>521</v>
      </c>
      <c r="E80" s="5">
        <v>70</v>
      </c>
      <c r="F80" s="3" t="s">
        <v>490</v>
      </c>
    </row>
    <row r="81" spans="2:6" s="3" customFormat="1" ht="30" customHeight="1" x14ac:dyDescent="0.35">
      <c r="B81" s="3" t="s">
        <v>344</v>
      </c>
      <c r="C81" s="3" t="s">
        <v>286</v>
      </c>
      <c r="D81" s="3" t="s">
        <v>475</v>
      </c>
      <c r="E81" s="25">
        <v>0.05</v>
      </c>
      <c r="F81" s="3" t="s">
        <v>492</v>
      </c>
    </row>
    <row r="82" spans="2:6" s="3" customFormat="1" ht="30" customHeight="1" x14ac:dyDescent="0.35">
      <c r="B82" s="3" t="s">
        <v>344</v>
      </c>
      <c r="C82" s="3" t="s">
        <v>286</v>
      </c>
      <c r="D82" s="3" t="s">
        <v>476</v>
      </c>
      <c r="E82" s="25">
        <v>0.1</v>
      </c>
      <c r="F82" s="3" t="s">
        <v>492</v>
      </c>
    </row>
    <row r="83" spans="2:6" s="3" customFormat="1" ht="30" customHeight="1" x14ac:dyDescent="0.35">
      <c r="B83" s="3" t="s">
        <v>424</v>
      </c>
      <c r="C83" s="3" t="s">
        <v>286</v>
      </c>
      <c r="D83" s="3" t="s">
        <v>425</v>
      </c>
      <c r="E83" s="5">
        <v>360</v>
      </c>
      <c r="F83" s="3" t="s">
        <v>493</v>
      </c>
    </row>
    <row r="84" spans="2:6" s="3" customFormat="1" ht="30" customHeight="1" x14ac:dyDescent="0.35">
      <c r="B84" s="3" t="s">
        <v>424</v>
      </c>
      <c r="C84" s="3" t="s">
        <v>286</v>
      </c>
      <c r="D84" s="3" t="s">
        <v>426</v>
      </c>
      <c r="E84" s="5">
        <v>15</v>
      </c>
      <c r="F84" s="3" t="s">
        <v>490</v>
      </c>
    </row>
    <row r="85" spans="2:6" s="3" customFormat="1" ht="30" customHeight="1" x14ac:dyDescent="0.35">
      <c r="B85" s="3" t="s">
        <v>424</v>
      </c>
      <c r="C85" s="3" t="s">
        <v>286</v>
      </c>
      <c r="D85" s="3" t="s">
        <v>427</v>
      </c>
      <c r="E85" s="5">
        <v>200</v>
      </c>
      <c r="F85" s="3" t="s">
        <v>491</v>
      </c>
    </row>
    <row r="86" spans="2:6" s="3" customFormat="1" ht="30" customHeight="1" x14ac:dyDescent="0.35">
      <c r="B86" s="3" t="s">
        <v>424</v>
      </c>
      <c r="C86" s="3" t="s">
        <v>286</v>
      </c>
      <c r="D86" s="3" t="s">
        <v>428</v>
      </c>
      <c r="E86" s="5">
        <f>E84*(1000/E85)</f>
        <v>75</v>
      </c>
      <c r="F86" s="3" t="s">
        <v>490</v>
      </c>
    </row>
    <row r="87" spans="2:6" s="3" customFormat="1" ht="30" customHeight="1" x14ac:dyDescent="0.35">
      <c r="B87" s="3" t="s">
        <v>424</v>
      </c>
      <c r="C87" s="3" t="s">
        <v>286</v>
      </c>
      <c r="D87" s="3" t="s">
        <v>429</v>
      </c>
      <c r="E87" s="5">
        <v>120</v>
      </c>
      <c r="F87" s="3" t="s">
        <v>490</v>
      </c>
    </row>
    <row r="88" spans="2:6" s="3" customFormat="1" ht="30" customHeight="1" x14ac:dyDescent="0.35">
      <c r="B88" s="3" t="s">
        <v>472</v>
      </c>
      <c r="C88" s="3" t="s">
        <v>287</v>
      </c>
      <c r="D88" s="3" t="s">
        <v>481</v>
      </c>
      <c r="E88" s="25">
        <v>0.1</v>
      </c>
      <c r="F88" s="3" t="s">
        <v>492</v>
      </c>
    </row>
    <row r="89" spans="2:6" s="3" customFormat="1" ht="30" customHeight="1" x14ac:dyDescent="0.35">
      <c r="B89" s="3" t="s">
        <v>480</v>
      </c>
      <c r="C89" s="3" t="s">
        <v>287</v>
      </c>
      <c r="D89" s="3" t="s">
        <v>426</v>
      </c>
      <c r="E89" s="5">
        <v>40</v>
      </c>
      <c r="F89" s="3" t="s">
        <v>490</v>
      </c>
    </row>
    <row r="90" spans="2:6" s="3" customFormat="1" ht="30" customHeight="1" x14ac:dyDescent="0.35">
      <c r="B90" s="3" t="s">
        <v>480</v>
      </c>
      <c r="C90" s="3" t="s">
        <v>287</v>
      </c>
      <c r="D90" s="3" t="s">
        <v>430</v>
      </c>
      <c r="E90" s="5">
        <v>60</v>
      </c>
      <c r="F90" s="3" t="s">
        <v>490</v>
      </c>
    </row>
    <row r="91" spans="2:6" s="3" customFormat="1" ht="30" customHeight="1" x14ac:dyDescent="0.35">
      <c r="B91" s="3" t="s">
        <v>480</v>
      </c>
      <c r="C91" s="3" t="s">
        <v>287</v>
      </c>
      <c r="D91" s="3" t="s">
        <v>431</v>
      </c>
      <c r="E91" s="5">
        <v>3</v>
      </c>
      <c r="F91" s="3" t="s">
        <v>515</v>
      </c>
    </row>
    <row r="92" spans="2:6" s="3" customFormat="1" ht="30" customHeight="1" x14ac:dyDescent="0.35">
      <c r="B92" s="3" t="s">
        <v>480</v>
      </c>
      <c r="C92" s="3" t="s">
        <v>287</v>
      </c>
      <c r="D92" s="3" t="s">
        <v>482</v>
      </c>
      <c r="E92" s="5">
        <v>0.5</v>
      </c>
      <c r="F92" s="3" t="s">
        <v>488</v>
      </c>
    </row>
    <row r="93" spans="2:6" s="3" customFormat="1" ht="30" customHeight="1" x14ac:dyDescent="0.35">
      <c r="B93" s="3" t="s">
        <v>480</v>
      </c>
      <c r="C93" s="3" t="s">
        <v>287</v>
      </c>
      <c r="D93" s="3" t="s">
        <v>500</v>
      </c>
      <c r="E93" s="5" t="s">
        <v>413</v>
      </c>
      <c r="F93" s="3" t="s">
        <v>501</v>
      </c>
    </row>
    <row r="94" spans="2:6" s="3" customFormat="1" ht="30" customHeight="1" x14ac:dyDescent="0.35">
      <c r="B94" s="3" t="s">
        <v>368</v>
      </c>
      <c r="C94" s="3" t="s">
        <v>278</v>
      </c>
      <c r="D94" s="3" t="s">
        <v>426</v>
      </c>
      <c r="E94" s="5">
        <v>50</v>
      </c>
      <c r="F94" s="3" t="s">
        <v>490</v>
      </c>
    </row>
    <row r="95" spans="2:6" s="3" customFormat="1" ht="30" customHeight="1" x14ac:dyDescent="0.35">
      <c r="B95" s="3" t="s">
        <v>368</v>
      </c>
      <c r="C95" s="3" t="s">
        <v>278</v>
      </c>
      <c r="D95" s="3" t="s">
        <v>511</v>
      </c>
      <c r="E95" s="5">
        <v>10</v>
      </c>
      <c r="F95" s="3" t="s">
        <v>490</v>
      </c>
    </row>
    <row r="96" spans="2:6" s="3" customFormat="1" ht="30" customHeight="1" x14ac:dyDescent="0.35">
      <c r="B96" s="3" t="s">
        <v>368</v>
      </c>
      <c r="C96" s="3" t="s">
        <v>278</v>
      </c>
      <c r="D96" s="3" t="s">
        <v>510</v>
      </c>
      <c r="E96" s="5">
        <v>400</v>
      </c>
      <c r="F96" s="3" t="s">
        <v>491</v>
      </c>
    </row>
    <row r="97" spans="2:6" s="3" customFormat="1" ht="30" customHeight="1" x14ac:dyDescent="0.35">
      <c r="B97" s="3" t="s">
        <v>432</v>
      </c>
      <c r="C97" s="3" t="s">
        <v>280</v>
      </c>
      <c r="D97" s="3" t="s">
        <v>433</v>
      </c>
      <c r="E97" s="5">
        <v>125</v>
      </c>
      <c r="F97" s="3" t="s">
        <v>490</v>
      </c>
    </row>
    <row r="98" spans="2:6" s="3" customFormat="1" ht="30" customHeight="1" x14ac:dyDescent="0.35">
      <c r="B98" s="3" t="s">
        <v>432</v>
      </c>
      <c r="C98" s="3" t="s">
        <v>280</v>
      </c>
      <c r="D98" s="3" t="s">
        <v>500</v>
      </c>
      <c r="E98" s="5" t="s">
        <v>413</v>
      </c>
      <c r="F98" s="3" t="s">
        <v>501</v>
      </c>
    </row>
    <row r="99" spans="2:6" s="3" customFormat="1" ht="30" customHeight="1" x14ac:dyDescent="0.35">
      <c r="B99" s="3" t="s">
        <v>432</v>
      </c>
      <c r="C99" s="3" t="s">
        <v>280</v>
      </c>
      <c r="D99" s="3" t="s">
        <v>473</v>
      </c>
      <c r="E99" s="5">
        <v>3</v>
      </c>
      <c r="F99" s="3" t="s">
        <v>488</v>
      </c>
    </row>
    <row r="100" spans="2:6" s="3" customFormat="1" ht="30" customHeight="1" x14ac:dyDescent="0.35">
      <c r="B100" s="3" t="s">
        <v>434</v>
      </c>
      <c r="C100" s="3" t="s">
        <v>289</v>
      </c>
      <c r="D100" s="3" t="s">
        <v>435</v>
      </c>
      <c r="E100" s="5">
        <v>25</v>
      </c>
      <c r="F100" s="3" t="s">
        <v>490</v>
      </c>
    </row>
    <row r="101" spans="2:6" s="3" customFormat="1" ht="30" customHeight="1" x14ac:dyDescent="0.35">
      <c r="B101" s="3" t="s">
        <v>434</v>
      </c>
      <c r="C101" s="3" t="s">
        <v>289</v>
      </c>
      <c r="D101" s="3" t="s">
        <v>436</v>
      </c>
      <c r="E101" s="5">
        <v>75</v>
      </c>
      <c r="F101" s="3" t="s">
        <v>490</v>
      </c>
    </row>
    <row r="102" spans="2:6" s="3" customFormat="1" ht="30" customHeight="1" x14ac:dyDescent="0.35">
      <c r="B102" s="3" t="s">
        <v>434</v>
      </c>
      <c r="C102" s="3" t="s">
        <v>289</v>
      </c>
      <c r="D102" s="3" t="s">
        <v>437</v>
      </c>
      <c r="E102" s="5">
        <v>10</v>
      </c>
      <c r="F102" s="3" t="s">
        <v>490</v>
      </c>
    </row>
    <row r="103" spans="2:6" s="3" customFormat="1" ht="30" customHeight="1" x14ac:dyDescent="0.35">
      <c r="B103" s="3" t="s">
        <v>434</v>
      </c>
      <c r="C103" s="3" t="s">
        <v>289</v>
      </c>
      <c r="D103" s="3" t="s">
        <v>433</v>
      </c>
      <c r="E103" s="5">
        <v>100</v>
      </c>
      <c r="F103" s="3" t="s">
        <v>490</v>
      </c>
    </row>
    <row r="104" spans="2:6" s="3" customFormat="1" ht="30" customHeight="1" x14ac:dyDescent="0.35">
      <c r="B104" s="3" t="s">
        <v>389</v>
      </c>
      <c r="C104" s="3" t="s">
        <v>279</v>
      </c>
      <c r="D104" s="3" t="s">
        <v>453</v>
      </c>
      <c r="E104" s="5">
        <v>500</v>
      </c>
      <c r="F104" s="3" t="s">
        <v>489</v>
      </c>
    </row>
    <row r="105" spans="2:6" s="3" customFormat="1" ht="30" customHeight="1" x14ac:dyDescent="0.35">
      <c r="B105" s="3" t="s">
        <v>438</v>
      </c>
      <c r="C105" s="3" t="s">
        <v>279</v>
      </c>
      <c r="D105" s="3" t="s">
        <v>473</v>
      </c>
      <c r="E105" s="5">
        <v>3.5</v>
      </c>
      <c r="F105" s="3" t="s">
        <v>488</v>
      </c>
    </row>
    <row r="106" spans="2:6" s="3" customFormat="1" ht="30" customHeight="1" x14ac:dyDescent="0.35">
      <c r="B106" s="3" t="s">
        <v>438</v>
      </c>
      <c r="C106" s="3" t="s">
        <v>279</v>
      </c>
      <c r="D106" s="3" t="s">
        <v>439</v>
      </c>
      <c r="E106" s="5">
        <v>100</v>
      </c>
      <c r="F106" s="3" t="s">
        <v>494</v>
      </c>
    </row>
    <row r="107" spans="2:6" s="3" customFormat="1" ht="30" customHeight="1" x14ac:dyDescent="0.35">
      <c r="B107" s="3" t="s">
        <v>438</v>
      </c>
      <c r="C107" s="3" t="s">
        <v>279</v>
      </c>
      <c r="D107" s="3" t="s">
        <v>440</v>
      </c>
      <c r="E107" s="5">
        <v>50</v>
      </c>
      <c r="F107" s="3" t="s">
        <v>490</v>
      </c>
    </row>
    <row r="108" spans="2:6" s="3" customFormat="1" ht="30" customHeight="1" x14ac:dyDescent="0.35">
      <c r="B108" s="3" t="s">
        <v>438</v>
      </c>
      <c r="C108" s="3" t="s">
        <v>279</v>
      </c>
      <c r="D108" s="3" t="s">
        <v>512</v>
      </c>
      <c r="E108" s="5">
        <v>75</v>
      </c>
      <c r="F108" s="3" t="s">
        <v>490</v>
      </c>
    </row>
    <row r="109" spans="2:6" s="3" customFormat="1" ht="30" customHeight="1" x14ac:dyDescent="0.35">
      <c r="B109" s="3" t="s">
        <v>438</v>
      </c>
      <c r="C109" s="3" t="s">
        <v>279</v>
      </c>
      <c r="D109" s="3" t="s">
        <v>513</v>
      </c>
      <c r="E109" s="5">
        <v>100</v>
      </c>
      <c r="F109" s="3" t="s">
        <v>490</v>
      </c>
    </row>
    <row r="110" spans="2:6" s="3" customFormat="1" ht="30" customHeight="1" x14ac:dyDescent="0.35">
      <c r="B110" s="3" t="s">
        <v>438</v>
      </c>
      <c r="C110" s="3" t="s">
        <v>279</v>
      </c>
      <c r="D110" s="3" t="s">
        <v>497</v>
      </c>
      <c r="E110" s="25">
        <v>0.66</v>
      </c>
      <c r="F110" s="3" t="s">
        <v>492</v>
      </c>
    </row>
    <row r="111" spans="2:6" s="3" customFormat="1" ht="30" customHeight="1" x14ac:dyDescent="0.35">
      <c r="B111" s="3" t="s">
        <v>441</v>
      </c>
      <c r="C111" s="3" t="s">
        <v>279</v>
      </c>
      <c r="D111" s="3" t="s">
        <v>440</v>
      </c>
      <c r="E111" s="5">
        <v>25</v>
      </c>
      <c r="F111" s="3" t="s">
        <v>490</v>
      </c>
    </row>
    <row r="112" spans="2:6" s="3" customFormat="1" ht="30" customHeight="1" x14ac:dyDescent="0.35">
      <c r="B112" s="3" t="s">
        <v>441</v>
      </c>
      <c r="C112" s="3" t="s">
        <v>279</v>
      </c>
      <c r="D112" s="3" t="s">
        <v>512</v>
      </c>
      <c r="E112" s="5">
        <v>50</v>
      </c>
      <c r="F112" s="3" t="s">
        <v>490</v>
      </c>
    </row>
    <row r="113" spans="2:6" s="3" customFormat="1" ht="30" customHeight="1" x14ac:dyDescent="0.35">
      <c r="B113" s="3" t="s">
        <v>441</v>
      </c>
      <c r="C113" s="3" t="s">
        <v>279</v>
      </c>
      <c r="D113" s="3" t="s">
        <v>513</v>
      </c>
      <c r="E113" s="5">
        <v>75</v>
      </c>
      <c r="F113" s="3" t="s">
        <v>490</v>
      </c>
    </row>
    <row r="114" spans="2:6" s="3" customFormat="1" ht="30" customHeight="1" x14ac:dyDescent="0.35">
      <c r="B114" s="3" t="s">
        <v>354</v>
      </c>
      <c r="C114" s="3" t="s">
        <v>276</v>
      </c>
      <c r="D114" s="3" t="s">
        <v>473</v>
      </c>
      <c r="E114" s="5">
        <v>3.5</v>
      </c>
      <c r="F114" s="3" t="s">
        <v>488</v>
      </c>
    </row>
    <row r="115" spans="2:6" s="3" customFormat="1" ht="30" customHeight="1" x14ac:dyDescent="0.35">
      <c r="B115" s="3" t="s">
        <v>354</v>
      </c>
      <c r="C115" s="3" t="s">
        <v>276</v>
      </c>
      <c r="D115" s="3" t="s">
        <v>522</v>
      </c>
      <c r="E115" s="5">
        <v>6</v>
      </c>
      <c r="F115" s="3" t="s">
        <v>488</v>
      </c>
    </row>
    <row r="116" spans="2:6" s="3" customFormat="1" ht="30" customHeight="1" x14ac:dyDescent="0.35">
      <c r="B116" s="3" t="s">
        <v>354</v>
      </c>
      <c r="C116" s="3" t="s">
        <v>276</v>
      </c>
      <c r="D116" s="3" t="s">
        <v>442</v>
      </c>
      <c r="E116" s="5">
        <v>25</v>
      </c>
      <c r="F116" s="3" t="s">
        <v>490</v>
      </c>
    </row>
    <row r="117" spans="2:6" s="3" customFormat="1" ht="30" customHeight="1" x14ac:dyDescent="0.35">
      <c r="B117" s="3" t="s">
        <v>354</v>
      </c>
      <c r="C117" s="3" t="s">
        <v>276</v>
      </c>
      <c r="D117" s="3" t="s">
        <v>437</v>
      </c>
      <c r="E117" s="5">
        <v>10</v>
      </c>
      <c r="F117" s="3" t="s">
        <v>490</v>
      </c>
    </row>
    <row r="118" spans="2:6" s="3" customFormat="1" ht="30" customHeight="1" x14ac:dyDescent="0.35">
      <c r="B118" s="3" t="s">
        <v>355</v>
      </c>
      <c r="C118" s="3" t="s">
        <v>276</v>
      </c>
      <c r="D118" s="3" t="s">
        <v>485</v>
      </c>
      <c r="E118" s="5">
        <v>272</v>
      </c>
      <c r="F118" s="3" t="s">
        <v>489</v>
      </c>
    </row>
    <row r="119" spans="2:6" s="3" customFormat="1" ht="30" customHeight="1" x14ac:dyDescent="0.35">
      <c r="B119" s="3" t="s">
        <v>443</v>
      </c>
      <c r="C119" s="3" t="s">
        <v>274</v>
      </c>
      <c r="D119" s="3" t="s">
        <v>444</v>
      </c>
      <c r="E119" s="5">
        <v>15</v>
      </c>
      <c r="F119" s="3" t="s">
        <v>490</v>
      </c>
    </row>
    <row r="120" spans="2:6" s="3" customFormat="1" ht="30" customHeight="1" x14ac:dyDescent="0.35">
      <c r="B120" s="3" t="s">
        <v>443</v>
      </c>
      <c r="C120" s="3" t="s">
        <v>274</v>
      </c>
      <c r="D120" s="3" t="s">
        <v>445</v>
      </c>
      <c r="E120" s="5">
        <v>10</v>
      </c>
      <c r="F120" s="3" t="s">
        <v>494</v>
      </c>
    </row>
    <row r="121" spans="2:6" s="3" customFormat="1" ht="30" customHeight="1" x14ac:dyDescent="0.35">
      <c r="B121" s="3" t="s">
        <v>443</v>
      </c>
      <c r="C121" s="3" t="s">
        <v>274</v>
      </c>
      <c r="D121" s="3" t="s">
        <v>446</v>
      </c>
      <c r="E121" s="5">
        <v>10</v>
      </c>
      <c r="F121" s="3" t="s">
        <v>488</v>
      </c>
    </row>
    <row r="122" spans="2:6" s="3" customFormat="1" ht="30" customHeight="1" x14ac:dyDescent="0.35">
      <c r="B122" s="3" t="s">
        <v>443</v>
      </c>
      <c r="C122" s="3" t="s">
        <v>274</v>
      </c>
      <c r="D122" s="3" t="s">
        <v>447</v>
      </c>
      <c r="E122" s="5">
        <v>5</v>
      </c>
      <c r="F122" s="3" t="s">
        <v>488</v>
      </c>
    </row>
    <row r="123" spans="2:6" s="3" customFormat="1" ht="30" customHeight="1" x14ac:dyDescent="0.35">
      <c r="B123" s="3" t="s">
        <v>443</v>
      </c>
      <c r="C123" s="3" t="s">
        <v>274</v>
      </c>
      <c r="D123" s="3" t="s">
        <v>471</v>
      </c>
      <c r="E123" s="5">
        <v>800</v>
      </c>
      <c r="F123" s="3" t="s">
        <v>489</v>
      </c>
    </row>
    <row r="124" spans="2:6" s="3" customFormat="1" ht="30" customHeight="1" x14ac:dyDescent="0.35">
      <c r="B124" s="3" t="s">
        <v>448</v>
      </c>
      <c r="C124" s="3" t="s">
        <v>277</v>
      </c>
      <c r="D124" s="3" t="s">
        <v>449</v>
      </c>
      <c r="E124" s="5">
        <v>15</v>
      </c>
      <c r="F124" s="3" t="s">
        <v>490</v>
      </c>
    </row>
    <row r="125" spans="2:6" s="3" customFormat="1" ht="30" customHeight="1" x14ac:dyDescent="0.35">
      <c r="B125" s="3" t="s">
        <v>448</v>
      </c>
      <c r="C125" s="3" t="s">
        <v>277</v>
      </c>
      <c r="D125" s="3" t="s">
        <v>451</v>
      </c>
      <c r="E125" s="5">
        <v>125</v>
      </c>
      <c r="F125" s="3" t="s">
        <v>491</v>
      </c>
    </row>
    <row r="126" spans="2:6" s="3" customFormat="1" ht="30" customHeight="1" x14ac:dyDescent="0.35">
      <c r="B126" s="3" t="s">
        <v>448</v>
      </c>
      <c r="C126" s="3" t="s">
        <v>277</v>
      </c>
      <c r="D126" s="3" t="s">
        <v>452</v>
      </c>
      <c r="E126" s="5">
        <f>E124*(1000/E125)</f>
        <v>120</v>
      </c>
      <c r="F126" s="3" t="s">
        <v>490</v>
      </c>
    </row>
    <row r="127" spans="2:6" s="3" customFormat="1" ht="30" customHeight="1" x14ac:dyDescent="0.35">
      <c r="B127" s="3" t="s">
        <v>448</v>
      </c>
      <c r="C127" s="3" t="s">
        <v>277</v>
      </c>
      <c r="D127" s="3" t="s">
        <v>450</v>
      </c>
      <c r="E127" s="5">
        <v>75</v>
      </c>
      <c r="F127" s="3" t="s">
        <v>490</v>
      </c>
    </row>
    <row r="128" spans="2:6" s="3" customFormat="1" ht="30" customHeight="1" x14ac:dyDescent="0.35">
      <c r="B128" s="3" t="s">
        <v>448</v>
      </c>
      <c r="C128" s="3" t="s">
        <v>277</v>
      </c>
      <c r="D128" s="3" t="s">
        <v>473</v>
      </c>
      <c r="E128" s="5">
        <v>45</v>
      </c>
      <c r="F128" s="3" t="s">
        <v>488</v>
      </c>
    </row>
    <row r="129" spans="2:6" s="3" customFormat="1" ht="30" customHeight="1" x14ac:dyDescent="0.35">
      <c r="B129" s="3" t="s">
        <v>381</v>
      </c>
      <c r="C129" s="3" t="s">
        <v>277</v>
      </c>
      <c r="D129" s="3" t="s">
        <v>496</v>
      </c>
      <c r="E129" s="25">
        <v>0.05</v>
      </c>
      <c r="F129" s="3" t="s">
        <v>492</v>
      </c>
    </row>
    <row r="130" spans="2:6" s="3" customFormat="1" ht="30" customHeight="1" x14ac:dyDescent="0.35">
      <c r="B130" s="3" t="s">
        <v>381</v>
      </c>
      <c r="C130" s="3" t="s">
        <v>277</v>
      </c>
      <c r="D130" s="3" t="s">
        <v>429</v>
      </c>
      <c r="E130" s="5">
        <v>25</v>
      </c>
      <c r="F130" s="3" t="s">
        <v>490</v>
      </c>
    </row>
    <row r="131" spans="2:6" s="3" customFormat="1" ht="30" customHeight="1" x14ac:dyDescent="0.35">
      <c r="B131" s="3" t="s">
        <v>523</v>
      </c>
      <c r="C131" s="3" t="s">
        <v>275</v>
      </c>
      <c r="D131" s="3" t="s">
        <v>473</v>
      </c>
      <c r="E131" s="5">
        <v>3.5</v>
      </c>
      <c r="F131" s="3" t="s">
        <v>488</v>
      </c>
    </row>
    <row r="132" spans="2:6" s="3" customFormat="1" ht="30" customHeight="1" x14ac:dyDescent="0.35"/>
    <row r="133" spans="2:6" ht="30" customHeight="1" x14ac:dyDescent="0.75">
      <c r="B133" s="24" t="s">
        <v>467</v>
      </c>
    </row>
    <row r="134" spans="2:6" ht="7.5" customHeight="1" x14ac:dyDescent="0.45"/>
    <row r="135" spans="2:6" s="3" customFormat="1" ht="30" customHeight="1" x14ac:dyDescent="0.35">
      <c r="B135" s="3" t="s">
        <v>0</v>
      </c>
      <c r="C135" s="3" t="s">
        <v>466</v>
      </c>
      <c r="D135" s="3" t="s">
        <v>469</v>
      </c>
    </row>
    <row r="136" spans="2:6" s="3" customFormat="1" ht="30" customHeight="1" x14ac:dyDescent="0.35">
      <c r="B136" s="23">
        <v>43421</v>
      </c>
      <c r="C136" s="3" t="s">
        <v>464</v>
      </c>
      <c r="D136" s="1" t="s">
        <v>462</v>
      </c>
    </row>
    <row r="137" spans="2:6" s="3" customFormat="1" ht="30" customHeight="1" x14ac:dyDescent="0.35">
      <c r="B137" s="23">
        <v>43749</v>
      </c>
      <c r="C137" s="3" t="s">
        <v>463</v>
      </c>
      <c r="D137" s="1" t="s">
        <v>465</v>
      </c>
    </row>
    <row r="138" spans="2:6" s="3" customFormat="1" ht="30" customHeight="1" x14ac:dyDescent="0.35">
      <c r="B138" s="23">
        <v>43629</v>
      </c>
      <c r="C138" s="3" t="s">
        <v>483</v>
      </c>
      <c r="D138" s="1" t="s">
        <v>484</v>
      </c>
    </row>
    <row r="139" spans="2:6" s="3" customFormat="1" ht="30" customHeight="1" x14ac:dyDescent="0.35">
      <c r="B139" s="23">
        <v>43545</v>
      </c>
      <c r="C139" s="3" t="s">
        <v>498</v>
      </c>
      <c r="D139" s="1" t="s">
        <v>499</v>
      </c>
    </row>
    <row r="140" spans="2:6" s="3" customFormat="1" ht="30" customHeight="1" x14ac:dyDescent="0.35">
      <c r="B140" s="23">
        <v>43473</v>
      </c>
      <c r="C140" s="3" t="s">
        <v>506</v>
      </c>
      <c r="D140" s="1" t="s">
        <v>507</v>
      </c>
    </row>
    <row r="141" spans="2:6" s="3" customFormat="1" ht="30" customHeight="1" x14ac:dyDescent="0.35">
      <c r="B141" s="23">
        <v>43454</v>
      </c>
      <c r="C141" s="3" t="s">
        <v>508</v>
      </c>
      <c r="D141" s="1" t="s">
        <v>509</v>
      </c>
    </row>
    <row r="142" spans="2:6" s="3" customFormat="1" ht="30" customHeight="1" x14ac:dyDescent="0.35">
      <c r="B142" s="23">
        <v>43384</v>
      </c>
      <c r="C142" s="3" t="s">
        <v>517</v>
      </c>
      <c r="D142" s="1" t="s">
        <v>518</v>
      </c>
    </row>
    <row r="143" spans="2:6" s="3" customFormat="1" ht="30" customHeight="1" x14ac:dyDescent="0.35">
      <c r="B143" s="23">
        <v>43349</v>
      </c>
      <c r="C143" s="3" t="s">
        <v>519</v>
      </c>
      <c r="D143" s="1" t="s">
        <v>520</v>
      </c>
    </row>
    <row r="144" spans="2:6" s="3" customFormat="1" ht="30" customHeight="1" x14ac:dyDescent="0.35">
      <c r="B144" s="23">
        <v>43314</v>
      </c>
      <c r="C144" s="3" t="s">
        <v>530</v>
      </c>
      <c r="D144" s="1" t="s">
        <v>529</v>
      </c>
    </row>
    <row r="145" spans="2:4" s="3" customFormat="1" ht="30" customHeight="1" x14ac:dyDescent="0.35">
      <c r="B145" s="23">
        <v>43285</v>
      </c>
      <c r="C145" s="3" t="s">
        <v>531</v>
      </c>
      <c r="D145" s="1" t="s">
        <v>532</v>
      </c>
    </row>
  </sheetData>
  <phoneticPr fontId="6" type="noConversion"/>
  <hyperlinks>
    <hyperlink ref="D136" r:id="rId1" xr:uid="{6F285732-F103-4E67-8865-729E550D610F}"/>
    <hyperlink ref="D137" r:id="rId2" xr:uid="{FCB796EC-D016-4A95-97D2-03F1BF1285D3}"/>
    <hyperlink ref="D138" r:id="rId3" xr:uid="{0FE0FD7B-7771-4814-8CBB-68BFCAA71E42}"/>
    <hyperlink ref="D139" r:id="rId4" xr:uid="{9B6FD6B5-00C4-4FA7-8750-494A5CA6D67F}"/>
    <hyperlink ref="D140" r:id="rId5" xr:uid="{FCB73B9F-0F79-4448-9E83-D36F9CBE8552}"/>
    <hyperlink ref="D141" r:id="rId6" xr:uid="{16CEC8A2-3C02-466C-8DAD-F74294135F06}"/>
    <hyperlink ref="D142" r:id="rId7" xr:uid="{94E674D9-8939-451C-8FC7-AF51D19D7456}"/>
    <hyperlink ref="D143" r:id="rId8" xr:uid="{A426D0DE-E156-45DC-B1E0-863D33A2F8F1}"/>
    <hyperlink ref="D144" r:id="rId9" xr:uid="{E47DFB93-F8E2-49ED-908C-5085381EE12E}"/>
    <hyperlink ref="D145" r:id="rId10" xr:uid="{4B385C33-9698-49D2-ACA6-07EA773DECA0}"/>
  </hyperlinks>
  <pageMargins left="0.7" right="0.7" top="0.75" bottom="0.75" header="0.3" footer="0.3"/>
  <pageSetup orientation="portrait" r:id="rId11"/>
  <tableParts count="5">
    <tablePart r:id="rId12"/>
    <tablePart r:id="rId13"/>
    <tablePart r:id="rId14"/>
    <tablePart r:id="rId15"/>
    <tablePart r:id="rId1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E9BB-FF4A-41E9-A18B-8048D66EF7FF}">
  <dimension ref="B1:D6"/>
  <sheetViews>
    <sheetView workbookViewId="0">
      <selection activeCell="B7" sqref="B7"/>
    </sheetView>
  </sheetViews>
  <sheetFormatPr defaultRowHeight="14.5" x14ac:dyDescent="0.35"/>
  <cols>
    <col min="1" max="1" width="0.81640625" customWidth="1"/>
    <col min="2" max="2" width="17.81640625" bestFit="1" customWidth="1"/>
    <col min="3" max="4" width="9.7265625" customWidth="1"/>
    <col min="5" max="5" width="6.1796875" bestFit="1" customWidth="1"/>
    <col min="6" max="6" width="7.453125" bestFit="1" customWidth="1"/>
    <col min="7" max="7" width="7.7265625" bestFit="1" customWidth="1"/>
    <col min="8" max="8" width="7.1796875" bestFit="1" customWidth="1"/>
    <col min="9" max="9" width="9.453125" bestFit="1" customWidth="1"/>
    <col min="10" max="10" width="6.26953125" bestFit="1" customWidth="1"/>
    <col min="11" max="11" width="7.453125" bestFit="1" customWidth="1"/>
    <col min="12" max="12" width="5.81640625" bestFit="1" customWidth="1"/>
    <col min="13" max="13" width="6.7265625" bestFit="1" customWidth="1"/>
    <col min="14" max="14" width="5.54296875" bestFit="1" customWidth="1"/>
    <col min="15" max="15" width="6.453125" bestFit="1" customWidth="1"/>
    <col min="16" max="16" width="3.54296875" bestFit="1" customWidth="1"/>
    <col min="17" max="17" width="7.54296875" bestFit="1" customWidth="1"/>
    <col min="18" max="18" width="5.54296875" bestFit="1" customWidth="1"/>
    <col min="19" max="19" width="8.54296875" bestFit="1" customWidth="1"/>
    <col min="20" max="20" width="5.54296875" bestFit="1" customWidth="1"/>
    <col min="21" max="21" width="5.1796875" bestFit="1" customWidth="1"/>
    <col min="22" max="22" width="11.26953125" bestFit="1" customWidth="1"/>
    <col min="23" max="23" width="11.1796875" bestFit="1" customWidth="1"/>
    <col min="24" max="26" width="9.26953125" bestFit="1" customWidth="1"/>
    <col min="27" max="27" width="12.26953125" bestFit="1" customWidth="1"/>
    <col min="28" max="30" width="9.81640625" bestFit="1" customWidth="1"/>
    <col min="31" max="31" width="12.7265625" bestFit="1" customWidth="1"/>
    <col min="32" max="37" width="9.453125" bestFit="1" customWidth="1"/>
    <col min="38" max="38" width="12" bestFit="1" customWidth="1"/>
    <col min="39" max="42" width="11.26953125" bestFit="1" customWidth="1"/>
    <col min="43" max="43" width="14.453125" bestFit="1" customWidth="1"/>
    <col min="44" max="47" width="8.54296875" bestFit="1" customWidth="1"/>
    <col min="48" max="48" width="11.1796875" bestFit="1" customWidth="1"/>
    <col min="49" max="51" width="9.26953125" bestFit="1" customWidth="1"/>
    <col min="52" max="52" width="12.26953125" bestFit="1" customWidth="1"/>
    <col min="53" max="55" width="7.81640625" bestFit="1" customWidth="1"/>
    <col min="56" max="56" width="10.7265625" bestFit="1" customWidth="1"/>
    <col min="57" max="60" width="8.54296875" bestFit="1" customWidth="1"/>
    <col min="61" max="61" width="11.54296875" bestFit="1" customWidth="1"/>
    <col min="62" max="65" width="7.54296875" bestFit="1" customWidth="1"/>
    <col min="66" max="66" width="10.453125" bestFit="1" customWidth="1"/>
    <col min="67" max="67" width="8.54296875" bestFit="1" customWidth="1"/>
    <col min="68" max="68" width="11.453125" bestFit="1" customWidth="1"/>
    <col min="69" max="72" width="9.453125" bestFit="1" customWidth="1"/>
    <col min="73" max="73" width="8.453125" bestFit="1" customWidth="1"/>
    <col min="74" max="76" width="9.7265625" bestFit="1" customWidth="1"/>
    <col min="77" max="77" width="12.54296875" bestFit="1" customWidth="1"/>
    <col min="78" max="81" width="8.54296875" bestFit="1" customWidth="1"/>
    <col min="82" max="85" width="10.453125" bestFit="1" customWidth="1"/>
    <col min="86" max="86" width="13.54296875" bestFit="1" customWidth="1"/>
    <col min="87" max="91" width="9.453125" bestFit="1" customWidth="1"/>
    <col min="92" max="92" width="10.453125" bestFit="1" customWidth="1"/>
    <col min="93" max="96" width="7.453125" bestFit="1" customWidth="1"/>
    <col min="97" max="97" width="10" bestFit="1" customWidth="1"/>
    <col min="98" max="98" width="11.26953125" bestFit="1" customWidth="1"/>
  </cols>
  <sheetData>
    <row r="1" spans="2:4" ht="7.5" customHeight="1" x14ac:dyDescent="0.35"/>
    <row r="2" spans="2:4" x14ac:dyDescent="0.35">
      <c r="B2" t="s">
        <v>635</v>
      </c>
      <c r="C2" t="s">
        <v>636</v>
      </c>
      <c r="D2" t="s">
        <v>637</v>
      </c>
    </row>
    <row r="3" spans="2:4" x14ac:dyDescent="0.35">
      <c r="B3" t="s">
        <v>6</v>
      </c>
    </row>
    <row r="4" spans="2:4" x14ac:dyDescent="0.35">
      <c r="B4" t="s">
        <v>20</v>
      </c>
    </row>
    <row r="5" spans="2:4" x14ac:dyDescent="0.35">
      <c r="B5" t="s">
        <v>24</v>
      </c>
    </row>
    <row r="6" spans="2:4" x14ac:dyDescent="0.35">
      <c r="B6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Matches</vt:lpstr>
      <vt:lpstr>QC Matches</vt:lpstr>
      <vt:lpstr>Tournament Data</vt:lpstr>
      <vt:lpstr>Stats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2019-02-16T17:50:42Z</dcterms:created>
  <dcterms:modified xsi:type="dcterms:W3CDTF">2021-02-27T17:41:39Z</dcterms:modified>
</cp:coreProperties>
</file>